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3A656DCC-35EC-4B7F-B554-4F742816EE26}" xr6:coauthVersionLast="36" xr6:coauthVersionMax="36" xr10:uidLastSave="{00000000-0000-0000-0000-000000000000}"/>
  <bookViews>
    <workbookView xWindow="0" yWindow="0" windowWidth="28800" windowHeight="11985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51" l="1"/>
  <c r="O55" i="48"/>
  <c r="O26" i="48"/>
  <c r="O45" i="47"/>
  <c r="O46" i="47"/>
  <c r="N27" i="54"/>
  <c r="O27" i="54" s="1"/>
  <c r="N28" i="54"/>
  <c r="O28" i="54" s="1"/>
  <c r="N29" i="54"/>
  <c r="O29" i="54"/>
  <c r="N3" i="7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N85" i="51"/>
  <c r="O85" i="51" s="1"/>
  <c r="N57" i="51"/>
  <c r="N56" i="51"/>
  <c r="O56" i="51" s="1"/>
  <c r="N55" i="51"/>
  <c r="N28" i="51"/>
  <c r="N27" i="51"/>
  <c r="N87" i="56"/>
  <c r="N86" i="56"/>
  <c r="N85" i="56"/>
  <c r="O85" i="56" s="1"/>
  <c r="N57" i="56"/>
  <c r="N56" i="56"/>
  <c r="N55" i="56"/>
  <c r="O56" i="56" s="1"/>
  <c r="N28" i="56"/>
  <c r="O28" i="56" s="1"/>
  <c r="N27" i="56"/>
  <c r="O27" i="56" s="1"/>
  <c r="N26" i="56"/>
  <c r="O26" i="56" s="1"/>
  <c r="N87" i="49"/>
  <c r="N86" i="49"/>
  <c r="O86" i="49" s="1"/>
  <c r="N85" i="49"/>
  <c r="O85" i="49" s="1"/>
  <c r="N57" i="49"/>
  <c r="O57" i="49" s="1"/>
  <c r="N56" i="49"/>
  <c r="N55" i="49"/>
  <c r="N28" i="49"/>
  <c r="N27" i="49"/>
  <c r="O28" i="49" s="1"/>
  <c r="N26" i="49"/>
  <c r="O26" i="49" s="1"/>
  <c r="N87" i="48"/>
  <c r="O87" i="48" s="1"/>
  <c r="N86" i="48"/>
  <c r="N85" i="48"/>
  <c r="O85" i="48" s="1"/>
  <c r="N57" i="48"/>
  <c r="N56" i="48"/>
  <c r="N55" i="48"/>
  <c r="N28" i="48"/>
  <c r="N27" i="48"/>
  <c r="N26" i="48"/>
  <c r="N74" i="47"/>
  <c r="N73" i="47"/>
  <c r="N72" i="47"/>
  <c r="O72" i="47" s="1"/>
  <c r="N46" i="47"/>
  <c r="N45" i="47"/>
  <c r="N44" i="47"/>
  <c r="O44" i="47" s="1"/>
  <c r="N22" i="47"/>
  <c r="N21" i="47"/>
  <c r="N20" i="47"/>
  <c r="O20" i="47" s="1"/>
  <c r="N69" i="46"/>
  <c r="N68" i="46"/>
  <c r="N67" i="46"/>
  <c r="O67" i="46" s="1"/>
  <c r="N45" i="46"/>
  <c r="N44" i="46"/>
  <c r="N43" i="46"/>
  <c r="O43" i="46" s="1"/>
  <c r="N20" i="46"/>
  <c r="O20" i="46" s="1"/>
  <c r="N19" i="46"/>
  <c r="N18" i="46"/>
  <c r="O19" i="46" s="1"/>
  <c r="N89" i="54"/>
  <c r="N88" i="54"/>
  <c r="N87" i="54"/>
  <c r="O87" i="54" s="1"/>
  <c r="N59" i="54"/>
  <c r="N58" i="54"/>
  <c r="N57" i="54"/>
  <c r="O57" i="54" s="1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O56" i="48" l="1"/>
  <c r="O27" i="48"/>
  <c r="O74" i="47"/>
  <c r="O21" i="47"/>
  <c r="O69" i="46"/>
  <c r="O68" i="46"/>
  <c r="O45" i="46"/>
  <c r="O44" i="46"/>
  <c r="O86" i="48"/>
  <c r="O89" i="54"/>
  <c r="O58" i="54"/>
  <c r="O87" i="49"/>
  <c r="O56" i="49"/>
  <c r="O86" i="51"/>
  <c r="O27" i="51"/>
  <c r="O28" i="51"/>
  <c r="O86" i="56"/>
  <c r="O57" i="56"/>
  <c r="O28" i="48"/>
  <c r="O73" i="47"/>
  <c r="O22" i="47"/>
  <c r="O88" i="54"/>
  <c r="O59" i="54"/>
  <c r="C65" i="62"/>
  <c r="F65" i="62" s="1"/>
  <c r="F28" i="62"/>
  <c r="F61" i="59"/>
  <c r="O26" i="51"/>
  <c r="O87" i="56"/>
  <c r="O55" i="56"/>
  <c r="O27" i="49"/>
  <c r="O18" i="46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O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<sst xmlns="http://schemas.openxmlformats.org/spreadsheetml/2006/main" count="1665" uniqueCount="209">
  <si>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</si>
  <si>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</si>
  <si>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</si>
  <si>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</si>
  <si>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</si>
  <si>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</si>
  <si>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</si>
  <si>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</si>
  <si>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</si>
  <si>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</si>
  <si>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</si>
  <si>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</si>
  <si>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</si>
  <si>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</si>
  <si>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</si>
  <si>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</si>
  <si>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</si>
  <si>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</si>
  <si>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</si>
  <si>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</si>
  <si>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</si>
  <si>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</si>
  <si>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</si>
  <si>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</si>
  <si>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</si>
  <si>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</si>
  <si>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</si>
  <si>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</si>
  <si>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</si>
  <si>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</si>
  <si>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</si>
  <si>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</si>
  <si>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</si>
  <si>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</si>
  <si>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</si>
  <si>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</si>
  <si>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</si>
  <si>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</si>
  <si>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</si>
  <si>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</si>
  <si>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</si>
  <si>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</si>
  <si>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</si>
  <si>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</si>
  <si>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</si>
  <si>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</si>
  <si>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</si>
  <si>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</si>
  <si>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</si>
  <si>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</si>
  <si>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</si>
  <si>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</si>
  <si>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</si>
  <si>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</si>
  <si>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</si>
  <si>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</si>
  <si>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</si>
  <si>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</si>
  <si>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</si>
  <si>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</si>
  <si>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</si>
  <si>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</si>
  <si>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</si>
  <si>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</si>
  <si>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</si>
  <si>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</si>
  <si>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</si>
  <si>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</si>
  <si>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</si>
  <si>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</si>
  <si>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</si>
  <si>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</si>
  <si>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</si>
  <si>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</si>
  <si>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</si>
  <si>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</si>
  <si>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</si>
  <si>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</si>
  <si>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</si>
  <si>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</si>
  <si>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</si>
  <si>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</si>
  <si>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</si>
  <si>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</si>
  <si>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</si>
  <si>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</si>
  <si>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</si>
  <si>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</si>
  <si>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</si>
  <si>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</si>
  <si>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</si>
  <si>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</si>
  <si>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</si>
  <si>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</si>
  <si>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</si>
  <si>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</si>
  <si>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</si>
  <si>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</si>
  <si>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</si>
  <si>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</si>
  <si>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</si>
  <si>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</si>
  <si>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</si>
  <si>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</si>
  <si>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</si>
  <si>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</si>
  <si>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</si>
  <si>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</si>
  <si>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</si>
  <si>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</si>
  <si>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</si>
  <si>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</si>
  <si>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</si>
  <si>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</si>
  <si>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</si>
  <si>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</si>
  <si>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</si>
  <si>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</si>
  <si>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</si>
  <si>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</si>
  <si>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</si>
  <si>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</si>
  <si>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</si>
  <si>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</si>
  <si>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</si>
  <si>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</si>
  <si>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</si>
  <si>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</si>
  <si>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</si>
  <si>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</si>
  <si>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</si>
  <si>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</si>
  <si>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</si>
  <si>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</si>
  <si>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</si>
  <si>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</si>
  <si>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</si>
  <si>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</si>
  <si>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</si>
  <si>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</si>
  <si>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</si>
  <si>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</si>
  <si>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</si>
  <si>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</si>
  <si>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</si>
  <si>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</si>
  <si>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</si>
  <si>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</si>
  <si>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</si>
  <si>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</si>
  <si>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</si>
  <si>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</si>
  <si>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</si>
  <si>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</si>
  <si>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</si>
  <si>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</si>
  <si>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</si>
  <si>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</si>
  <si>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</si>
  <si>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</si>
  <si>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</si>
  <si>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</si>
  <si>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</si>
  <si>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</si>
  <si>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</si>
  <si>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</si>
  <si>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</si>
  <si>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</si>
  <si>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</si>
  <si>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</si>
  <si>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</si>
  <si>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</si>
  <si>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</si>
  <si>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</si>
  <si>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</si>
  <si>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</si>
  <si>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</si>
  <si>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</si>
  <si>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</si>
  <si>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</si>
  <si>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</si>
  <si>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</si>
  <si>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</si>
  <si>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</si>
  <si>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</si>
  <si>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</si>
  <si>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</si>
  <si>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</si>
  <si>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</si>
  <si>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</si>
  <si>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</si>
  <si>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</si>
  <si>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</si>
  <si>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</si>
  <si>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</si>
  <si>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</si>
  <si>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29，777 ㎡</t>
    <phoneticPr fontId="2"/>
  </si>
  <si>
    <t>令和8年</t>
    <rPh sb="0" eb="1">
      <t>レイ</t>
    </rPh>
    <rPh sb="1" eb="2">
      <t>ワ</t>
    </rPh>
    <rPh sb="3" eb="4">
      <t>ネン</t>
    </rPh>
    <phoneticPr fontId="2"/>
  </si>
  <si>
    <t>8年（値）</t>
    <rPh sb="1" eb="2">
      <t>ネン</t>
    </rPh>
    <rPh sb="3" eb="4">
      <t>アタイ</t>
    </rPh>
    <phoneticPr fontId="2"/>
  </si>
  <si>
    <t>8年（％）</t>
    <rPh sb="1" eb="2">
      <t>ネン</t>
    </rPh>
    <phoneticPr fontId="2"/>
  </si>
  <si>
    <t>令和8年</t>
    <rPh sb="0" eb="2">
      <t>レイワ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</si>
  <si>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13"/>
  </si>
  <si>
    <t>令和8年2月</t>
    <rPh sb="5" eb="6">
      <t>ガツ</t>
    </rPh>
    <phoneticPr fontId="2"/>
  </si>
  <si>
    <t xml:space="preserve">                       令和8年2月所管面（1～3類）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</si>
  <si>
    <t>8，008　㎡</t>
    <phoneticPr fontId="2"/>
  </si>
  <si>
    <r>
      <t>87，645  m</t>
    </r>
    <r>
      <rPr>
        <sz val="8"/>
        <rFont val="ＭＳ Ｐゴシック"/>
        <family val="3"/>
        <charset val="128"/>
      </rPr>
      <t>3</t>
    </r>
    <phoneticPr fontId="2"/>
  </si>
  <si>
    <t>13，592　㎡</t>
    <phoneticPr fontId="2"/>
  </si>
  <si>
    <t>　　　　　　　　　　　　　　　　令和8年2月末上位10品目入庫高(県合計）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</si>
  <si>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　　　　　　　　　　　　　　　　令和8年2月末上位10品目保管残高(県合計）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</si>
</sst>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80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179" fontId="0" fillId="0" borderId="2" xfId="1" applyNumberFormat="1" applyFont="1" applyBorder="1"/>
    <xf numFmtId="38" fontId="1" fillId="0" borderId="9" xfId="1" applyBorder="1"/>
    <xf numFmtId="38" fontId="0" fillId="2" borderId="1" xfId="1" applyFont="1" applyFill="1" applyBorder="1"/>
    <xf numFmtId="38" fontId="0" fillId="0" borderId="34" xfId="1" applyFont="1" applyFill="1" applyBorder="1"/>
    <xf numFmtId="38" fontId="0" fillId="0" borderId="11" xfId="1" applyFont="1" applyBorder="1"/>
    <xf numFmtId="38" fontId="1" fillId="0" borderId="34" xfId="1" applyBorder="1"/>
    <xf numFmtId="38" fontId="1" fillId="18" borderId="27" xfId="1" applyFont="1" applyFill="1" applyBorder="1"/>
    <xf numFmtId="38" fontId="0" fillId="0" borderId="35" xfId="1" applyFont="1" applyFill="1" applyBorder="1"/>
    <xf numFmtId="38" fontId="1" fillId="0" borderId="33" xfId="1" applyBorder="1"/>
    <xf numFmtId="38" fontId="1" fillId="0" borderId="10" xfId="1" applyFont="1" applyBorder="1"/>
    <xf numFmtId="38" fontId="1" fillId="0" borderId="38" xfId="1" applyBorder="1"/>
    <xf numFmtId="179" fontId="0" fillId="0" borderId="10" xfId="1" applyNumberFormat="1" applyFont="1" applyBorder="1"/>
    <xf numFmtId="38" fontId="1" fillId="0" borderId="11" xfId="1" applyFont="1" applyFill="1" applyBorder="1"/>
    <xf numFmtId="38" fontId="1" fillId="0" borderId="9" xfId="1" applyFont="1" applyFill="1" applyBorder="1"/>
    <xf numFmtId="38" fontId="1" fillId="0" borderId="33" xfId="1" applyFont="1" applyFill="1" applyBorder="1"/>
    <xf numFmtId="38" fontId="1" fillId="0" borderId="20" xfId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令和8年2月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令和8年2月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令和8年2月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1.859111642088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ゴム製品</c:v>
                </c:pt>
                <c:pt idx="7">
                  <c:v>その他の食料工業品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9762</c:v>
                </c:pt>
                <c:pt idx="1">
                  <c:v>9688</c:v>
                </c:pt>
                <c:pt idx="2">
                  <c:v>5215</c:v>
                </c:pt>
                <c:pt idx="3">
                  <c:v>4293</c:v>
                </c:pt>
                <c:pt idx="4">
                  <c:v>3300</c:v>
                </c:pt>
                <c:pt idx="5">
                  <c:v>2161</c:v>
                </c:pt>
                <c:pt idx="6">
                  <c:v>1902</c:v>
                </c:pt>
                <c:pt idx="7">
                  <c:v>1646</c:v>
                </c:pt>
                <c:pt idx="8">
                  <c:v>1583</c:v>
                </c:pt>
                <c:pt idx="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270656442096173E-3"/>
                  <c:y val="7.38659959913032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-1.096468685539953E-4"/>
                  <c:y val="1.4711544837261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-5.2127491896411119E-3"/>
                  <c:y val="1.4804317201217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ゴム製品</c:v>
                </c:pt>
                <c:pt idx="7">
                  <c:v>その他の食料工業品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15624</c:v>
                </c:pt>
                <c:pt idx="1">
                  <c:v>12220</c:v>
                </c:pt>
                <c:pt idx="2">
                  <c:v>9314</c:v>
                </c:pt>
                <c:pt idx="3">
                  <c:v>3436</c:v>
                </c:pt>
                <c:pt idx="4">
                  <c:v>3690</c:v>
                </c:pt>
                <c:pt idx="5">
                  <c:v>1808</c:v>
                </c:pt>
                <c:pt idx="6">
                  <c:v>4167</c:v>
                </c:pt>
                <c:pt idx="7">
                  <c:v>2197</c:v>
                </c:pt>
                <c:pt idx="8">
                  <c:v>867</c:v>
                </c:pt>
                <c:pt idx="9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0"/>
                  <c:y val="1.5150918635170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6.9716775599128538E-3"/>
                  <c:y val="-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28538E-3"/>
                  <c:y val="-1.893939393939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その他の化学工業品</c:v>
                </c:pt>
                <c:pt idx="8">
                  <c:v>化学肥料</c:v>
                </c:pt>
                <c:pt idx="9">
                  <c:v>電気機械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53764</c:v>
                </c:pt>
                <c:pt idx="1">
                  <c:v>18728</c:v>
                </c:pt>
                <c:pt idx="2">
                  <c:v>12294</c:v>
                </c:pt>
                <c:pt idx="3">
                  <c:v>12073</c:v>
                </c:pt>
                <c:pt idx="4">
                  <c:v>9898</c:v>
                </c:pt>
                <c:pt idx="5">
                  <c:v>6049</c:v>
                </c:pt>
                <c:pt idx="6">
                  <c:v>3501</c:v>
                </c:pt>
                <c:pt idx="7">
                  <c:v>2638</c:v>
                </c:pt>
                <c:pt idx="8">
                  <c:v>2548</c:v>
                </c:pt>
                <c:pt idx="9">
                  <c:v>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448321410804042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6436E-3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-3.030362681937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-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4269E-3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その他の化学工業品</c:v>
                </c:pt>
                <c:pt idx="8">
                  <c:v>化学肥料</c:v>
                </c:pt>
                <c:pt idx="9">
                  <c:v>電気機械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48517</c:v>
                </c:pt>
                <c:pt idx="1">
                  <c:v>9259</c:v>
                </c:pt>
                <c:pt idx="2">
                  <c:v>14620</c:v>
                </c:pt>
                <c:pt idx="3">
                  <c:v>5547</c:v>
                </c:pt>
                <c:pt idx="4">
                  <c:v>7345</c:v>
                </c:pt>
                <c:pt idx="5">
                  <c:v>1297</c:v>
                </c:pt>
                <c:pt idx="6">
                  <c:v>3700</c:v>
                </c:pt>
                <c:pt idx="7">
                  <c:v>2365</c:v>
                </c:pt>
                <c:pt idx="8">
                  <c:v>1782</c:v>
                </c:pt>
                <c:pt idx="9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3.875968992248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缶詰・びん詰</c:v>
                </c:pt>
                <c:pt idx="2">
                  <c:v>雑品</c:v>
                </c:pt>
                <c:pt idx="3">
                  <c:v>その他の機械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鉄鋼</c:v>
                </c:pt>
                <c:pt idx="7">
                  <c:v>雑穀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16542</c:v>
                </c:pt>
                <c:pt idx="1">
                  <c:v>14981</c:v>
                </c:pt>
                <c:pt idx="2">
                  <c:v>13785</c:v>
                </c:pt>
                <c:pt idx="3">
                  <c:v>12204</c:v>
                </c:pt>
                <c:pt idx="4">
                  <c:v>11933</c:v>
                </c:pt>
                <c:pt idx="5">
                  <c:v>11534</c:v>
                </c:pt>
                <c:pt idx="6">
                  <c:v>9936</c:v>
                </c:pt>
                <c:pt idx="7">
                  <c:v>9648</c:v>
                </c:pt>
                <c:pt idx="8">
                  <c:v>6927</c:v>
                </c:pt>
                <c:pt idx="9">
                  <c:v>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1.0638297872340425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7.092198581560283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5.3191489361700825E-3"/>
                  <c:y val="2.3255508759079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-1.773049645390201E-3"/>
                  <c:y val="-1.77646526623534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缶詰・びん詰</c:v>
                </c:pt>
                <c:pt idx="2">
                  <c:v>雑品</c:v>
                </c:pt>
                <c:pt idx="3">
                  <c:v>その他の機械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鉄鋼</c:v>
                </c:pt>
                <c:pt idx="7">
                  <c:v>雑穀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13665</c:v>
                </c:pt>
                <c:pt idx="1">
                  <c:v>8820</c:v>
                </c:pt>
                <c:pt idx="2">
                  <c:v>10305</c:v>
                </c:pt>
                <c:pt idx="3">
                  <c:v>16685</c:v>
                </c:pt>
                <c:pt idx="4">
                  <c:v>5763</c:v>
                </c:pt>
                <c:pt idx="5">
                  <c:v>18922</c:v>
                </c:pt>
                <c:pt idx="6">
                  <c:v>8548</c:v>
                </c:pt>
                <c:pt idx="7">
                  <c:v>32260</c:v>
                </c:pt>
                <c:pt idx="8">
                  <c:v>7762</c:v>
                </c:pt>
                <c:pt idx="9">
                  <c:v>10031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1.7777777777777779E-3"/>
                  <c:y val="-1.069518716577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1.0666666666666699E-2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5.3333333333333332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02E-2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1.6E-2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1.2444584426946632E-2"/>
                  <c:y val="1.42602495543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その他の機械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24263</c:v>
                </c:pt>
                <c:pt idx="1">
                  <c:v>14490</c:v>
                </c:pt>
                <c:pt idx="2">
                  <c:v>4809</c:v>
                </c:pt>
                <c:pt idx="3">
                  <c:v>4320</c:v>
                </c:pt>
                <c:pt idx="4">
                  <c:v>3713</c:v>
                </c:pt>
                <c:pt idx="5">
                  <c:v>2286</c:v>
                </c:pt>
                <c:pt idx="6">
                  <c:v>1427</c:v>
                </c:pt>
                <c:pt idx="7">
                  <c:v>1151</c:v>
                </c:pt>
                <c:pt idx="8">
                  <c:v>1082</c:v>
                </c:pt>
                <c:pt idx="9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-1.069574859292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1.2444444444444444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8.888888888888823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1.7777777777777779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1.7776377952755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1.7777777777776473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その他の機械</c:v>
                </c:pt>
                <c:pt idx="6">
                  <c:v>動植物性飼・肥料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21503</c:v>
                </c:pt>
                <c:pt idx="1">
                  <c:v>14430</c:v>
                </c:pt>
                <c:pt idx="2">
                  <c:v>4555</c:v>
                </c:pt>
                <c:pt idx="3">
                  <c:v>5427</c:v>
                </c:pt>
                <c:pt idx="4">
                  <c:v>5764</c:v>
                </c:pt>
                <c:pt idx="5">
                  <c:v>973</c:v>
                </c:pt>
                <c:pt idx="6">
                  <c:v>1550</c:v>
                </c:pt>
                <c:pt idx="7">
                  <c:v>732</c:v>
                </c:pt>
                <c:pt idx="8">
                  <c:v>1884</c:v>
                </c:pt>
                <c:pt idx="9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5.55125524563666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2248606719435694E-2"/>
                  <c:y val="-2.8423565698355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2.7750344766226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非金属鉱物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34286</c:v>
                </c:pt>
                <c:pt idx="1">
                  <c:v>10630</c:v>
                </c:pt>
                <c:pt idx="2">
                  <c:v>10230</c:v>
                </c:pt>
                <c:pt idx="3">
                  <c:v>9736</c:v>
                </c:pt>
                <c:pt idx="4">
                  <c:v>6007</c:v>
                </c:pt>
                <c:pt idx="5">
                  <c:v>4690</c:v>
                </c:pt>
                <c:pt idx="6">
                  <c:v>1800</c:v>
                </c:pt>
                <c:pt idx="7">
                  <c:v>1407</c:v>
                </c:pt>
                <c:pt idx="8">
                  <c:v>1115</c:v>
                </c:pt>
                <c:pt idx="9">
                  <c:v>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7.53295668549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8.7489063867016298E-3"/>
                  <c:y val="1.129943502824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7.0221340442680885E-3"/>
                  <c:y val="1.5034180049527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非金属鉱物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40428</c:v>
                </c:pt>
                <c:pt idx="1">
                  <c:v>9018</c:v>
                </c:pt>
                <c:pt idx="2">
                  <c:v>10350</c:v>
                </c:pt>
                <c:pt idx="3">
                  <c:v>9544</c:v>
                </c:pt>
                <c:pt idx="4">
                  <c:v>5680</c:v>
                </c:pt>
                <c:pt idx="5">
                  <c:v>4009</c:v>
                </c:pt>
                <c:pt idx="6">
                  <c:v>2302</c:v>
                </c:pt>
                <c:pt idx="7">
                  <c:v>2004</c:v>
                </c:pt>
                <c:pt idx="8">
                  <c:v>1051</c:v>
                </c:pt>
                <c:pt idx="9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3.583664945107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飲料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185858</c:v>
                </c:pt>
                <c:pt idx="1">
                  <c:v>65742</c:v>
                </c:pt>
                <c:pt idx="2">
                  <c:v>30553</c:v>
                </c:pt>
                <c:pt idx="3">
                  <c:v>20824</c:v>
                </c:pt>
                <c:pt idx="4">
                  <c:v>15258</c:v>
                </c:pt>
                <c:pt idx="5">
                  <c:v>13864</c:v>
                </c:pt>
                <c:pt idx="6">
                  <c:v>10912</c:v>
                </c:pt>
                <c:pt idx="7">
                  <c:v>9888</c:v>
                </c:pt>
                <c:pt idx="8">
                  <c:v>9005</c:v>
                </c:pt>
                <c:pt idx="9">
                  <c:v>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飲料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334762</c:v>
                </c:pt>
                <c:pt idx="1">
                  <c:v>92381</c:v>
                </c:pt>
                <c:pt idx="2">
                  <c:v>22827</c:v>
                </c:pt>
                <c:pt idx="3">
                  <c:v>17644</c:v>
                </c:pt>
                <c:pt idx="4">
                  <c:v>17719</c:v>
                </c:pt>
                <c:pt idx="5">
                  <c:v>10238</c:v>
                </c:pt>
                <c:pt idx="6">
                  <c:v>11831</c:v>
                </c:pt>
                <c:pt idx="7">
                  <c:v>11196</c:v>
                </c:pt>
                <c:pt idx="8">
                  <c:v>9195</c:v>
                </c:pt>
                <c:pt idx="9">
                  <c:v>12178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1.0709506190572397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-5.3547530952862809E-3"/>
                  <c:y val="1.154378429968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1.4279482132130702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240861</c:v>
                </c:pt>
                <c:pt idx="1">
                  <c:v>129765</c:v>
                </c:pt>
                <c:pt idx="2">
                  <c:v>117741</c:v>
                </c:pt>
                <c:pt idx="3">
                  <c:v>88336</c:v>
                </c:pt>
                <c:pt idx="4">
                  <c:v>79637</c:v>
                </c:pt>
                <c:pt idx="5">
                  <c:v>77975</c:v>
                </c:pt>
                <c:pt idx="6">
                  <c:v>68640</c:v>
                </c:pt>
                <c:pt idx="7">
                  <c:v>58431</c:v>
                </c:pt>
                <c:pt idx="8">
                  <c:v>50748</c:v>
                </c:pt>
                <c:pt idx="9">
                  <c:v>47123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2.597357148538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5.35475309528621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-2.886002886002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1.44300144300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-1.3089245247066038E-16"/>
                  <c:y val="-1.7316017316017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427843</c:v>
                </c:pt>
                <c:pt idx="1">
                  <c:v>132438</c:v>
                </c:pt>
                <c:pt idx="2">
                  <c:v>123654</c:v>
                </c:pt>
                <c:pt idx="3">
                  <c:v>72904</c:v>
                </c:pt>
                <c:pt idx="4">
                  <c:v>85819</c:v>
                </c:pt>
                <c:pt idx="5">
                  <c:v>79075</c:v>
                </c:pt>
                <c:pt idx="6">
                  <c:v>61283</c:v>
                </c:pt>
                <c:pt idx="7">
                  <c:v>65482</c:v>
                </c:pt>
                <c:pt idx="8">
                  <c:v>52934</c:v>
                </c:pt>
                <c:pt idx="9">
                  <c:v>49393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2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7513112143033402"/>
                  <c:y val="-9.7309831683883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-3.0194794026815023E-2"/>
                  <c:y val="-6.1082376170868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080458532427036"/>
                  <c:y val="-4.287461773700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0.13376883445124912"/>
                  <c:y val="-0.11428158636133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6.2678062678062682E-2"/>
                  <c:y val="-6.164222591442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3.9886039886039885E-2"/>
                  <c:y val="-4.8073394495412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0"/>
                  <c:y val="-1.96301379758722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240861</c:v>
                </c:pt>
                <c:pt idx="1">
                  <c:v>129765</c:v>
                </c:pt>
                <c:pt idx="2">
                  <c:v>117741</c:v>
                </c:pt>
                <c:pt idx="3">
                  <c:v>88336</c:v>
                </c:pt>
                <c:pt idx="4">
                  <c:v>79637</c:v>
                </c:pt>
                <c:pt idx="5">
                  <c:v>77975</c:v>
                </c:pt>
                <c:pt idx="6">
                  <c:v>68640</c:v>
                </c:pt>
                <c:pt idx="7">
                  <c:v>58431</c:v>
                </c:pt>
                <c:pt idx="8">
                  <c:v>50748</c:v>
                </c:pt>
                <c:pt idx="9">
                  <c:v>47123</c:v>
                </c:pt>
                <c:pt idx="10">
                  <c:v>324882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240861</c:v>
                </c:pt>
                <c:pt idx="1">
                  <c:v>129765</c:v>
                </c:pt>
                <c:pt idx="2">
                  <c:v>117741</c:v>
                </c:pt>
                <c:pt idx="3">
                  <c:v>88336</c:v>
                </c:pt>
                <c:pt idx="4">
                  <c:v>79637</c:v>
                </c:pt>
                <c:pt idx="5">
                  <c:v>77975</c:v>
                </c:pt>
                <c:pt idx="6">
                  <c:v>68640</c:v>
                </c:pt>
                <c:pt idx="7">
                  <c:v>58431</c:v>
                </c:pt>
                <c:pt idx="8">
                  <c:v>50748</c:v>
                </c:pt>
                <c:pt idx="9">
                  <c:v>47123</c:v>
                </c:pt>
                <c:pt idx="10">
                  <c:v>324882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2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鉄鋼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427843</c:v>
                </c:pt>
                <c:pt idx="1">
                  <c:v>132438</c:v>
                </c:pt>
                <c:pt idx="2">
                  <c:v>123654</c:v>
                </c:pt>
                <c:pt idx="3">
                  <c:v>72904</c:v>
                </c:pt>
                <c:pt idx="4">
                  <c:v>85819</c:v>
                </c:pt>
                <c:pt idx="5">
                  <c:v>79075</c:v>
                </c:pt>
                <c:pt idx="6">
                  <c:v>61283</c:v>
                </c:pt>
                <c:pt idx="7">
                  <c:v>65482</c:v>
                </c:pt>
                <c:pt idx="8">
                  <c:v>52934</c:v>
                </c:pt>
                <c:pt idx="9">
                  <c:v>49393</c:v>
                </c:pt>
                <c:pt idx="10" formatCode="#,##0_);[Red]\(#,##0\)">
                  <c:v>331488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16724</c:v>
                </c:pt>
                <c:pt idx="1">
                  <c:v>12955</c:v>
                </c:pt>
                <c:pt idx="2">
                  <c:v>10035</c:v>
                </c:pt>
                <c:pt idx="3">
                  <c:v>6840</c:v>
                </c:pt>
                <c:pt idx="4">
                  <c:v>5996</c:v>
                </c:pt>
                <c:pt idx="5">
                  <c:v>5921</c:v>
                </c:pt>
                <c:pt idx="6">
                  <c:v>4230</c:v>
                </c:pt>
                <c:pt idx="7">
                  <c:v>4214</c:v>
                </c:pt>
                <c:pt idx="8">
                  <c:v>3551</c:v>
                </c:pt>
                <c:pt idx="9">
                  <c:v>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-5.194520397744048E-3"/>
                  <c:y val="-3.0827180499539917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12281</c:v>
                </c:pt>
                <c:pt idx="1">
                  <c:v>15331</c:v>
                </c:pt>
                <c:pt idx="2">
                  <c:v>21181</c:v>
                </c:pt>
                <c:pt idx="3">
                  <c:v>6799</c:v>
                </c:pt>
                <c:pt idx="4">
                  <c:v>6514</c:v>
                </c:pt>
                <c:pt idx="5">
                  <c:v>6394</c:v>
                </c:pt>
                <c:pt idx="6">
                  <c:v>4872</c:v>
                </c:pt>
                <c:pt idx="7">
                  <c:v>4842</c:v>
                </c:pt>
                <c:pt idx="8">
                  <c:v>3783</c:v>
                </c:pt>
                <c:pt idx="9">
                  <c:v>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2,530,776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2,530,776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400804</c:v>
                </c:pt>
                <c:pt idx="2">
                  <c:v>513965</c:v>
                </c:pt>
                <c:pt idx="3">
                  <c:v>247874</c:v>
                </c:pt>
                <c:pt idx="4">
                  <c:v>283562</c:v>
                </c:pt>
                <c:pt idx="5">
                  <c:v>892933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5915784056404711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8.7145969498910684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飲料</c:v>
                </c:pt>
                <c:pt idx="5">
                  <c:v>その他の製造工業品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76385</c:v>
                </c:pt>
                <c:pt idx="1">
                  <c:v>16249</c:v>
                </c:pt>
                <c:pt idx="2">
                  <c:v>14782</c:v>
                </c:pt>
                <c:pt idx="3">
                  <c:v>12892</c:v>
                </c:pt>
                <c:pt idx="4">
                  <c:v>11332</c:v>
                </c:pt>
                <c:pt idx="5">
                  <c:v>8101</c:v>
                </c:pt>
                <c:pt idx="6">
                  <c:v>7840</c:v>
                </c:pt>
                <c:pt idx="7">
                  <c:v>7011</c:v>
                </c:pt>
                <c:pt idx="8">
                  <c:v>5799</c:v>
                </c:pt>
                <c:pt idx="9">
                  <c:v>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飲料</c:v>
                </c:pt>
                <c:pt idx="5">
                  <c:v>その他の製造工業品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78100</c:v>
                </c:pt>
                <c:pt idx="1">
                  <c:v>17276</c:v>
                </c:pt>
                <c:pt idx="2">
                  <c:v>8139</c:v>
                </c:pt>
                <c:pt idx="3">
                  <c:v>5203</c:v>
                </c:pt>
                <c:pt idx="4">
                  <c:v>8458</c:v>
                </c:pt>
                <c:pt idx="5">
                  <c:v>2474</c:v>
                </c:pt>
                <c:pt idx="6">
                  <c:v>8867</c:v>
                </c:pt>
                <c:pt idx="7">
                  <c:v>9650</c:v>
                </c:pt>
                <c:pt idx="8">
                  <c:v>4948</c:v>
                </c:pt>
                <c:pt idx="9">
                  <c:v>12527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 </a:t>
            </a:r>
            <a:r>
              <a:rPr lang="en-US" altLang="ja-JP" sz="1100"/>
              <a:t>8 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1.5957446808510637E-2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雑穀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飲料</c:v>
                </c:pt>
                <c:pt idx="6">
                  <c:v>雑品</c:v>
                </c:pt>
                <c:pt idx="7">
                  <c:v>鉄鋼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76399</c:v>
                </c:pt>
                <c:pt idx="1">
                  <c:v>43028</c:v>
                </c:pt>
                <c:pt idx="2">
                  <c:v>39210</c:v>
                </c:pt>
                <c:pt idx="3">
                  <c:v>35394</c:v>
                </c:pt>
                <c:pt idx="4">
                  <c:v>22180</c:v>
                </c:pt>
                <c:pt idx="5">
                  <c:v>21043</c:v>
                </c:pt>
                <c:pt idx="6">
                  <c:v>20114</c:v>
                </c:pt>
                <c:pt idx="7">
                  <c:v>16501</c:v>
                </c:pt>
                <c:pt idx="8">
                  <c:v>16492</c:v>
                </c:pt>
                <c:pt idx="9">
                  <c:v>11221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-1.16282121711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-5.3191489361702126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-1.550418116340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-3.8765793810657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雑穀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飲料</c:v>
                </c:pt>
                <c:pt idx="6">
                  <c:v>雑品</c:v>
                </c:pt>
                <c:pt idx="7">
                  <c:v>鉄鋼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76793</c:v>
                </c:pt>
                <c:pt idx="1">
                  <c:v>33958</c:v>
                </c:pt>
                <c:pt idx="2">
                  <c:v>44750</c:v>
                </c:pt>
                <c:pt idx="3">
                  <c:v>38913</c:v>
                </c:pt>
                <c:pt idx="4">
                  <c:v>29189</c:v>
                </c:pt>
                <c:pt idx="5">
                  <c:v>11472</c:v>
                </c:pt>
                <c:pt idx="6">
                  <c:v>17660</c:v>
                </c:pt>
                <c:pt idx="7">
                  <c:v>17215</c:v>
                </c:pt>
                <c:pt idx="8">
                  <c:v>10348</c:v>
                </c:pt>
                <c:pt idx="9">
                  <c:v>5510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77777777777941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422222222222222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動植物性飼・肥料</c:v>
                </c:pt>
                <c:pt idx="8">
                  <c:v>雑品</c:v>
                </c:pt>
                <c:pt idx="9">
                  <c:v>米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14735</c:v>
                </c:pt>
                <c:pt idx="1">
                  <c:v>12547</c:v>
                </c:pt>
                <c:pt idx="2">
                  <c:v>5858</c:v>
                </c:pt>
                <c:pt idx="3">
                  <c:v>3334</c:v>
                </c:pt>
                <c:pt idx="4">
                  <c:v>3161</c:v>
                </c:pt>
                <c:pt idx="5">
                  <c:v>1937</c:v>
                </c:pt>
                <c:pt idx="6">
                  <c:v>1732</c:v>
                </c:pt>
                <c:pt idx="7">
                  <c:v>1560</c:v>
                </c:pt>
                <c:pt idx="8">
                  <c:v>1509</c:v>
                </c:pt>
                <c:pt idx="9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1109711286089236E-3"/>
                  <c:y val="1.425968812721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動植物性飼・肥料</c:v>
                </c:pt>
                <c:pt idx="8">
                  <c:v>雑品</c:v>
                </c:pt>
                <c:pt idx="9">
                  <c:v>米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14116</c:v>
                </c:pt>
                <c:pt idx="1">
                  <c:v>12999</c:v>
                </c:pt>
                <c:pt idx="2">
                  <c:v>6298</c:v>
                </c:pt>
                <c:pt idx="3">
                  <c:v>10322</c:v>
                </c:pt>
                <c:pt idx="4">
                  <c:v>2069</c:v>
                </c:pt>
                <c:pt idx="5">
                  <c:v>1410</c:v>
                </c:pt>
                <c:pt idx="6">
                  <c:v>1001</c:v>
                </c:pt>
                <c:pt idx="7">
                  <c:v>1535</c:v>
                </c:pt>
                <c:pt idx="8">
                  <c:v>1518</c:v>
                </c:pt>
                <c:pt idx="9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化学肥料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22873</c:v>
                </c:pt>
                <c:pt idx="1">
                  <c:v>17220</c:v>
                </c:pt>
                <c:pt idx="2">
                  <c:v>11989</c:v>
                </c:pt>
                <c:pt idx="3">
                  <c:v>8790</c:v>
                </c:pt>
                <c:pt idx="4">
                  <c:v>7036</c:v>
                </c:pt>
                <c:pt idx="5">
                  <c:v>4266</c:v>
                </c:pt>
                <c:pt idx="6">
                  <c:v>4189</c:v>
                </c:pt>
                <c:pt idx="7">
                  <c:v>3324</c:v>
                </c:pt>
                <c:pt idx="8">
                  <c:v>3208</c:v>
                </c:pt>
                <c:pt idx="9">
                  <c:v>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1.883239171374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3.3619526372762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化学肥料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27738</c:v>
                </c:pt>
                <c:pt idx="1">
                  <c:v>17509</c:v>
                </c:pt>
                <c:pt idx="2">
                  <c:v>11437</c:v>
                </c:pt>
                <c:pt idx="3">
                  <c:v>9035</c:v>
                </c:pt>
                <c:pt idx="4">
                  <c:v>7068</c:v>
                </c:pt>
                <c:pt idx="5">
                  <c:v>4264</c:v>
                </c:pt>
                <c:pt idx="6">
                  <c:v>4956</c:v>
                </c:pt>
                <c:pt idx="7">
                  <c:v>3099</c:v>
                </c:pt>
                <c:pt idx="8">
                  <c:v>3138</c:v>
                </c:pt>
                <c:pt idx="9">
                  <c:v>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7474882264700741E-2"/>
                  <c:y val="1.792058250783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ゴム製品</c:v>
                </c:pt>
                <c:pt idx="7">
                  <c:v>合成樹脂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190070</c:v>
                </c:pt>
                <c:pt idx="1">
                  <c:v>94622</c:v>
                </c:pt>
                <c:pt idx="2">
                  <c:v>46263</c:v>
                </c:pt>
                <c:pt idx="3">
                  <c:v>25405</c:v>
                </c:pt>
                <c:pt idx="4">
                  <c:v>22076</c:v>
                </c:pt>
                <c:pt idx="5">
                  <c:v>21116</c:v>
                </c:pt>
                <c:pt idx="6">
                  <c:v>17919</c:v>
                </c:pt>
                <c:pt idx="7">
                  <c:v>16566</c:v>
                </c:pt>
                <c:pt idx="8">
                  <c:v>12225</c:v>
                </c:pt>
                <c:pt idx="9">
                  <c:v>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3549E-3"/>
                  <c:y val="-1.075325261761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ゴム製品</c:v>
                </c:pt>
                <c:pt idx="7">
                  <c:v>合成樹脂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387032</c:v>
                </c:pt>
                <c:pt idx="1">
                  <c:v>103494</c:v>
                </c:pt>
                <c:pt idx="2">
                  <c:v>40955</c:v>
                </c:pt>
                <c:pt idx="3">
                  <c:v>23975</c:v>
                </c:pt>
                <c:pt idx="4">
                  <c:v>18507</c:v>
                </c:pt>
                <c:pt idx="5">
                  <c:v>20093</c:v>
                </c:pt>
                <c:pt idx="6">
                  <c:v>15340</c:v>
                </c:pt>
                <c:pt idx="7">
                  <c:v>18175</c:v>
                </c:pt>
                <c:pt idx="8">
                  <c:v>14612</c:v>
                </c:pt>
                <c:pt idx="9">
                  <c:v>10672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  <c:pt idx="10">
                  <c:v>95.3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  <c:pt idx="10">
                  <c:v>54.6</c:v>
                </c:pt>
                <c:pt idx="11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40.6</c:v>
                </c:pt>
                <c:pt idx="1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9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  <c:pt idx="10">
                  <c:v>57.4</c:v>
                </c:pt>
                <c:pt idx="11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53.4</c:v>
                </c:pt>
                <c:pt idx="1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  <c:pt idx="10">
                  <c:v>12.6</c:v>
                </c:pt>
                <c:pt idx="11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10.9</c:v>
                </c:pt>
                <c:pt idx="1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  <c:pt idx="10">
                  <c:v>17.7</c:v>
                </c:pt>
                <c:pt idx="11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8</a:t>
            </a:r>
            <a:r>
              <a:rPr lang="ja-JP" altLang="en-US" sz="1200" baseline="0"/>
              <a:t>年</a:t>
            </a:r>
            <a:r>
              <a:rPr lang="en-US" altLang="ja-JP" sz="1200" baseline="0"/>
              <a:t>2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130942</c:v>
                </c:pt>
                <c:pt idx="1">
                  <c:v>266651</c:v>
                </c:pt>
                <c:pt idx="2">
                  <c:v>330044</c:v>
                </c:pt>
                <c:pt idx="3">
                  <c:v>217536</c:v>
                </c:pt>
                <c:pt idx="4">
                  <c:v>163118</c:v>
                </c:pt>
                <c:pt idx="5">
                  <c:v>599072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60696</c:v>
                </c:pt>
                <c:pt idx="1">
                  <c:v>134153</c:v>
                </c:pt>
                <c:pt idx="2">
                  <c:v>183921</c:v>
                </c:pt>
                <c:pt idx="3">
                  <c:v>30338</c:v>
                </c:pt>
                <c:pt idx="4">
                  <c:v>120444</c:v>
                </c:pt>
                <c:pt idx="5">
                  <c:v>293861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0.68327784677360437</c:v>
                </c:pt>
                <c:pt idx="1">
                  <c:v>0.66529026656420598</c:v>
                </c:pt>
                <c:pt idx="2">
                  <c:v>0.64215267576585955</c:v>
                </c:pt>
                <c:pt idx="3">
                  <c:v>0.87760717138546196</c:v>
                </c:pt>
                <c:pt idx="4">
                  <c:v>0.57524633060847363</c:v>
                </c:pt>
                <c:pt idx="5">
                  <c:v>0.6709036400267433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  <c:pt idx="10">
                  <c:v>69.7</c:v>
                </c:pt>
                <c:pt idx="11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65.5</c:v>
                </c:pt>
                <c:pt idx="1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  <c:pt idx="10">
                  <c:v>16.7</c:v>
                </c:pt>
                <c:pt idx="11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18.2</c:v>
                </c:pt>
                <c:pt idx="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  <c:pt idx="10">
                  <c:v>34.299999999999997</c:v>
                </c:pt>
                <c:pt idx="11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37.6</c:v>
                </c:pt>
                <c:pt idx="1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  <c:pt idx="10" formatCode="General">
                  <c:v>49</c:v>
                </c:pt>
                <c:pt idx="11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47.1</c:v>
                </c:pt>
                <c:pt idx="1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  <c:pt idx="10">
                  <c:v>66.099999999999994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64.5</c:v>
                </c:pt>
                <c:pt idx="1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  <c:pt idx="10">
                  <c:v>51.9</c:v>
                </c:pt>
                <c:pt idx="1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2.261444770384094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D-4E84-9B9C-27ED03DF5A03}"/>
                </c:ext>
              </c:extLst>
            </c:dLbl>
            <c:dLbl>
              <c:idx val="11"/>
              <c:layout>
                <c:manualLayout>
                  <c:x val="-2.0348652496869263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A-437C-AA83-F2C9C2FE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50.8</c:v>
                </c:pt>
                <c:pt idx="1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  <c:pt idx="10">
                  <c:v>126.8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127.1</c:v>
                </c:pt>
                <c:pt idx="1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  <c:pt idx="10">
                  <c:v>87.4</c:v>
                </c:pt>
                <c:pt idx="11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79.599999999999994</c:v>
                </c:pt>
                <c:pt idx="1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  <c:pt idx="10">
                  <c:v>107.5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97</c:v>
                </c:pt>
                <c:pt idx="1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  <c:pt idx="10">
                  <c:v>81.400000000000006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82.1</c:v>
                </c:pt>
                <c:pt idx="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  <c:pt idx="10">
                  <c:v>89</c:v>
                </c:pt>
                <c:pt idx="11" formatCode="0.0_ 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86</c:v>
                </c:pt>
                <c:pt idx="1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  <c:pt idx="10">
                  <c:v>38.799999999999997</c:v>
                </c:pt>
                <c:pt idx="11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38.4</c:v>
                </c:pt>
                <c:pt idx="1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  <c:pt idx="10">
                  <c:v>55.6</c:v>
                </c:pt>
                <c:pt idx="11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50.3</c:v>
                </c:pt>
                <c:pt idx="1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9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  <c:pt idx="10">
                  <c:v>70.400000000000006</c:v>
                </c:pt>
                <c:pt idx="11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76.5</c:v>
                </c:pt>
                <c:pt idx="1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  <c:pt idx="10">
                  <c:v>133.19999999999999</c:v>
                </c:pt>
                <c:pt idx="11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127.5</c:v>
                </c:pt>
                <c:pt idx="1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  <c:pt idx="10">
                  <c:v>67</c:v>
                </c:pt>
                <c:pt idx="11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67.5</c:v>
                </c:pt>
                <c:pt idx="1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5.354753095286215E-3"/>
                  <c:y val="-2.0202247446341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4279341587429906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1.784917698428673E-3"/>
                  <c:y val="-2.2724432183832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203143</c:v>
                </c:pt>
                <c:pt idx="1">
                  <c:v>96908</c:v>
                </c:pt>
                <c:pt idx="2">
                  <c:v>90423</c:v>
                </c:pt>
                <c:pt idx="3">
                  <c:v>75442</c:v>
                </c:pt>
                <c:pt idx="4">
                  <c:v>70459</c:v>
                </c:pt>
                <c:pt idx="5">
                  <c:v>46116</c:v>
                </c:pt>
                <c:pt idx="6">
                  <c:v>43817</c:v>
                </c:pt>
                <c:pt idx="7">
                  <c:v>33149</c:v>
                </c:pt>
                <c:pt idx="8">
                  <c:v>32358</c:v>
                </c:pt>
                <c:pt idx="9">
                  <c:v>25546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-1.4054470066368019E-7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5.354753095286215E-3"/>
                  <c:y val="-1.0581888339133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2.739075671234463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354720</c:v>
                </c:pt>
                <c:pt idx="1">
                  <c:v>97843</c:v>
                </c:pt>
                <c:pt idx="2">
                  <c:v>96581</c:v>
                </c:pt>
                <c:pt idx="3">
                  <c:v>97582</c:v>
                </c:pt>
                <c:pt idx="4">
                  <c:v>53746</c:v>
                </c:pt>
                <c:pt idx="5">
                  <c:v>37227</c:v>
                </c:pt>
                <c:pt idx="6">
                  <c:v>46889</c:v>
                </c:pt>
                <c:pt idx="7">
                  <c:v>32513</c:v>
                </c:pt>
                <c:pt idx="8">
                  <c:v>23387</c:v>
                </c:pt>
                <c:pt idx="9">
                  <c:v>26013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2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8993352326685667"/>
                  <c:y val="-0.14143670687953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-9.6891521038502664E-3"/>
                  <c:y val="-6.06125839774615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5024220263065408"/>
                  <c:y val="-9.166341592622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6.4281345565749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3.8802072817820853E-2"/>
                  <c:y val="-2.8654675046353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8.69416552288750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4.6727828746177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4066416911561269"/>
                  <c:y val="0.162054708757735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203143</c:v>
                </c:pt>
                <c:pt idx="1">
                  <c:v>96908</c:v>
                </c:pt>
                <c:pt idx="2">
                  <c:v>90423</c:v>
                </c:pt>
                <c:pt idx="3">
                  <c:v>75442</c:v>
                </c:pt>
                <c:pt idx="4">
                  <c:v>70459</c:v>
                </c:pt>
                <c:pt idx="5">
                  <c:v>46116</c:v>
                </c:pt>
                <c:pt idx="6">
                  <c:v>43817</c:v>
                </c:pt>
                <c:pt idx="7">
                  <c:v>33149</c:v>
                </c:pt>
                <c:pt idx="8">
                  <c:v>32358</c:v>
                </c:pt>
                <c:pt idx="9">
                  <c:v>25546</c:v>
                </c:pt>
                <c:pt idx="10">
                  <c:v>134746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203143</c:v>
                </c:pt>
                <c:pt idx="1">
                  <c:v>96908</c:v>
                </c:pt>
                <c:pt idx="2">
                  <c:v>90423</c:v>
                </c:pt>
                <c:pt idx="3">
                  <c:v>75442</c:v>
                </c:pt>
                <c:pt idx="4">
                  <c:v>70459</c:v>
                </c:pt>
                <c:pt idx="5">
                  <c:v>46116</c:v>
                </c:pt>
                <c:pt idx="6">
                  <c:v>43817</c:v>
                </c:pt>
                <c:pt idx="7">
                  <c:v>33149</c:v>
                </c:pt>
                <c:pt idx="8">
                  <c:v>32358</c:v>
                </c:pt>
                <c:pt idx="9">
                  <c:v>25546</c:v>
                </c:pt>
                <c:pt idx="10">
                  <c:v>134746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2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5457968517294116"/>
                  <c:y val="-0.110285576371919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6.0957971856571362E-2"/>
                  <c:y val="-8.1155941714182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3"/>
                  <c:y val="-8.4857996198751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937495408493787"/>
                  <c:y val="-8.8942227049205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72E-2"/>
                  <c:y val="-5.0165263824780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354720</c:v>
                </c:pt>
                <c:pt idx="1">
                  <c:v>97843</c:v>
                </c:pt>
                <c:pt idx="2">
                  <c:v>96581</c:v>
                </c:pt>
                <c:pt idx="3">
                  <c:v>97582</c:v>
                </c:pt>
                <c:pt idx="4">
                  <c:v>53746</c:v>
                </c:pt>
                <c:pt idx="5">
                  <c:v>37227</c:v>
                </c:pt>
                <c:pt idx="6">
                  <c:v>46889</c:v>
                </c:pt>
                <c:pt idx="7">
                  <c:v>32513</c:v>
                </c:pt>
                <c:pt idx="8">
                  <c:v>23387</c:v>
                </c:pt>
                <c:pt idx="9">
                  <c:v>26013</c:v>
                </c:pt>
                <c:pt idx="10" formatCode="#,##0_);[Red]\(#,##0\)">
                  <c:v>167023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0.16896</cdr:y>
    </cdr:from>
    <cdr:to>
      <cdr:x>1</cdr:x>
      <cdr:y>0.76896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66714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0.92296</cdr:x>
      <cdr:y>0.26027</cdr:y>
    </cdr:from>
    <cdr:to>
      <cdr:x>0.99876</cdr:x>
      <cdr:y>0.76027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9682" y="723900"/>
          <a:ext cx="585538" cy="1390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0.43606</cdr:y>
    </cdr:from>
    <cdr:to>
      <cdr:x>0.9935</cdr:x>
      <cdr:y>0.7836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41" y="1266818"/>
          <a:ext cx="800210" cy="100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0.89514</cdr:x>
      <cdr:y>0.25357</cdr:y>
    </cdr:from>
    <cdr:to>
      <cdr:x>0.99083</cdr:x>
      <cdr:y>0.73929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5493" y="676267"/>
          <a:ext cx="695434" cy="1295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0.33802</cdr:y>
    </cdr:from>
    <cdr:to>
      <cdr:x>0.98564</cdr:x>
      <cdr:y>0.6338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55" y="914385"/>
          <a:ext cx="562022" cy="800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0.90459</cdr:x>
      <cdr:y>0.33928</cdr:y>
    </cdr:from>
    <cdr:to>
      <cdr:x>0.99218</cdr:x>
      <cdr:y>0.71429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1410" y="904871"/>
          <a:ext cx="638236" cy="1000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0.91004</cdr:x>
      <cdr:y>0.18707</cdr:y>
    </cdr:from>
    <cdr:to>
      <cdr:x>0.99479</cdr:x>
      <cdr:y>0.69388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8429" y="523875"/>
          <a:ext cx="619156" cy="1419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0.1812</cdr:y>
    </cdr:from>
    <cdr:to>
      <cdr:x>1</cdr:x>
      <cdr:y>0.59732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514339"/>
          <a:ext cx="909684" cy="1181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7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O26" sqref="O26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5" t="s">
        <v>131</v>
      </c>
      <c r="B2" s="456"/>
      <c r="C2" s="456"/>
      <c r="D2" s="456"/>
      <c r="E2" s="456"/>
      <c r="F2" s="456"/>
      <c r="G2" s="456"/>
      <c r="H2" s="457"/>
    </row>
    <row r="3" spans="1:8" ht="30" customHeight="1">
      <c r="A3" s="458"/>
      <c r="B3" s="456"/>
      <c r="C3" s="456"/>
      <c r="D3" s="456"/>
      <c r="E3" s="456"/>
      <c r="F3" s="456"/>
      <c r="G3" s="456"/>
      <c r="H3" s="457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59" t="s">
        <v>152</v>
      </c>
      <c r="B42" s="460"/>
      <c r="C42" s="460"/>
      <c r="D42" s="460"/>
      <c r="E42" s="460"/>
      <c r="F42" s="460"/>
      <c r="G42" s="460"/>
      <c r="H42" s="461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200</v>
      </c>
      <c r="I2" s="3"/>
      <c r="J2" s="184" t="s">
        <v>102</v>
      </c>
      <c r="K2" s="3"/>
      <c r="L2" s="293" t="s">
        <v>191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16724</v>
      </c>
      <c r="I4" s="3">
        <v>26</v>
      </c>
      <c r="J4" s="160" t="s">
        <v>30</v>
      </c>
      <c r="K4" s="116">
        <f>SUM(I4)</f>
        <v>26</v>
      </c>
      <c r="L4" s="312">
        <v>12281</v>
      </c>
      <c r="M4" s="390"/>
      <c r="N4" s="415"/>
      <c r="O4" s="90"/>
      <c r="S4" s="26"/>
      <c r="T4" s="26"/>
      <c r="U4" s="26"/>
    </row>
    <row r="5" spans="8:30" ht="13.5" customHeight="1">
      <c r="H5" s="44">
        <v>12955</v>
      </c>
      <c r="I5" s="3">
        <v>37</v>
      </c>
      <c r="J5" s="160" t="s">
        <v>37</v>
      </c>
      <c r="K5" s="116">
        <f t="shared" ref="K5:K13" si="0">SUM(I5)</f>
        <v>37</v>
      </c>
      <c r="L5" s="313">
        <v>15331</v>
      </c>
      <c r="M5" s="45"/>
      <c r="N5" s="415"/>
      <c r="O5" s="90"/>
      <c r="S5" s="26"/>
      <c r="T5" s="26"/>
      <c r="U5" s="26"/>
    </row>
    <row r="6" spans="8:30" ht="13.5" customHeight="1">
      <c r="H6" s="88">
        <v>10035</v>
      </c>
      <c r="I6" s="3">
        <v>33</v>
      </c>
      <c r="J6" s="160" t="s">
        <v>0</v>
      </c>
      <c r="K6" s="116">
        <f t="shared" si="0"/>
        <v>33</v>
      </c>
      <c r="L6" s="313">
        <v>21181</v>
      </c>
      <c r="M6" s="45"/>
      <c r="N6" s="415"/>
      <c r="O6" s="90"/>
      <c r="S6" s="26"/>
      <c r="T6" s="26"/>
      <c r="U6" s="26"/>
    </row>
    <row r="7" spans="8:30" ht="13.5" customHeight="1">
      <c r="H7" s="88">
        <v>6840</v>
      </c>
      <c r="I7" s="33">
        <v>40</v>
      </c>
      <c r="J7" s="160" t="s">
        <v>2</v>
      </c>
      <c r="K7" s="116">
        <f t="shared" si="0"/>
        <v>40</v>
      </c>
      <c r="L7" s="313">
        <v>6799</v>
      </c>
      <c r="M7" s="45"/>
      <c r="N7" s="415"/>
      <c r="O7" s="90"/>
      <c r="S7" s="26"/>
      <c r="T7" s="26"/>
      <c r="U7" s="26"/>
    </row>
    <row r="8" spans="8:30">
      <c r="H8" s="88">
        <v>5996</v>
      </c>
      <c r="I8" s="3">
        <v>27</v>
      </c>
      <c r="J8" s="160" t="s">
        <v>31</v>
      </c>
      <c r="K8" s="116">
        <f t="shared" si="0"/>
        <v>27</v>
      </c>
      <c r="L8" s="313">
        <v>6514</v>
      </c>
      <c r="M8" s="45"/>
      <c r="N8" s="90"/>
      <c r="O8" s="90"/>
      <c r="S8" s="26"/>
      <c r="T8" s="26"/>
      <c r="U8" s="26"/>
    </row>
    <row r="9" spans="8:30">
      <c r="H9" s="88">
        <v>5921</v>
      </c>
      <c r="I9" s="3">
        <v>14</v>
      </c>
      <c r="J9" s="160" t="s">
        <v>19</v>
      </c>
      <c r="K9" s="116">
        <f t="shared" si="0"/>
        <v>14</v>
      </c>
      <c r="L9" s="313">
        <v>6394</v>
      </c>
      <c r="M9" s="45"/>
      <c r="N9" s="90"/>
      <c r="O9" s="90"/>
      <c r="S9" s="26"/>
      <c r="T9" s="26"/>
      <c r="U9" s="26"/>
    </row>
    <row r="10" spans="8:30">
      <c r="H10" s="193">
        <v>4230</v>
      </c>
      <c r="I10" s="14">
        <v>25</v>
      </c>
      <c r="J10" s="162" t="s">
        <v>29</v>
      </c>
      <c r="K10" s="116">
        <f t="shared" si="0"/>
        <v>25</v>
      </c>
      <c r="L10" s="313">
        <v>4872</v>
      </c>
      <c r="S10" s="26"/>
      <c r="T10" s="26"/>
      <c r="U10" s="26"/>
    </row>
    <row r="11" spans="8:30">
      <c r="H11" s="97">
        <v>4214</v>
      </c>
      <c r="I11" s="3">
        <v>36</v>
      </c>
      <c r="J11" s="160" t="s">
        <v>5</v>
      </c>
      <c r="K11" s="116">
        <f t="shared" si="0"/>
        <v>36</v>
      </c>
      <c r="L11" s="313">
        <v>4842</v>
      </c>
      <c r="M11" s="45"/>
      <c r="N11" s="90"/>
      <c r="O11" s="90"/>
      <c r="S11" s="26"/>
      <c r="T11" s="26"/>
      <c r="U11" s="26"/>
    </row>
    <row r="12" spans="8:30">
      <c r="H12" s="330">
        <v>3551</v>
      </c>
      <c r="I12" s="14">
        <v>15</v>
      </c>
      <c r="J12" s="162" t="s">
        <v>20</v>
      </c>
      <c r="K12" s="116">
        <f t="shared" si="0"/>
        <v>15</v>
      </c>
      <c r="L12" s="313">
        <v>3783</v>
      </c>
      <c r="M12" s="45"/>
      <c r="N12" s="90"/>
      <c r="O12" s="90"/>
      <c r="S12" s="26"/>
      <c r="T12" s="26"/>
      <c r="U12" s="26"/>
    </row>
    <row r="13" spans="8:30" ht="14.25" thickBot="1">
      <c r="H13" s="453">
        <v>3174</v>
      </c>
      <c r="I13" s="377">
        <v>16</v>
      </c>
      <c r="J13" s="378" t="s">
        <v>3</v>
      </c>
      <c r="K13" s="116">
        <f t="shared" si="0"/>
        <v>16</v>
      </c>
      <c r="L13" s="314">
        <v>3034</v>
      </c>
      <c r="M13" s="45"/>
      <c r="N13" s="90"/>
      <c r="O13" s="90"/>
      <c r="S13" s="26"/>
      <c r="T13" s="26"/>
      <c r="U13" s="26"/>
    </row>
    <row r="14" spans="8:30" ht="14.25" thickTop="1">
      <c r="H14" s="193">
        <v>2431</v>
      </c>
      <c r="I14" s="121">
        <v>34</v>
      </c>
      <c r="J14" s="174" t="s">
        <v>1</v>
      </c>
      <c r="K14" s="107" t="s">
        <v>8</v>
      </c>
      <c r="L14" s="315">
        <v>96584</v>
      </c>
      <c r="S14" s="26"/>
      <c r="T14" s="26"/>
      <c r="U14" s="26"/>
    </row>
    <row r="15" spans="8:30">
      <c r="H15" s="44">
        <v>2370</v>
      </c>
      <c r="I15" s="3">
        <v>17</v>
      </c>
      <c r="J15" s="160" t="s">
        <v>21</v>
      </c>
      <c r="K15" s="50"/>
      <c r="L15" t="s">
        <v>60</v>
      </c>
      <c r="M15" s="400" t="s">
        <v>181</v>
      </c>
      <c r="N15" s="42" t="s">
        <v>75</v>
      </c>
      <c r="S15" s="26"/>
      <c r="T15" s="26"/>
      <c r="U15" s="26"/>
    </row>
    <row r="16" spans="8:30">
      <c r="H16" s="44">
        <v>1699</v>
      </c>
      <c r="I16" s="3">
        <v>24</v>
      </c>
      <c r="J16" s="160" t="s">
        <v>28</v>
      </c>
      <c r="K16" s="116">
        <f>SUM(I4)</f>
        <v>26</v>
      </c>
      <c r="L16" s="160" t="s">
        <v>30</v>
      </c>
      <c r="M16" s="424">
        <v>14858</v>
      </c>
      <c r="N16" s="89">
        <f>SUM(H4)</f>
        <v>16724</v>
      </c>
      <c r="O16" s="45"/>
      <c r="P16" s="17"/>
      <c r="S16" s="26"/>
      <c r="T16" s="26"/>
      <c r="U16" s="26"/>
    </row>
    <row r="17" spans="1:21">
      <c r="H17" s="44">
        <v>1374</v>
      </c>
      <c r="I17" s="3">
        <v>1</v>
      </c>
      <c r="J17" s="160" t="s">
        <v>4</v>
      </c>
      <c r="K17" s="116">
        <f t="shared" ref="K17:K25" si="1">SUM(I5)</f>
        <v>37</v>
      </c>
      <c r="L17" s="160" t="s">
        <v>37</v>
      </c>
      <c r="M17" s="425">
        <v>12436</v>
      </c>
      <c r="N17" s="89">
        <f t="shared" ref="N17:N25" si="2">SUM(H5)</f>
        <v>12955</v>
      </c>
      <c r="O17" s="45"/>
      <c r="P17" s="17"/>
      <c r="S17" s="26"/>
      <c r="T17" s="26"/>
      <c r="U17" s="26"/>
    </row>
    <row r="18" spans="1:21">
      <c r="H18" s="451">
        <v>1174</v>
      </c>
      <c r="I18" s="3">
        <v>38</v>
      </c>
      <c r="J18" s="160" t="s">
        <v>38</v>
      </c>
      <c r="K18" s="116">
        <f t="shared" si="1"/>
        <v>33</v>
      </c>
      <c r="L18" s="160" t="s">
        <v>0</v>
      </c>
      <c r="M18" s="425">
        <v>8720</v>
      </c>
      <c r="N18" s="89">
        <f t="shared" si="2"/>
        <v>10035</v>
      </c>
      <c r="O18" s="45"/>
      <c r="P18" s="17"/>
      <c r="S18" s="26"/>
      <c r="T18" s="26"/>
      <c r="U18" s="26"/>
    </row>
    <row r="19" spans="1:21">
      <c r="H19" s="97">
        <v>353</v>
      </c>
      <c r="I19" s="3">
        <v>23</v>
      </c>
      <c r="J19" s="160" t="s">
        <v>27</v>
      </c>
      <c r="K19" s="116">
        <f t="shared" si="1"/>
        <v>40</v>
      </c>
      <c r="L19" s="160" t="s">
        <v>2</v>
      </c>
      <c r="M19" s="425">
        <v>6857</v>
      </c>
      <c r="N19" s="89">
        <f t="shared" si="2"/>
        <v>6840</v>
      </c>
      <c r="O19" s="45"/>
      <c r="P19" s="17"/>
      <c r="S19" s="26"/>
      <c r="T19" s="26"/>
      <c r="U19" s="26"/>
    </row>
    <row r="20" spans="1:21" ht="14.25" thickBot="1">
      <c r="H20" s="88">
        <v>310</v>
      </c>
      <c r="I20" s="3">
        <v>2</v>
      </c>
      <c r="J20" s="160" t="s">
        <v>6</v>
      </c>
      <c r="K20" s="116">
        <f t="shared" si="1"/>
        <v>27</v>
      </c>
      <c r="L20" s="160" t="s">
        <v>31</v>
      </c>
      <c r="M20" s="425">
        <v>5450</v>
      </c>
      <c r="N20" s="89">
        <f t="shared" si="2"/>
        <v>5996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197</v>
      </c>
      <c r="D21" s="59" t="s">
        <v>188</v>
      </c>
      <c r="E21" s="59" t="s">
        <v>41</v>
      </c>
      <c r="F21" s="59" t="s">
        <v>50</v>
      </c>
      <c r="G21" s="8" t="s">
        <v>171</v>
      </c>
      <c r="H21" s="193">
        <v>146</v>
      </c>
      <c r="I21" s="3">
        <v>31</v>
      </c>
      <c r="J21" s="160" t="s">
        <v>64</v>
      </c>
      <c r="K21" s="116">
        <f t="shared" si="1"/>
        <v>14</v>
      </c>
      <c r="L21" s="160" t="s">
        <v>19</v>
      </c>
      <c r="M21" s="425">
        <v>5241</v>
      </c>
      <c r="N21" s="89">
        <f t="shared" si="2"/>
        <v>5921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30</v>
      </c>
      <c r="C22" s="43">
        <f t="shared" ref="C22:C31" si="3">SUM(H4)</f>
        <v>16724</v>
      </c>
      <c r="D22" s="89">
        <f>SUM(L4)</f>
        <v>12281</v>
      </c>
      <c r="E22" s="52">
        <f t="shared" ref="E22:E32" si="4">SUM(N16/M16*100)</f>
        <v>112.55889083322117</v>
      </c>
      <c r="F22" s="55">
        <f>SUM(C22/D22*100)</f>
        <v>136.17783568113347</v>
      </c>
      <c r="G22" s="3"/>
      <c r="H22" s="91">
        <v>136</v>
      </c>
      <c r="I22" s="3">
        <v>22</v>
      </c>
      <c r="J22" s="160" t="s">
        <v>26</v>
      </c>
      <c r="K22" s="116">
        <f t="shared" si="1"/>
        <v>25</v>
      </c>
      <c r="L22" s="162" t="s">
        <v>29</v>
      </c>
      <c r="M22" s="425">
        <v>4335</v>
      </c>
      <c r="N22" s="89">
        <f t="shared" si="2"/>
        <v>4230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12955</v>
      </c>
      <c r="D23" s="89">
        <f>SUM(L5)</f>
        <v>15331</v>
      </c>
      <c r="E23" s="52">
        <f t="shared" si="4"/>
        <v>104.17336764232871</v>
      </c>
      <c r="F23" s="55">
        <f t="shared" ref="F23:F32" si="5">SUM(C23/D23*100)</f>
        <v>84.501989433174614</v>
      </c>
      <c r="G23" s="3"/>
      <c r="H23" s="91">
        <v>124</v>
      </c>
      <c r="I23" s="3">
        <v>21</v>
      </c>
      <c r="J23" s="160" t="s">
        <v>25</v>
      </c>
      <c r="K23" s="116">
        <f t="shared" si="1"/>
        <v>36</v>
      </c>
      <c r="L23" s="160" t="s">
        <v>5</v>
      </c>
      <c r="M23" s="425">
        <v>4524</v>
      </c>
      <c r="N23" s="89">
        <f t="shared" si="2"/>
        <v>4214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0</v>
      </c>
      <c r="C24" s="43">
        <f t="shared" si="3"/>
        <v>10035</v>
      </c>
      <c r="D24" s="89">
        <f t="shared" ref="D24:D31" si="6">SUM(L6)</f>
        <v>21181</v>
      </c>
      <c r="E24" s="52">
        <f t="shared" si="4"/>
        <v>115.0802752293578</v>
      </c>
      <c r="F24" s="55">
        <f t="shared" si="5"/>
        <v>47.377366507719181</v>
      </c>
      <c r="G24" s="3"/>
      <c r="H24" s="91">
        <v>90</v>
      </c>
      <c r="I24" s="3">
        <v>4</v>
      </c>
      <c r="J24" s="160" t="s">
        <v>11</v>
      </c>
      <c r="K24" s="116">
        <f t="shared" si="1"/>
        <v>15</v>
      </c>
      <c r="L24" s="162" t="s">
        <v>20</v>
      </c>
      <c r="M24" s="425">
        <v>3830</v>
      </c>
      <c r="N24" s="89">
        <f t="shared" si="2"/>
        <v>3551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6840</v>
      </c>
      <c r="D25" s="89">
        <f t="shared" si="6"/>
        <v>6799</v>
      </c>
      <c r="E25" s="52">
        <f t="shared" si="4"/>
        <v>99.752078168295171</v>
      </c>
      <c r="F25" s="55">
        <f t="shared" si="5"/>
        <v>100.60302985733196</v>
      </c>
      <c r="G25" s="3"/>
      <c r="H25" s="438">
        <v>49</v>
      </c>
      <c r="I25" s="3">
        <v>9</v>
      </c>
      <c r="J25" s="3" t="s">
        <v>161</v>
      </c>
      <c r="K25" s="180">
        <f t="shared" si="1"/>
        <v>16</v>
      </c>
      <c r="L25" s="378" t="s">
        <v>3</v>
      </c>
      <c r="M25" s="426">
        <v>2996</v>
      </c>
      <c r="N25" s="166">
        <f t="shared" si="2"/>
        <v>3174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31</v>
      </c>
      <c r="C26" s="89">
        <f t="shared" si="3"/>
        <v>5996</v>
      </c>
      <c r="D26" s="89">
        <f t="shared" si="6"/>
        <v>6514</v>
      </c>
      <c r="E26" s="52">
        <f t="shared" si="4"/>
        <v>110.0183486238532</v>
      </c>
      <c r="F26" s="55">
        <f t="shared" si="5"/>
        <v>92.047896837580595</v>
      </c>
      <c r="G26" s="12"/>
      <c r="H26" s="91">
        <v>30</v>
      </c>
      <c r="I26" s="3">
        <v>35</v>
      </c>
      <c r="J26" s="160" t="s">
        <v>36</v>
      </c>
      <c r="K26" s="3"/>
      <c r="L26" s="361" t="s">
        <v>8</v>
      </c>
      <c r="M26" s="427">
        <v>79760</v>
      </c>
      <c r="N26" s="191">
        <f>SUM(H44)</f>
        <v>83951</v>
      </c>
      <c r="S26" s="26"/>
      <c r="T26" s="26"/>
      <c r="U26" s="26"/>
    </row>
    <row r="27" spans="1:21">
      <c r="A27" s="61">
        <v>6</v>
      </c>
      <c r="B27" s="160" t="s">
        <v>19</v>
      </c>
      <c r="C27" s="43">
        <f t="shared" si="3"/>
        <v>5921</v>
      </c>
      <c r="D27" s="89">
        <f t="shared" si="6"/>
        <v>6394</v>
      </c>
      <c r="E27" s="52">
        <f t="shared" si="4"/>
        <v>112.9746231635184</v>
      </c>
      <c r="F27" s="55">
        <f t="shared" si="5"/>
        <v>92.602439787300597</v>
      </c>
      <c r="G27" s="3"/>
      <c r="H27" s="125">
        <v>11</v>
      </c>
      <c r="I27" s="3">
        <v>6</v>
      </c>
      <c r="J27" s="160" t="s">
        <v>13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29</v>
      </c>
      <c r="C28" s="43">
        <f t="shared" si="3"/>
        <v>4230</v>
      </c>
      <c r="D28" s="89">
        <f t="shared" si="6"/>
        <v>4872</v>
      </c>
      <c r="E28" s="52">
        <f t="shared" si="4"/>
        <v>97.577854671280278</v>
      </c>
      <c r="F28" s="55">
        <f t="shared" si="5"/>
        <v>86.822660098522164</v>
      </c>
      <c r="G28" s="3"/>
      <c r="H28" s="125">
        <v>9</v>
      </c>
      <c r="I28" s="3">
        <v>12</v>
      </c>
      <c r="J28" s="160" t="s">
        <v>18</v>
      </c>
      <c r="L28" s="29"/>
      <c r="S28" s="26"/>
      <c r="T28" s="26"/>
      <c r="U28" s="26"/>
    </row>
    <row r="29" spans="1:21">
      <c r="A29" s="61">
        <v>8</v>
      </c>
      <c r="B29" s="160" t="s">
        <v>5</v>
      </c>
      <c r="C29" s="43">
        <f t="shared" si="3"/>
        <v>4214</v>
      </c>
      <c r="D29" s="89">
        <f t="shared" si="6"/>
        <v>4842</v>
      </c>
      <c r="E29" s="52">
        <f t="shared" si="4"/>
        <v>93.147656940760399</v>
      </c>
      <c r="F29" s="55">
        <f t="shared" si="5"/>
        <v>87.030152829409332</v>
      </c>
      <c r="G29" s="11"/>
      <c r="H29" s="438">
        <v>5</v>
      </c>
      <c r="I29" s="3">
        <v>19</v>
      </c>
      <c r="J29" s="160" t="s">
        <v>23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3551</v>
      </c>
      <c r="D30" s="89">
        <f t="shared" si="6"/>
        <v>3783</v>
      </c>
      <c r="E30" s="52">
        <f t="shared" si="4"/>
        <v>92.715404699738897</v>
      </c>
      <c r="F30" s="55">
        <f t="shared" si="5"/>
        <v>93.867301083795923</v>
      </c>
      <c r="G30" s="12"/>
      <c r="H30" s="125">
        <v>0</v>
      </c>
      <c r="I30" s="3">
        <v>3</v>
      </c>
      <c r="J30" s="160" t="s">
        <v>10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3</v>
      </c>
      <c r="C31" s="43">
        <f t="shared" si="3"/>
        <v>3174</v>
      </c>
      <c r="D31" s="89">
        <f t="shared" si="6"/>
        <v>3034</v>
      </c>
      <c r="E31" s="52">
        <f t="shared" si="4"/>
        <v>105.94125500667558</v>
      </c>
      <c r="F31" s="55">
        <f t="shared" si="5"/>
        <v>104.61437046802899</v>
      </c>
      <c r="G31" s="92"/>
      <c r="H31" s="125">
        <v>0</v>
      </c>
      <c r="I31" s="3">
        <v>5</v>
      </c>
      <c r="J31" s="160" t="s">
        <v>12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83951</v>
      </c>
      <c r="D32" s="67">
        <f>SUM(L14)</f>
        <v>96584</v>
      </c>
      <c r="E32" s="70">
        <f t="shared" si="4"/>
        <v>105.25451354062187</v>
      </c>
      <c r="F32" s="68">
        <f t="shared" si="5"/>
        <v>86.920193820922719</v>
      </c>
      <c r="G32" s="384">
        <v>52.2</v>
      </c>
      <c r="H32" s="452">
        <v>0</v>
      </c>
      <c r="I32" s="3">
        <v>7</v>
      </c>
      <c r="J32" s="160" t="s">
        <v>14</v>
      </c>
      <c r="L32" s="42"/>
      <c r="M32" s="26"/>
      <c r="S32" s="26"/>
      <c r="T32" s="26"/>
      <c r="U32" s="26"/>
    </row>
    <row r="33" spans="2:30">
      <c r="H33" s="43">
        <v>0</v>
      </c>
      <c r="I33" s="3">
        <v>8</v>
      </c>
      <c r="J33" s="160" t="s">
        <v>15</v>
      </c>
      <c r="L33" s="42"/>
      <c r="M33" s="26"/>
      <c r="S33" s="26"/>
      <c r="T33" s="26"/>
      <c r="U33" s="26"/>
    </row>
    <row r="34" spans="2:30">
      <c r="H34" s="5">
        <v>0</v>
      </c>
      <c r="I34" s="3">
        <v>10</v>
      </c>
      <c r="J34" s="160" t="s">
        <v>16</v>
      </c>
      <c r="S34" s="26"/>
      <c r="T34" s="26"/>
      <c r="U34" s="26"/>
    </row>
    <row r="35" spans="2:30">
      <c r="H35" s="122">
        <v>0</v>
      </c>
      <c r="I35" s="3">
        <v>11</v>
      </c>
      <c r="J35" s="160" t="s">
        <v>17</v>
      </c>
      <c r="L35" s="47"/>
      <c r="M35" s="383"/>
      <c r="O35" t="s">
        <v>183</v>
      </c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13</v>
      </c>
      <c r="J36" s="160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333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44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193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88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83951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200</v>
      </c>
      <c r="I47" s="3"/>
      <c r="J47" s="178" t="s">
        <v>71</v>
      </c>
      <c r="K47" s="3"/>
      <c r="L47" s="298" t="s">
        <v>191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89">
        <v>76385</v>
      </c>
      <c r="I49" s="3">
        <v>26</v>
      </c>
      <c r="J49" s="160" t="s">
        <v>30</v>
      </c>
      <c r="K49" s="3">
        <f>SUM(I49)</f>
        <v>26</v>
      </c>
      <c r="L49" s="303">
        <v>78100</v>
      </c>
      <c r="S49" s="26"/>
      <c r="T49" s="26"/>
      <c r="U49" s="26"/>
      <c r="V49" s="26"/>
    </row>
    <row r="50" spans="1:22">
      <c r="H50" s="420">
        <v>16249</v>
      </c>
      <c r="I50" s="3">
        <v>13</v>
      </c>
      <c r="J50" s="160" t="s">
        <v>7</v>
      </c>
      <c r="K50" s="3">
        <f t="shared" ref="K50:K58" si="7">SUM(I50)</f>
        <v>13</v>
      </c>
      <c r="L50" s="303">
        <v>17276</v>
      </c>
      <c r="M50" s="26"/>
      <c r="N50" s="90"/>
      <c r="O50" s="90"/>
      <c r="S50" s="26"/>
      <c r="T50" s="26"/>
      <c r="U50" s="26"/>
      <c r="V50" s="26"/>
    </row>
    <row r="51" spans="1:22">
      <c r="H51" s="289">
        <v>14782</v>
      </c>
      <c r="I51" s="3">
        <v>34</v>
      </c>
      <c r="J51" s="160" t="s">
        <v>1</v>
      </c>
      <c r="K51" s="3">
        <f t="shared" si="7"/>
        <v>34</v>
      </c>
      <c r="L51" s="303">
        <v>8139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12892</v>
      </c>
      <c r="I52" s="3">
        <v>40</v>
      </c>
      <c r="J52" s="160" t="s">
        <v>2</v>
      </c>
      <c r="K52" s="3">
        <f t="shared" si="7"/>
        <v>40</v>
      </c>
      <c r="L52" s="303">
        <v>5203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197</v>
      </c>
      <c r="D53" s="59" t="s">
        <v>188</v>
      </c>
      <c r="E53" s="59" t="s">
        <v>41</v>
      </c>
      <c r="F53" s="59" t="s">
        <v>50</v>
      </c>
      <c r="G53" s="8" t="s">
        <v>171</v>
      </c>
      <c r="H53" s="44">
        <v>11332</v>
      </c>
      <c r="I53" s="3">
        <v>33</v>
      </c>
      <c r="J53" s="160" t="s">
        <v>0</v>
      </c>
      <c r="K53" s="3">
        <f t="shared" si="7"/>
        <v>33</v>
      </c>
      <c r="L53" s="303">
        <v>8458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76385</v>
      </c>
      <c r="D54" s="97">
        <f>SUM(L49)</f>
        <v>78100</v>
      </c>
      <c r="E54" s="52">
        <f t="shared" ref="E54:E64" si="9">SUM(N63/M63*100)</f>
        <v>101.45302891447849</v>
      </c>
      <c r="F54" s="52">
        <f>SUM(C54/D54*100)</f>
        <v>97.804097311139557</v>
      </c>
      <c r="G54" s="3"/>
      <c r="H54" s="44">
        <v>8101</v>
      </c>
      <c r="I54" s="3">
        <v>38</v>
      </c>
      <c r="J54" s="160" t="s">
        <v>38</v>
      </c>
      <c r="K54" s="3">
        <f t="shared" si="7"/>
        <v>38</v>
      </c>
      <c r="L54" s="303">
        <v>2474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16249</v>
      </c>
      <c r="D55" s="97">
        <f t="shared" ref="D55:D64" si="10">SUM(L50)</f>
        <v>17276</v>
      </c>
      <c r="E55" s="52">
        <f t="shared" si="9"/>
        <v>98.580355517806225</v>
      </c>
      <c r="F55" s="52">
        <f t="shared" ref="F55:F64" si="11">SUM(C55/D55*100)</f>
        <v>94.055336883537848</v>
      </c>
      <c r="G55" s="3"/>
      <c r="H55" s="333">
        <v>7840</v>
      </c>
      <c r="I55" s="3">
        <v>16</v>
      </c>
      <c r="J55" s="160" t="s">
        <v>3</v>
      </c>
      <c r="K55" s="3">
        <f t="shared" si="7"/>
        <v>16</v>
      </c>
      <c r="L55" s="303">
        <v>8867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1</v>
      </c>
      <c r="C56" s="43">
        <f t="shared" si="8"/>
        <v>14782</v>
      </c>
      <c r="D56" s="97">
        <f t="shared" si="10"/>
        <v>8139</v>
      </c>
      <c r="E56" s="52">
        <f t="shared" si="9"/>
        <v>104.55509973122081</v>
      </c>
      <c r="F56" s="52">
        <f t="shared" si="11"/>
        <v>181.61936355817667</v>
      </c>
      <c r="G56" s="3"/>
      <c r="H56" s="88">
        <v>7011</v>
      </c>
      <c r="I56" s="3">
        <v>22</v>
      </c>
      <c r="J56" s="160" t="s">
        <v>26</v>
      </c>
      <c r="K56" s="3">
        <f t="shared" si="7"/>
        <v>22</v>
      </c>
      <c r="L56" s="303">
        <v>9650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2</v>
      </c>
      <c r="C57" s="43">
        <f t="shared" si="8"/>
        <v>12892</v>
      </c>
      <c r="D57" s="97">
        <f t="shared" si="10"/>
        <v>5203</v>
      </c>
      <c r="E57" s="52">
        <f t="shared" si="9"/>
        <v>128.90710928907109</v>
      </c>
      <c r="F57" s="52">
        <f t="shared" si="11"/>
        <v>247.78012684989429</v>
      </c>
      <c r="G57" s="3"/>
      <c r="H57" s="125">
        <v>5799</v>
      </c>
      <c r="I57" s="3">
        <v>24</v>
      </c>
      <c r="J57" s="160" t="s">
        <v>28</v>
      </c>
      <c r="K57" s="3">
        <f t="shared" si="7"/>
        <v>24</v>
      </c>
      <c r="L57" s="303">
        <v>4948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0</v>
      </c>
      <c r="C58" s="43">
        <f t="shared" si="8"/>
        <v>11332</v>
      </c>
      <c r="D58" s="97">
        <f t="shared" si="10"/>
        <v>8458</v>
      </c>
      <c r="E58" s="52">
        <f t="shared" si="9"/>
        <v>108.25372564004584</v>
      </c>
      <c r="F58" s="52">
        <f t="shared" si="11"/>
        <v>133.97966422322062</v>
      </c>
      <c r="G58" s="12"/>
      <c r="H58" s="330">
        <v>5662</v>
      </c>
      <c r="I58" s="14">
        <v>25</v>
      </c>
      <c r="J58" s="162" t="s">
        <v>29</v>
      </c>
      <c r="K58" s="14">
        <f t="shared" si="7"/>
        <v>25</v>
      </c>
      <c r="L58" s="304">
        <v>12527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38</v>
      </c>
      <c r="C59" s="43">
        <f t="shared" si="8"/>
        <v>8101</v>
      </c>
      <c r="D59" s="97">
        <f t="shared" si="10"/>
        <v>2474</v>
      </c>
      <c r="E59" s="52">
        <f t="shared" si="9"/>
        <v>153.6900018971732</v>
      </c>
      <c r="F59" s="52">
        <f t="shared" si="11"/>
        <v>327.44543249797897</v>
      </c>
      <c r="G59" s="3"/>
      <c r="H59" s="444">
        <v>4707</v>
      </c>
      <c r="I59" s="335">
        <v>36</v>
      </c>
      <c r="J59" s="220" t="s">
        <v>5</v>
      </c>
      <c r="K59" s="8" t="s">
        <v>67</v>
      </c>
      <c r="L59" s="305">
        <v>166889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3</v>
      </c>
      <c r="C60" s="43">
        <f t="shared" si="8"/>
        <v>7840</v>
      </c>
      <c r="D60" s="97">
        <f t="shared" si="10"/>
        <v>8867</v>
      </c>
      <c r="E60" s="52">
        <f t="shared" si="9"/>
        <v>103.14432311537955</v>
      </c>
      <c r="F60" s="52">
        <f t="shared" si="11"/>
        <v>88.417728656817417</v>
      </c>
      <c r="G60" s="3"/>
      <c r="H60" s="125">
        <v>1510</v>
      </c>
      <c r="I60" s="139">
        <v>12</v>
      </c>
      <c r="J60" s="160" t="s">
        <v>18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26</v>
      </c>
      <c r="C61" s="43">
        <f t="shared" si="8"/>
        <v>7011</v>
      </c>
      <c r="D61" s="97">
        <f t="shared" si="10"/>
        <v>9650</v>
      </c>
      <c r="E61" s="52">
        <f t="shared" si="9"/>
        <v>101.6971279373368</v>
      </c>
      <c r="F61" s="52">
        <f t="shared" si="11"/>
        <v>72.652849740932652</v>
      </c>
      <c r="G61" s="11"/>
      <c r="H61" s="91">
        <v>1387</v>
      </c>
      <c r="I61" s="139">
        <v>21</v>
      </c>
      <c r="J61" s="3" t="s">
        <v>155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28</v>
      </c>
      <c r="C62" s="43">
        <f t="shared" si="8"/>
        <v>5799</v>
      </c>
      <c r="D62" s="97">
        <f t="shared" si="10"/>
        <v>4948</v>
      </c>
      <c r="E62" s="52">
        <f t="shared" si="9"/>
        <v>89.242843951985236</v>
      </c>
      <c r="F62" s="52">
        <f t="shared" si="11"/>
        <v>117.19886822958772</v>
      </c>
      <c r="G62" s="12"/>
      <c r="H62" s="91">
        <v>1058</v>
      </c>
      <c r="I62" s="173">
        <v>23</v>
      </c>
      <c r="J62" s="160" t="s">
        <v>27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29</v>
      </c>
      <c r="C63" s="330">
        <f t="shared" si="8"/>
        <v>5662</v>
      </c>
      <c r="D63" s="137">
        <f t="shared" si="10"/>
        <v>12527</v>
      </c>
      <c r="E63" s="57">
        <f t="shared" si="9"/>
        <v>98.675496688741731</v>
      </c>
      <c r="F63" s="57">
        <f t="shared" si="11"/>
        <v>45.198371517522148</v>
      </c>
      <c r="G63" s="92"/>
      <c r="H63" s="125">
        <v>616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75291</v>
      </c>
      <c r="N63" s="89">
        <f>SUM(H49)</f>
        <v>76385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176321</v>
      </c>
      <c r="D64" s="138">
        <f t="shared" si="10"/>
        <v>166889</v>
      </c>
      <c r="E64" s="70">
        <f t="shared" si="9"/>
        <v>104.42834806093198</v>
      </c>
      <c r="F64" s="70">
        <f t="shared" si="11"/>
        <v>105.65166068464669</v>
      </c>
      <c r="G64" s="384">
        <v>71.099999999999994</v>
      </c>
      <c r="H64" s="91">
        <v>453</v>
      </c>
      <c r="I64" s="3">
        <v>17</v>
      </c>
      <c r="J64" s="160" t="s">
        <v>21</v>
      </c>
      <c r="K64" s="3">
        <f t="shared" ref="K64:K72" si="12">SUM(K50)</f>
        <v>13</v>
      </c>
      <c r="L64" s="160" t="s">
        <v>7</v>
      </c>
      <c r="M64" s="169">
        <v>16483</v>
      </c>
      <c r="N64" s="89">
        <f t="shared" ref="N64:N72" si="13">SUM(H50)</f>
        <v>16249</v>
      </c>
      <c r="O64" s="45"/>
      <c r="S64" s="26"/>
      <c r="T64" s="26"/>
      <c r="U64" s="26"/>
      <c r="V64" s="26"/>
    </row>
    <row r="65" spans="2:22">
      <c r="H65" s="43">
        <v>228</v>
      </c>
      <c r="I65" s="3">
        <v>9</v>
      </c>
      <c r="J65" s="3" t="s">
        <v>161</v>
      </c>
      <c r="K65" s="3">
        <f t="shared" si="12"/>
        <v>34</v>
      </c>
      <c r="L65" s="160" t="s">
        <v>1</v>
      </c>
      <c r="M65" s="169">
        <v>14138</v>
      </c>
      <c r="N65" s="89">
        <f t="shared" si="13"/>
        <v>14782</v>
      </c>
      <c r="O65" s="45"/>
      <c r="S65" s="26"/>
      <c r="T65" s="26"/>
      <c r="U65" s="26"/>
      <c r="V65" s="26"/>
    </row>
    <row r="66" spans="2:22">
      <c r="H66" s="43">
        <v>125</v>
      </c>
      <c r="I66" s="3">
        <v>11</v>
      </c>
      <c r="J66" s="160" t="s">
        <v>17</v>
      </c>
      <c r="K66" s="3">
        <f t="shared" si="12"/>
        <v>40</v>
      </c>
      <c r="L66" s="160" t="s">
        <v>2</v>
      </c>
      <c r="M66" s="441">
        <v>10001</v>
      </c>
      <c r="N66" s="89">
        <f t="shared" si="13"/>
        <v>12892</v>
      </c>
      <c r="O66" s="45"/>
      <c r="S66" s="26"/>
      <c r="T66" s="26"/>
      <c r="U66" s="26"/>
      <c r="V66" s="26"/>
    </row>
    <row r="67" spans="2:22">
      <c r="H67" s="89">
        <v>68</v>
      </c>
      <c r="I67" s="3">
        <v>14</v>
      </c>
      <c r="J67" s="160" t="s">
        <v>19</v>
      </c>
      <c r="K67" s="3">
        <f t="shared" si="12"/>
        <v>33</v>
      </c>
      <c r="L67" s="160" t="s">
        <v>0</v>
      </c>
      <c r="M67" s="169">
        <v>10468</v>
      </c>
      <c r="N67" s="89">
        <f t="shared" si="13"/>
        <v>11332</v>
      </c>
      <c r="O67" s="45"/>
      <c r="S67" s="26"/>
      <c r="T67" s="26"/>
      <c r="U67" s="26"/>
      <c r="V67" s="26"/>
    </row>
    <row r="68" spans="2:22">
      <c r="B68" s="51"/>
      <c r="C68" s="26"/>
      <c r="H68" s="44">
        <v>63</v>
      </c>
      <c r="I68" s="3">
        <v>15</v>
      </c>
      <c r="J68" s="160" t="s">
        <v>20</v>
      </c>
      <c r="K68" s="3">
        <f t="shared" si="12"/>
        <v>38</v>
      </c>
      <c r="L68" s="160" t="s">
        <v>38</v>
      </c>
      <c r="M68" s="169">
        <v>5271</v>
      </c>
      <c r="N68" s="89">
        <f t="shared" si="13"/>
        <v>8101</v>
      </c>
      <c r="O68" s="45"/>
      <c r="S68" s="26"/>
      <c r="T68" s="26"/>
      <c r="U68" s="26"/>
      <c r="V68" s="26"/>
    </row>
    <row r="69" spans="2:22">
      <c r="B69" s="51"/>
      <c r="C69" s="26"/>
      <c r="H69" s="44">
        <v>17</v>
      </c>
      <c r="I69" s="3">
        <v>27</v>
      </c>
      <c r="J69" s="160" t="s">
        <v>31</v>
      </c>
      <c r="K69" s="3">
        <f t="shared" si="12"/>
        <v>16</v>
      </c>
      <c r="L69" s="160" t="s">
        <v>3</v>
      </c>
      <c r="M69" s="169">
        <v>7601</v>
      </c>
      <c r="N69" s="89">
        <f t="shared" si="13"/>
        <v>7840</v>
      </c>
      <c r="O69" s="45"/>
      <c r="S69" s="26"/>
      <c r="T69" s="26"/>
      <c r="U69" s="26"/>
      <c r="V69" s="26"/>
    </row>
    <row r="70" spans="2:22">
      <c r="B70" s="50"/>
      <c r="H70" s="333">
        <v>14</v>
      </c>
      <c r="I70" s="3">
        <v>4</v>
      </c>
      <c r="J70" s="160" t="s">
        <v>11</v>
      </c>
      <c r="K70" s="3">
        <f t="shared" si="12"/>
        <v>22</v>
      </c>
      <c r="L70" s="160" t="s">
        <v>26</v>
      </c>
      <c r="M70" s="169">
        <v>6894</v>
      </c>
      <c r="N70" s="89">
        <f t="shared" si="13"/>
        <v>7011</v>
      </c>
      <c r="O70" s="45"/>
      <c r="S70" s="26"/>
      <c r="T70" s="26"/>
      <c r="U70" s="26"/>
      <c r="V70" s="26"/>
    </row>
    <row r="71" spans="2:22">
      <c r="B71" s="50"/>
      <c r="H71" s="44">
        <v>14</v>
      </c>
      <c r="I71" s="3">
        <v>29</v>
      </c>
      <c r="J71" s="160" t="s">
        <v>54</v>
      </c>
      <c r="K71" s="3">
        <f t="shared" si="12"/>
        <v>24</v>
      </c>
      <c r="L71" s="160" t="s">
        <v>28</v>
      </c>
      <c r="M71" s="169">
        <v>6498</v>
      </c>
      <c r="N71" s="89">
        <f t="shared" si="13"/>
        <v>5799</v>
      </c>
      <c r="O71" s="45"/>
      <c r="S71" s="26"/>
      <c r="T71" s="26"/>
      <c r="U71" s="26"/>
      <c r="V71" s="26"/>
    </row>
    <row r="72" spans="2:22" ht="14.25" thickBot="1">
      <c r="B72" s="50"/>
      <c r="H72" s="333">
        <v>8</v>
      </c>
      <c r="I72" s="3">
        <v>35</v>
      </c>
      <c r="J72" s="160" t="s">
        <v>36</v>
      </c>
      <c r="K72" s="3">
        <f t="shared" si="12"/>
        <v>25</v>
      </c>
      <c r="L72" s="162" t="s">
        <v>29</v>
      </c>
      <c r="M72" s="170">
        <v>5738</v>
      </c>
      <c r="N72" s="89">
        <f t="shared" si="13"/>
        <v>5662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2</v>
      </c>
      <c r="J73" s="160" t="s">
        <v>6</v>
      </c>
      <c r="K73" s="43"/>
      <c r="L73" s="114" t="s">
        <v>92</v>
      </c>
      <c r="M73" s="168">
        <v>168844</v>
      </c>
      <c r="N73" s="167">
        <f>SUM(H89)</f>
        <v>176321</v>
      </c>
      <c r="O73" s="45"/>
      <c r="S73" s="26"/>
      <c r="T73" s="26"/>
      <c r="U73" s="26"/>
      <c r="V73" s="26"/>
    </row>
    <row r="74" spans="2:22">
      <c r="B74" s="50"/>
      <c r="H74" s="88">
        <v>0</v>
      </c>
      <c r="I74" s="3">
        <v>3</v>
      </c>
      <c r="J74" s="160" t="s">
        <v>10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5</v>
      </c>
      <c r="J75" s="160" t="s">
        <v>12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333">
        <v>0</v>
      </c>
      <c r="I76" s="3">
        <v>6</v>
      </c>
      <c r="J76" s="160" t="s">
        <v>13</v>
      </c>
      <c r="L76" s="42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7</v>
      </c>
      <c r="J77" s="160" t="s">
        <v>14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88">
        <v>0</v>
      </c>
      <c r="I78" s="3">
        <v>8</v>
      </c>
      <c r="J78" s="160" t="s">
        <v>15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10</v>
      </c>
      <c r="J79" s="160" t="s">
        <v>16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443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>
      <c r="H83" s="289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88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88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88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176321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9:J88">
    <sortCondition descending="1" ref="H49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188</v>
      </c>
      <c r="I2" s="3"/>
      <c r="J2" s="185" t="s">
        <v>103</v>
      </c>
      <c r="K2" s="3"/>
      <c r="L2" s="179" t="s">
        <v>184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76399</v>
      </c>
      <c r="I4" s="3">
        <v>31</v>
      </c>
      <c r="J4" s="33" t="s">
        <v>64</v>
      </c>
      <c r="K4" s="200">
        <f>SUM(I4)</f>
        <v>31</v>
      </c>
      <c r="L4" s="272">
        <v>76793</v>
      </c>
      <c r="M4" s="390"/>
      <c r="N4" s="415"/>
      <c r="R4" s="48"/>
      <c r="S4" s="26"/>
      <c r="T4" s="26"/>
      <c r="U4" s="26"/>
      <c r="V4" s="26"/>
    </row>
    <row r="5" spans="5:30" ht="13.5" customHeight="1">
      <c r="H5" s="88">
        <v>43028</v>
      </c>
      <c r="I5" s="3">
        <v>17</v>
      </c>
      <c r="J5" s="33" t="s">
        <v>21</v>
      </c>
      <c r="K5" s="200">
        <f t="shared" ref="K5:K13" si="0">SUM(I5)</f>
        <v>17</v>
      </c>
      <c r="L5" s="272">
        <v>33958</v>
      </c>
      <c r="M5" s="45"/>
      <c r="N5" s="415"/>
      <c r="R5" s="48"/>
      <c r="S5" s="26"/>
      <c r="T5" s="26"/>
      <c r="U5" s="26"/>
      <c r="V5" s="26"/>
    </row>
    <row r="6" spans="5:30" ht="13.5" customHeight="1">
      <c r="H6" s="44">
        <v>39210</v>
      </c>
      <c r="I6" s="3">
        <v>3</v>
      </c>
      <c r="J6" s="33" t="s">
        <v>10</v>
      </c>
      <c r="K6" s="200">
        <f t="shared" si="0"/>
        <v>3</v>
      </c>
      <c r="L6" s="272">
        <v>44750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35394</v>
      </c>
      <c r="I7" s="3">
        <v>2</v>
      </c>
      <c r="J7" s="33" t="s">
        <v>6</v>
      </c>
      <c r="K7" s="200">
        <f t="shared" si="0"/>
        <v>2</v>
      </c>
      <c r="L7" s="272">
        <v>38913</v>
      </c>
      <c r="M7" s="45"/>
      <c r="N7" s="415"/>
      <c r="R7" s="48"/>
      <c r="S7" s="26"/>
      <c r="T7" s="26"/>
      <c r="U7" s="26"/>
      <c r="V7" s="26"/>
    </row>
    <row r="8" spans="5:30">
      <c r="H8" s="88">
        <v>22180</v>
      </c>
      <c r="I8" s="3">
        <v>34</v>
      </c>
      <c r="J8" s="33" t="s">
        <v>1</v>
      </c>
      <c r="K8" s="200">
        <f t="shared" si="0"/>
        <v>34</v>
      </c>
      <c r="L8" s="272">
        <v>29189</v>
      </c>
      <c r="M8" s="45"/>
      <c r="R8" s="48"/>
      <c r="S8" s="26"/>
      <c r="T8" s="26"/>
      <c r="U8" s="26"/>
      <c r="V8" s="26"/>
    </row>
    <row r="9" spans="5:30">
      <c r="H9" s="289">
        <v>21043</v>
      </c>
      <c r="I9" s="3">
        <v>33</v>
      </c>
      <c r="J9" s="33" t="s">
        <v>0</v>
      </c>
      <c r="K9" s="200">
        <f t="shared" si="0"/>
        <v>33</v>
      </c>
      <c r="L9" s="272">
        <v>11472</v>
      </c>
      <c r="M9" s="45"/>
      <c r="R9" s="48"/>
      <c r="S9" s="26"/>
      <c r="T9" s="26"/>
      <c r="U9" s="26"/>
      <c r="V9" s="26"/>
    </row>
    <row r="10" spans="5:30">
      <c r="H10" s="88">
        <v>20114</v>
      </c>
      <c r="I10" s="3">
        <v>40</v>
      </c>
      <c r="J10" s="33" t="s">
        <v>2</v>
      </c>
      <c r="K10" s="200">
        <f t="shared" si="0"/>
        <v>40</v>
      </c>
      <c r="L10" s="272">
        <v>17660</v>
      </c>
      <c r="M10" s="45"/>
      <c r="R10" s="48"/>
      <c r="S10" s="26"/>
      <c r="T10" s="26"/>
      <c r="U10" s="26"/>
      <c r="V10" s="26"/>
    </row>
    <row r="11" spans="5:30">
      <c r="H11" s="88">
        <v>16501</v>
      </c>
      <c r="I11" s="3">
        <v>13</v>
      </c>
      <c r="J11" s="33" t="s">
        <v>7</v>
      </c>
      <c r="K11" s="200">
        <f t="shared" si="0"/>
        <v>13</v>
      </c>
      <c r="L11" s="272">
        <v>17215</v>
      </c>
      <c r="M11" s="45"/>
      <c r="N11" s="29"/>
      <c r="R11" s="48"/>
      <c r="S11" s="26"/>
      <c r="T11" s="26"/>
      <c r="U11" s="26"/>
      <c r="V11" s="26"/>
    </row>
    <row r="12" spans="5:30">
      <c r="H12" s="449">
        <v>16492</v>
      </c>
      <c r="I12" s="3">
        <v>16</v>
      </c>
      <c r="J12" s="33" t="s">
        <v>3</v>
      </c>
      <c r="K12" s="200">
        <f t="shared" si="0"/>
        <v>16</v>
      </c>
      <c r="L12" s="273">
        <v>10348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11221</v>
      </c>
      <c r="I13" s="14">
        <v>36</v>
      </c>
      <c r="J13" s="77" t="s">
        <v>5</v>
      </c>
      <c r="K13" s="200">
        <f t="shared" si="0"/>
        <v>36</v>
      </c>
      <c r="L13" s="273">
        <v>5510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2">
        <v>10634</v>
      </c>
      <c r="I14" s="219">
        <v>11</v>
      </c>
      <c r="J14" s="376" t="s">
        <v>17</v>
      </c>
      <c r="K14" s="107" t="s">
        <v>8</v>
      </c>
      <c r="L14" s="274">
        <v>363214</v>
      </c>
      <c r="N14" s="32"/>
      <c r="R14" s="48"/>
      <c r="S14" s="26"/>
      <c r="T14" s="26"/>
      <c r="U14" s="26"/>
      <c r="V14" s="26"/>
    </row>
    <row r="15" spans="5:30">
      <c r="H15" s="88">
        <v>10015</v>
      </c>
      <c r="I15" s="3">
        <v>26</v>
      </c>
      <c r="J15" s="33" t="s">
        <v>30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9884</v>
      </c>
      <c r="I16" s="3">
        <v>38</v>
      </c>
      <c r="J16" s="33" t="s">
        <v>38</v>
      </c>
      <c r="K16" s="50"/>
      <c r="L16" s="32"/>
      <c r="R16" s="48"/>
      <c r="S16" s="26"/>
      <c r="T16" s="26"/>
      <c r="U16" s="26"/>
      <c r="V16" s="26"/>
    </row>
    <row r="17" spans="1:22">
      <c r="H17" s="88">
        <v>9754</v>
      </c>
      <c r="I17" s="3">
        <v>1</v>
      </c>
      <c r="J17" s="33" t="s">
        <v>4</v>
      </c>
      <c r="L17" s="32"/>
      <c r="M17" s="394"/>
      <c r="R17" s="48"/>
      <c r="S17" s="26"/>
      <c r="T17" s="26"/>
      <c r="U17" s="26"/>
      <c r="V17" s="26"/>
    </row>
    <row r="18" spans="1:22">
      <c r="H18" s="122">
        <v>7728</v>
      </c>
      <c r="I18" s="3">
        <v>25</v>
      </c>
      <c r="J18" s="33" t="s">
        <v>29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7308</v>
      </c>
      <c r="I19" s="3">
        <v>21</v>
      </c>
      <c r="J19" s="3" t="s">
        <v>155</v>
      </c>
      <c r="K19" s="116">
        <f>SUM(I4)</f>
        <v>31</v>
      </c>
      <c r="L19" s="33" t="s">
        <v>64</v>
      </c>
      <c r="M19" s="365">
        <v>74728</v>
      </c>
      <c r="N19" s="89">
        <f>SUM(H4)</f>
        <v>76399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188</v>
      </c>
      <c r="D20" s="59" t="s">
        <v>184</v>
      </c>
      <c r="E20" s="59" t="s">
        <v>41</v>
      </c>
      <c r="F20" s="59" t="s">
        <v>50</v>
      </c>
      <c r="G20" s="8" t="s">
        <v>171</v>
      </c>
      <c r="H20" s="88">
        <v>6433</v>
      </c>
      <c r="I20" s="3">
        <v>24</v>
      </c>
      <c r="J20" s="33" t="s">
        <v>28</v>
      </c>
      <c r="K20" s="116">
        <f t="shared" ref="K20:K28" si="1">SUM(I5)</f>
        <v>17</v>
      </c>
      <c r="L20" s="33" t="s">
        <v>21</v>
      </c>
      <c r="M20" s="366">
        <v>42100</v>
      </c>
      <c r="N20" s="89">
        <f t="shared" ref="N20:N28" si="2">SUM(H5)</f>
        <v>43028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76399</v>
      </c>
      <c r="D21" s="5">
        <f>SUM(L4)</f>
        <v>76793</v>
      </c>
      <c r="E21" s="52">
        <f t="shared" ref="E21:E30" si="3">SUM(N19/M19*100)</f>
        <v>102.23610962423723</v>
      </c>
      <c r="F21" s="52">
        <f t="shared" ref="F21:F31" si="4">SUM(C21/D21*100)</f>
        <v>99.486932402692958</v>
      </c>
      <c r="G21" s="62"/>
      <c r="H21" s="88">
        <v>3058</v>
      </c>
      <c r="I21" s="3">
        <v>9</v>
      </c>
      <c r="J21" s="3" t="s">
        <v>161</v>
      </c>
      <c r="K21" s="116">
        <f t="shared" si="1"/>
        <v>3</v>
      </c>
      <c r="L21" s="33" t="s">
        <v>10</v>
      </c>
      <c r="M21" s="366">
        <v>51230</v>
      </c>
      <c r="N21" s="89">
        <f t="shared" si="2"/>
        <v>39210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21</v>
      </c>
      <c r="C22" s="199">
        <f t="shared" ref="C22:C30" si="5">SUM(H5)</f>
        <v>43028</v>
      </c>
      <c r="D22" s="5">
        <f t="shared" ref="D22:D30" si="6">SUM(L5)</f>
        <v>33958</v>
      </c>
      <c r="E22" s="52">
        <f t="shared" si="3"/>
        <v>102.20427553444181</v>
      </c>
      <c r="F22" s="52">
        <f t="shared" si="4"/>
        <v>126.70946463278167</v>
      </c>
      <c r="G22" s="62"/>
      <c r="H22" s="88">
        <v>2142</v>
      </c>
      <c r="I22" s="3">
        <v>37</v>
      </c>
      <c r="J22" s="33" t="s">
        <v>37</v>
      </c>
      <c r="K22" s="116">
        <f t="shared" si="1"/>
        <v>2</v>
      </c>
      <c r="L22" s="33" t="s">
        <v>6</v>
      </c>
      <c r="M22" s="366">
        <v>38633</v>
      </c>
      <c r="N22" s="89">
        <f t="shared" si="2"/>
        <v>35394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10</v>
      </c>
      <c r="C23" s="199">
        <f t="shared" si="5"/>
        <v>39210</v>
      </c>
      <c r="D23" s="97">
        <f t="shared" si="6"/>
        <v>44750</v>
      </c>
      <c r="E23" s="52">
        <f t="shared" si="3"/>
        <v>76.537185243021668</v>
      </c>
      <c r="F23" s="52">
        <f t="shared" si="4"/>
        <v>87.620111731843579</v>
      </c>
      <c r="G23" s="62"/>
      <c r="H23" s="88">
        <v>2000</v>
      </c>
      <c r="I23" s="3">
        <v>10</v>
      </c>
      <c r="J23" s="33" t="s">
        <v>16</v>
      </c>
      <c r="K23" s="116">
        <f t="shared" si="1"/>
        <v>34</v>
      </c>
      <c r="L23" s="33" t="s">
        <v>1</v>
      </c>
      <c r="M23" s="366">
        <v>23719</v>
      </c>
      <c r="N23" s="89">
        <f t="shared" si="2"/>
        <v>22180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6</v>
      </c>
      <c r="C24" s="199">
        <f t="shared" si="5"/>
        <v>35394</v>
      </c>
      <c r="D24" s="5">
        <f t="shared" si="6"/>
        <v>38913</v>
      </c>
      <c r="E24" s="52">
        <f t="shared" si="3"/>
        <v>91.615975979085235</v>
      </c>
      <c r="F24" s="52">
        <f t="shared" si="4"/>
        <v>90.956749672346007</v>
      </c>
      <c r="G24" s="62"/>
      <c r="H24" s="88">
        <v>1838</v>
      </c>
      <c r="I24" s="3">
        <v>12</v>
      </c>
      <c r="J24" s="33" t="s">
        <v>18</v>
      </c>
      <c r="K24" s="116">
        <f t="shared" si="1"/>
        <v>33</v>
      </c>
      <c r="L24" s="33" t="s">
        <v>0</v>
      </c>
      <c r="M24" s="366">
        <v>18009</v>
      </c>
      <c r="N24" s="89">
        <f t="shared" si="2"/>
        <v>21043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</v>
      </c>
      <c r="C25" s="199">
        <f t="shared" si="5"/>
        <v>22180</v>
      </c>
      <c r="D25" s="5">
        <f t="shared" si="6"/>
        <v>29189</v>
      </c>
      <c r="E25" s="52">
        <f t="shared" si="3"/>
        <v>93.51153084025465</v>
      </c>
      <c r="F25" s="52">
        <f t="shared" si="4"/>
        <v>75.987529548802641</v>
      </c>
      <c r="G25" s="72"/>
      <c r="H25" s="88">
        <v>759</v>
      </c>
      <c r="I25" s="3">
        <v>32</v>
      </c>
      <c r="J25" s="33" t="s">
        <v>35</v>
      </c>
      <c r="K25" s="116">
        <f t="shared" si="1"/>
        <v>40</v>
      </c>
      <c r="L25" s="33" t="s">
        <v>2</v>
      </c>
      <c r="M25" s="366">
        <v>18450</v>
      </c>
      <c r="N25" s="89">
        <f t="shared" si="2"/>
        <v>20114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0</v>
      </c>
      <c r="C26" s="199">
        <f t="shared" si="5"/>
        <v>21043</v>
      </c>
      <c r="D26" s="5">
        <f t="shared" si="6"/>
        <v>11472</v>
      </c>
      <c r="E26" s="52">
        <f t="shared" si="3"/>
        <v>116.84713198956078</v>
      </c>
      <c r="F26" s="52">
        <f t="shared" si="4"/>
        <v>183.42921896792191</v>
      </c>
      <c r="G26" s="62"/>
      <c r="H26" s="88">
        <v>720</v>
      </c>
      <c r="I26" s="3">
        <v>14</v>
      </c>
      <c r="J26" s="33" t="s">
        <v>19</v>
      </c>
      <c r="K26" s="116">
        <f t="shared" si="1"/>
        <v>13</v>
      </c>
      <c r="L26" s="33" t="s">
        <v>7</v>
      </c>
      <c r="M26" s="366">
        <v>14951</v>
      </c>
      <c r="N26" s="89">
        <f t="shared" si="2"/>
        <v>16501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2</v>
      </c>
      <c r="C27" s="199">
        <f t="shared" si="5"/>
        <v>20114</v>
      </c>
      <c r="D27" s="5">
        <f t="shared" si="6"/>
        <v>17660</v>
      </c>
      <c r="E27" s="52">
        <f t="shared" si="3"/>
        <v>109.0189701897019</v>
      </c>
      <c r="F27" s="52">
        <f t="shared" si="4"/>
        <v>113.89580973952435</v>
      </c>
      <c r="G27" s="62"/>
      <c r="H27" s="88">
        <v>528</v>
      </c>
      <c r="I27" s="3">
        <v>4</v>
      </c>
      <c r="J27" s="33" t="s">
        <v>11</v>
      </c>
      <c r="K27" s="116">
        <f t="shared" si="1"/>
        <v>16</v>
      </c>
      <c r="L27" s="33" t="s">
        <v>3</v>
      </c>
      <c r="M27" s="367">
        <v>12486</v>
      </c>
      <c r="N27" s="89">
        <f t="shared" si="2"/>
        <v>16492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7</v>
      </c>
      <c r="C28" s="199">
        <f t="shared" si="5"/>
        <v>16501</v>
      </c>
      <c r="D28" s="5">
        <f t="shared" si="6"/>
        <v>17215</v>
      </c>
      <c r="E28" s="52">
        <f t="shared" si="3"/>
        <v>110.36719951842686</v>
      </c>
      <c r="F28" s="52">
        <f t="shared" si="4"/>
        <v>95.852454255010173</v>
      </c>
      <c r="G28" s="73"/>
      <c r="H28" s="333">
        <v>500</v>
      </c>
      <c r="I28" s="3">
        <v>15</v>
      </c>
      <c r="J28" s="33" t="s">
        <v>20</v>
      </c>
      <c r="K28" s="180">
        <f t="shared" si="1"/>
        <v>36</v>
      </c>
      <c r="L28" s="77" t="s">
        <v>5</v>
      </c>
      <c r="M28" s="368">
        <v>7366</v>
      </c>
      <c r="N28" s="166">
        <f t="shared" si="2"/>
        <v>11221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</v>
      </c>
      <c r="C29" s="199">
        <f t="shared" si="5"/>
        <v>16492</v>
      </c>
      <c r="D29" s="5">
        <f t="shared" si="6"/>
        <v>10348</v>
      </c>
      <c r="E29" s="52">
        <f t="shared" si="3"/>
        <v>132.08393400608682</v>
      </c>
      <c r="F29" s="52">
        <f t="shared" si="4"/>
        <v>159.37379203710861</v>
      </c>
      <c r="G29" s="72"/>
      <c r="H29" s="88">
        <v>417</v>
      </c>
      <c r="I29" s="3">
        <v>20</v>
      </c>
      <c r="J29" s="33" t="s">
        <v>24</v>
      </c>
      <c r="K29" s="114"/>
      <c r="L29" s="114" t="s">
        <v>55</v>
      </c>
      <c r="M29" s="369">
        <v>375812</v>
      </c>
      <c r="N29" s="171">
        <f>SUM(H44)</f>
        <v>376265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5</v>
      </c>
      <c r="C30" s="199">
        <f t="shared" si="5"/>
        <v>11221</v>
      </c>
      <c r="D30" s="5">
        <f t="shared" si="6"/>
        <v>5510</v>
      </c>
      <c r="E30" s="57">
        <f t="shared" si="3"/>
        <v>152.33505294596796</v>
      </c>
      <c r="F30" s="63">
        <f t="shared" si="4"/>
        <v>203.64791288566244</v>
      </c>
      <c r="G30" s="75"/>
      <c r="H30" s="88">
        <v>343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376265</v>
      </c>
      <c r="D31" s="67">
        <f>SUM(L14)</f>
        <v>363214</v>
      </c>
      <c r="E31" s="70">
        <f>SUM(N29/M29*100)</f>
        <v>100.12053899290069</v>
      </c>
      <c r="F31" s="63">
        <f t="shared" si="4"/>
        <v>103.59319850005781</v>
      </c>
      <c r="G31" s="83">
        <v>38.9</v>
      </c>
      <c r="H31" s="289">
        <v>231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184</v>
      </c>
      <c r="I32" s="3">
        <v>39</v>
      </c>
      <c r="J32" s="33" t="s">
        <v>39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173</v>
      </c>
      <c r="I33" s="3">
        <v>5</v>
      </c>
      <c r="J33" s="33" t="s">
        <v>12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13</v>
      </c>
      <c r="I34" s="3">
        <v>23</v>
      </c>
      <c r="J34" s="33" t="s">
        <v>27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12</v>
      </c>
      <c r="I35" s="3">
        <v>18</v>
      </c>
      <c r="J35" s="33" t="s">
        <v>22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89">
        <v>8</v>
      </c>
      <c r="I36" s="3">
        <v>19</v>
      </c>
      <c r="J36" s="33" t="s">
        <v>23</v>
      </c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30</v>
      </c>
      <c r="J37" s="33" t="s">
        <v>33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289">
        <v>0</v>
      </c>
      <c r="I38" s="3">
        <v>6</v>
      </c>
      <c r="J38" s="33" t="s">
        <v>13</v>
      </c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44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29</v>
      </c>
      <c r="J42" s="33" t="s">
        <v>54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376265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197</v>
      </c>
      <c r="I48" s="3"/>
      <c r="J48" s="188" t="s">
        <v>91</v>
      </c>
      <c r="K48" s="3"/>
      <c r="L48" s="326" t="s">
        <v>188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43">
        <v>14735</v>
      </c>
      <c r="I50" s="3">
        <v>16</v>
      </c>
      <c r="J50" s="33" t="s">
        <v>3</v>
      </c>
      <c r="K50" s="324">
        <f>SUM(I50)</f>
        <v>16</v>
      </c>
      <c r="L50" s="327">
        <v>14116</v>
      </c>
      <c r="M50" s="395"/>
      <c r="R50" s="48"/>
      <c r="S50" s="26"/>
      <c r="T50" s="26"/>
      <c r="U50" s="26"/>
      <c r="V50" s="26"/>
    </row>
    <row r="51" spans="1:22" ht="13.5" customHeight="1">
      <c r="H51" s="44">
        <v>12547</v>
      </c>
      <c r="I51" s="3">
        <v>26</v>
      </c>
      <c r="J51" s="33" t="s">
        <v>30</v>
      </c>
      <c r="K51" s="324">
        <f t="shared" ref="K51:K59" si="7">SUM(I51)</f>
        <v>26</v>
      </c>
      <c r="L51" s="328">
        <v>12999</v>
      </c>
      <c r="M51" s="395"/>
      <c r="R51" s="48"/>
      <c r="S51" s="26"/>
      <c r="T51" s="26"/>
      <c r="U51" s="26"/>
      <c r="V51" s="26"/>
    </row>
    <row r="52" spans="1:22" ht="14.25" thickBot="1">
      <c r="H52" s="44">
        <v>5858</v>
      </c>
      <c r="I52" s="3">
        <v>33</v>
      </c>
      <c r="J52" s="33" t="s">
        <v>0</v>
      </c>
      <c r="K52" s="324">
        <f t="shared" si="7"/>
        <v>33</v>
      </c>
      <c r="L52" s="328">
        <v>6298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188</v>
      </c>
      <c r="D53" s="59" t="s">
        <v>184</v>
      </c>
      <c r="E53" s="59" t="s">
        <v>41</v>
      </c>
      <c r="F53" s="59" t="s">
        <v>50</v>
      </c>
      <c r="G53" s="8" t="s">
        <v>171</v>
      </c>
      <c r="H53" s="44">
        <v>3334</v>
      </c>
      <c r="I53" s="3">
        <v>34</v>
      </c>
      <c r="J53" s="33" t="s">
        <v>1</v>
      </c>
      <c r="K53" s="324">
        <f t="shared" si="7"/>
        <v>34</v>
      </c>
      <c r="L53" s="328">
        <v>10322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14735</v>
      </c>
      <c r="D54" s="97">
        <f>SUM(L50)</f>
        <v>14116</v>
      </c>
      <c r="E54" s="52">
        <f t="shared" ref="E54:E63" si="8">SUM(N67/M67*100)</f>
        <v>100.41570124028895</v>
      </c>
      <c r="F54" s="52">
        <f t="shared" ref="F54:F62" si="9">SUM(C54/D54*100)</f>
        <v>104.38509492774158</v>
      </c>
      <c r="G54" s="62"/>
      <c r="H54" s="44">
        <v>3161</v>
      </c>
      <c r="I54" s="3">
        <v>25</v>
      </c>
      <c r="J54" s="33" t="s">
        <v>29</v>
      </c>
      <c r="K54" s="324">
        <f t="shared" si="7"/>
        <v>25</v>
      </c>
      <c r="L54" s="328">
        <v>2069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12547</v>
      </c>
      <c r="D55" s="97">
        <f t="shared" ref="D55:D63" si="11">SUM(L51)</f>
        <v>12999</v>
      </c>
      <c r="E55" s="52">
        <f t="shared" si="8"/>
        <v>110.13869382022472</v>
      </c>
      <c r="F55" s="52">
        <f t="shared" si="9"/>
        <v>96.52280944688053</v>
      </c>
      <c r="G55" s="62"/>
      <c r="H55" s="289">
        <v>1937</v>
      </c>
      <c r="I55" s="3">
        <v>36</v>
      </c>
      <c r="J55" s="33" t="s">
        <v>5</v>
      </c>
      <c r="K55" s="324">
        <f t="shared" si="7"/>
        <v>36</v>
      </c>
      <c r="L55" s="328">
        <v>1410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5858</v>
      </c>
      <c r="D56" s="97">
        <f t="shared" si="11"/>
        <v>6298</v>
      </c>
      <c r="E56" s="52">
        <f t="shared" si="8"/>
        <v>98.272101996309345</v>
      </c>
      <c r="F56" s="52">
        <f t="shared" si="9"/>
        <v>93.013655128612257</v>
      </c>
      <c r="G56" s="62"/>
      <c r="H56" s="44">
        <v>1732</v>
      </c>
      <c r="I56" s="3">
        <v>17</v>
      </c>
      <c r="J56" s="33" t="s">
        <v>21</v>
      </c>
      <c r="K56" s="324">
        <f t="shared" si="7"/>
        <v>17</v>
      </c>
      <c r="L56" s="328">
        <v>1001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1</v>
      </c>
      <c r="C57" s="43">
        <f t="shared" si="10"/>
        <v>3334</v>
      </c>
      <c r="D57" s="97">
        <f t="shared" si="11"/>
        <v>10322</v>
      </c>
      <c r="E57" s="52">
        <f t="shared" si="8"/>
        <v>110.3608076795763</v>
      </c>
      <c r="F57" s="52">
        <f t="shared" si="9"/>
        <v>32.299941871730283</v>
      </c>
      <c r="G57" s="62"/>
      <c r="H57" s="44">
        <v>1560</v>
      </c>
      <c r="I57" s="3">
        <v>39</v>
      </c>
      <c r="J57" s="33" t="s">
        <v>39</v>
      </c>
      <c r="K57" s="324">
        <f t="shared" si="7"/>
        <v>39</v>
      </c>
      <c r="L57" s="328">
        <v>1535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29</v>
      </c>
      <c r="C58" s="43">
        <f t="shared" si="10"/>
        <v>3161</v>
      </c>
      <c r="D58" s="97">
        <f t="shared" si="11"/>
        <v>2069</v>
      </c>
      <c r="E58" s="52">
        <f t="shared" si="8"/>
        <v>104.63422707712678</v>
      </c>
      <c r="F58" s="52">
        <f t="shared" si="9"/>
        <v>152.77912034799419</v>
      </c>
      <c r="G58" s="72"/>
      <c r="H58" s="88">
        <v>1509</v>
      </c>
      <c r="I58" s="3">
        <v>40</v>
      </c>
      <c r="J58" s="33" t="s">
        <v>2</v>
      </c>
      <c r="K58" s="324">
        <f t="shared" si="7"/>
        <v>40</v>
      </c>
      <c r="L58" s="328">
        <v>1518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5</v>
      </c>
      <c r="C59" s="43">
        <f t="shared" si="10"/>
        <v>1937</v>
      </c>
      <c r="D59" s="97">
        <f t="shared" si="11"/>
        <v>1410</v>
      </c>
      <c r="E59" s="52">
        <f t="shared" si="8"/>
        <v>101.73319327731092</v>
      </c>
      <c r="F59" s="52">
        <f t="shared" si="9"/>
        <v>137.37588652482268</v>
      </c>
      <c r="G59" s="62"/>
      <c r="H59" s="454">
        <v>1164</v>
      </c>
      <c r="I59" s="14">
        <v>1</v>
      </c>
      <c r="J59" s="77" t="s">
        <v>4</v>
      </c>
      <c r="K59" s="325">
        <f t="shared" si="7"/>
        <v>1</v>
      </c>
      <c r="L59" s="329">
        <v>636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21</v>
      </c>
      <c r="C60" s="89">
        <f t="shared" si="10"/>
        <v>1732</v>
      </c>
      <c r="D60" s="97">
        <f t="shared" si="11"/>
        <v>1001</v>
      </c>
      <c r="E60" s="52">
        <f t="shared" si="8"/>
        <v>93.369272237196768</v>
      </c>
      <c r="F60" s="52">
        <f t="shared" si="9"/>
        <v>173.02697302697302</v>
      </c>
      <c r="G60" s="62"/>
      <c r="H60" s="417">
        <v>1107</v>
      </c>
      <c r="I60" s="219">
        <v>38</v>
      </c>
      <c r="J60" s="376" t="s">
        <v>38</v>
      </c>
      <c r="K60" s="362" t="s">
        <v>8</v>
      </c>
      <c r="L60" s="371">
        <v>57239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39</v>
      </c>
      <c r="C61" s="43">
        <f t="shared" si="10"/>
        <v>1560</v>
      </c>
      <c r="D61" s="97">
        <f t="shared" si="11"/>
        <v>1535</v>
      </c>
      <c r="E61" s="52">
        <f t="shared" si="8"/>
        <v>110.16949152542372</v>
      </c>
      <c r="F61" s="52">
        <f t="shared" si="9"/>
        <v>101.62866449511401</v>
      </c>
      <c r="G61" s="73"/>
      <c r="H61" s="44">
        <v>1053</v>
      </c>
      <c r="I61" s="3">
        <v>31</v>
      </c>
      <c r="J61" s="33" t="s">
        <v>64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</v>
      </c>
      <c r="C62" s="43">
        <f t="shared" si="10"/>
        <v>1509</v>
      </c>
      <c r="D62" s="97">
        <f t="shared" si="11"/>
        <v>1518</v>
      </c>
      <c r="E62" s="57">
        <f t="shared" si="8"/>
        <v>85.495750708215297</v>
      </c>
      <c r="F62" s="52">
        <f t="shared" si="9"/>
        <v>99.407114624505937</v>
      </c>
      <c r="G62" s="72"/>
      <c r="H62" s="44">
        <v>832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4</v>
      </c>
      <c r="C63" s="43">
        <f t="shared" si="10"/>
        <v>1164</v>
      </c>
      <c r="D63" s="97">
        <f t="shared" si="11"/>
        <v>636</v>
      </c>
      <c r="E63" s="57">
        <f t="shared" si="8"/>
        <v>94.942903752039157</v>
      </c>
      <c r="F63" s="52">
        <f>SUM(C63/D63*100)</f>
        <v>183.01886792452831</v>
      </c>
      <c r="G63" s="75"/>
      <c r="H63" s="44">
        <v>721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52387</v>
      </c>
      <c r="D64" s="67">
        <f>SUM(L60)</f>
        <v>57239</v>
      </c>
      <c r="E64" s="70">
        <f>SUM(N77/M77*100)</f>
        <v>103.19918050548628</v>
      </c>
      <c r="F64" s="70">
        <f>SUM(C64/D64*100)</f>
        <v>91.523262111497402</v>
      </c>
      <c r="G64" s="385">
        <v>117.8</v>
      </c>
      <c r="H64" s="346">
        <v>326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266</v>
      </c>
      <c r="I65" s="3">
        <v>19</v>
      </c>
      <c r="J65" s="33" t="s">
        <v>23</v>
      </c>
      <c r="M65" s="394"/>
      <c r="N65" s="26"/>
      <c r="R65" s="48"/>
      <c r="S65" s="26"/>
      <c r="T65" s="26"/>
      <c r="U65" s="26"/>
      <c r="V65" s="26"/>
    </row>
    <row r="66" spans="3:22">
      <c r="H66" s="44">
        <v>246</v>
      </c>
      <c r="I66" s="3">
        <v>37</v>
      </c>
      <c r="J66" s="33" t="s">
        <v>37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179</v>
      </c>
      <c r="I67" s="3">
        <v>15</v>
      </c>
      <c r="J67" s="33" t="s">
        <v>20</v>
      </c>
      <c r="K67" s="3">
        <f>SUM(I50)</f>
        <v>16</v>
      </c>
      <c r="L67" s="33" t="s">
        <v>3</v>
      </c>
      <c r="M67" s="387">
        <v>14674</v>
      </c>
      <c r="N67" s="89">
        <f>SUM(H50)</f>
        <v>14735</v>
      </c>
      <c r="R67" s="48"/>
      <c r="S67" s="26"/>
      <c r="T67" s="26"/>
      <c r="U67" s="26"/>
      <c r="V67" s="26"/>
    </row>
    <row r="68" spans="3:22">
      <c r="C68" s="26"/>
      <c r="H68" s="88">
        <v>105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11392</v>
      </c>
      <c r="N68" s="89">
        <f t="shared" ref="N68:N76" si="13">SUM(H51)</f>
        <v>12547</v>
      </c>
      <c r="R68" s="48"/>
      <c r="S68" s="26"/>
      <c r="T68" s="26"/>
      <c r="U68" s="26"/>
      <c r="V68" s="26"/>
    </row>
    <row r="69" spans="3:22">
      <c r="H69" s="88">
        <v>15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5961</v>
      </c>
      <c r="N69" s="89">
        <f t="shared" si="13"/>
        <v>5858</v>
      </c>
      <c r="R69" s="48"/>
      <c r="S69" s="26"/>
      <c r="T69" s="26"/>
      <c r="U69" s="26"/>
      <c r="V69" s="26"/>
    </row>
    <row r="70" spans="3:22">
      <c r="H70" s="88">
        <v>0</v>
      </c>
      <c r="I70" s="3">
        <v>2</v>
      </c>
      <c r="J70" s="33" t="s">
        <v>6</v>
      </c>
      <c r="K70" s="3">
        <f t="shared" si="12"/>
        <v>34</v>
      </c>
      <c r="L70" s="33" t="s">
        <v>1</v>
      </c>
      <c r="M70" s="388">
        <v>3021</v>
      </c>
      <c r="N70" s="89">
        <f t="shared" si="13"/>
        <v>3334</v>
      </c>
      <c r="R70" s="48"/>
      <c r="S70" s="26"/>
      <c r="T70" s="26"/>
      <c r="U70" s="26"/>
      <c r="V70" s="26"/>
    </row>
    <row r="71" spans="3:22">
      <c r="H71" s="44">
        <v>0</v>
      </c>
      <c r="I71" s="3">
        <v>3</v>
      </c>
      <c r="J71" s="33" t="s">
        <v>10</v>
      </c>
      <c r="K71" s="3">
        <f t="shared" si="12"/>
        <v>25</v>
      </c>
      <c r="L71" s="33" t="s">
        <v>29</v>
      </c>
      <c r="M71" s="388">
        <v>3021</v>
      </c>
      <c r="N71" s="89">
        <f t="shared" si="13"/>
        <v>3161</v>
      </c>
      <c r="R71" s="48"/>
      <c r="S71" s="26"/>
      <c r="T71" s="26"/>
      <c r="U71" s="26"/>
      <c r="V71" s="26"/>
    </row>
    <row r="72" spans="3:22">
      <c r="H72" s="44">
        <v>0</v>
      </c>
      <c r="I72" s="3">
        <v>4</v>
      </c>
      <c r="J72" s="33" t="s">
        <v>11</v>
      </c>
      <c r="K72" s="3">
        <f t="shared" si="12"/>
        <v>36</v>
      </c>
      <c r="L72" s="33" t="s">
        <v>5</v>
      </c>
      <c r="M72" s="388">
        <v>1904</v>
      </c>
      <c r="N72" s="89">
        <f t="shared" si="13"/>
        <v>1937</v>
      </c>
      <c r="R72" s="48"/>
      <c r="S72" s="26"/>
      <c r="T72" s="26"/>
      <c r="U72" s="26"/>
      <c r="V72" s="26"/>
    </row>
    <row r="73" spans="3:22">
      <c r="H73" s="44">
        <v>0</v>
      </c>
      <c r="I73" s="3">
        <v>5</v>
      </c>
      <c r="J73" s="33" t="s">
        <v>12</v>
      </c>
      <c r="K73" s="3">
        <f t="shared" si="12"/>
        <v>17</v>
      </c>
      <c r="L73" s="33" t="s">
        <v>21</v>
      </c>
      <c r="M73" s="388">
        <v>1855</v>
      </c>
      <c r="N73" s="89">
        <f t="shared" si="13"/>
        <v>1732</v>
      </c>
      <c r="R73" s="48"/>
      <c r="S73" s="26"/>
      <c r="T73" s="26"/>
      <c r="U73" s="26"/>
      <c r="V73" s="26"/>
    </row>
    <row r="74" spans="3:22">
      <c r="H74" s="44">
        <v>0</v>
      </c>
      <c r="I74" s="3">
        <v>6</v>
      </c>
      <c r="J74" s="33" t="s">
        <v>13</v>
      </c>
      <c r="K74" s="3">
        <f t="shared" si="12"/>
        <v>39</v>
      </c>
      <c r="L74" s="33" t="s">
        <v>39</v>
      </c>
      <c r="M74" s="388">
        <v>1416</v>
      </c>
      <c r="N74" s="89">
        <f t="shared" si="13"/>
        <v>1560</v>
      </c>
      <c r="R74" s="48"/>
      <c r="S74" s="26"/>
      <c r="T74" s="26"/>
      <c r="U74" s="26"/>
      <c r="V74" s="26"/>
    </row>
    <row r="75" spans="3:22">
      <c r="H75" s="44">
        <v>0</v>
      </c>
      <c r="I75" s="3">
        <v>7</v>
      </c>
      <c r="J75" s="33" t="s">
        <v>14</v>
      </c>
      <c r="K75" s="3">
        <f t="shared" si="12"/>
        <v>40</v>
      </c>
      <c r="L75" s="33" t="s">
        <v>2</v>
      </c>
      <c r="M75" s="388">
        <v>1765</v>
      </c>
      <c r="N75" s="89">
        <f t="shared" si="13"/>
        <v>1509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8</v>
      </c>
      <c r="J76" s="33" t="s">
        <v>15</v>
      </c>
      <c r="K76" s="14">
        <f t="shared" si="12"/>
        <v>1</v>
      </c>
      <c r="L76" s="77" t="s">
        <v>4</v>
      </c>
      <c r="M76" s="389">
        <v>1226</v>
      </c>
      <c r="N76" s="166">
        <f t="shared" si="13"/>
        <v>1164</v>
      </c>
      <c r="R76" s="48"/>
      <c r="S76" s="26"/>
      <c r="T76" s="26"/>
      <c r="U76" s="26"/>
      <c r="V76" s="26"/>
    </row>
    <row r="77" spans="3:22" ht="14.25" thickTop="1">
      <c r="H77" s="289">
        <v>0</v>
      </c>
      <c r="I77" s="3">
        <v>10</v>
      </c>
      <c r="J77" s="33" t="s">
        <v>16</v>
      </c>
      <c r="K77" s="3"/>
      <c r="L77" s="114" t="s">
        <v>56</v>
      </c>
      <c r="M77" s="294">
        <v>50763</v>
      </c>
      <c r="N77" s="171">
        <f>SUM(H90)</f>
        <v>52387</v>
      </c>
      <c r="R77" s="48"/>
      <c r="S77" s="26"/>
      <c r="T77" s="26"/>
      <c r="U77" s="26"/>
      <c r="V77" s="26"/>
    </row>
    <row r="78" spans="3:22">
      <c r="H78" s="420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>
      <c r="H79" s="333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>
      <c r="H80" s="346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>
      <c r="H81" s="89">
        <v>0</v>
      </c>
      <c r="I81" s="3">
        <v>21</v>
      </c>
      <c r="J81" s="33" t="s">
        <v>72</v>
      </c>
      <c r="R81" s="48"/>
      <c r="S81" s="26"/>
      <c r="T81" s="26"/>
      <c r="U81" s="26"/>
      <c r="V81" s="26"/>
    </row>
    <row r="82" spans="8:22">
      <c r="H82" s="44">
        <v>0</v>
      </c>
      <c r="I82" s="3">
        <v>22</v>
      </c>
      <c r="J82" s="33" t="s">
        <v>26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23</v>
      </c>
      <c r="J83" s="33" t="s">
        <v>27</v>
      </c>
      <c r="L83" s="42"/>
      <c r="M83" s="26"/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88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88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88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52387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U15" sqref="U15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201</v>
      </c>
      <c r="I2" s="3"/>
      <c r="J2" s="182" t="s">
        <v>70</v>
      </c>
      <c r="K2" s="81"/>
      <c r="L2" s="316" t="s">
        <v>194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89">
        <v>22873</v>
      </c>
      <c r="I4" s="3">
        <v>33</v>
      </c>
      <c r="J4" s="160" t="s">
        <v>0</v>
      </c>
      <c r="K4" s="120">
        <f>SUM(I4)</f>
        <v>33</v>
      </c>
      <c r="L4" s="309">
        <v>27738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17220</v>
      </c>
      <c r="I5" s="3">
        <v>13</v>
      </c>
      <c r="J5" s="160" t="s">
        <v>7</v>
      </c>
      <c r="K5" s="120">
        <f t="shared" ref="K5:K13" si="0">SUM(I5)</f>
        <v>13</v>
      </c>
      <c r="L5" s="310">
        <v>17509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11989</v>
      </c>
      <c r="I6" s="3">
        <v>9</v>
      </c>
      <c r="J6" s="3" t="s">
        <v>161</v>
      </c>
      <c r="K6" s="120">
        <f t="shared" si="0"/>
        <v>9</v>
      </c>
      <c r="L6" s="310">
        <v>11437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8790</v>
      </c>
      <c r="I7" s="3">
        <v>34</v>
      </c>
      <c r="J7" s="160" t="s">
        <v>1</v>
      </c>
      <c r="K7" s="120">
        <f t="shared" si="0"/>
        <v>34</v>
      </c>
      <c r="L7" s="310">
        <v>9035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289">
        <v>7036</v>
      </c>
      <c r="I8" s="3">
        <v>24</v>
      </c>
      <c r="J8" s="160" t="s">
        <v>28</v>
      </c>
      <c r="K8" s="120">
        <f t="shared" si="0"/>
        <v>24</v>
      </c>
      <c r="L8" s="310">
        <v>7068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289">
        <v>4266</v>
      </c>
      <c r="I9" s="3">
        <v>25</v>
      </c>
      <c r="J9" s="160" t="s">
        <v>29</v>
      </c>
      <c r="K9" s="120">
        <f t="shared" si="0"/>
        <v>25</v>
      </c>
      <c r="L9" s="310">
        <v>4264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4189</v>
      </c>
      <c r="I10" s="3">
        <v>20</v>
      </c>
      <c r="J10" s="160" t="s">
        <v>24</v>
      </c>
      <c r="K10" s="120">
        <f t="shared" si="0"/>
        <v>20</v>
      </c>
      <c r="L10" s="310">
        <v>4956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289">
        <v>3324</v>
      </c>
      <c r="I11" s="3">
        <v>22</v>
      </c>
      <c r="J11" s="160" t="s">
        <v>26</v>
      </c>
      <c r="K11" s="120">
        <f t="shared" si="0"/>
        <v>22</v>
      </c>
      <c r="L11" s="310">
        <v>3099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3208</v>
      </c>
      <c r="I12" s="3">
        <v>17</v>
      </c>
      <c r="J12" s="160" t="s">
        <v>21</v>
      </c>
      <c r="K12" s="120">
        <f t="shared" si="0"/>
        <v>17</v>
      </c>
      <c r="L12" s="310">
        <v>3138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2823</v>
      </c>
      <c r="I13" s="14">
        <v>1</v>
      </c>
      <c r="J13" s="162" t="s">
        <v>4</v>
      </c>
      <c r="K13" s="181">
        <f t="shared" si="0"/>
        <v>1</v>
      </c>
      <c r="L13" s="318">
        <v>2255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1869</v>
      </c>
      <c r="I14" s="219">
        <v>26</v>
      </c>
      <c r="J14" s="220" t="s">
        <v>30</v>
      </c>
      <c r="K14" s="81" t="s">
        <v>8</v>
      </c>
      <c r="L14" s="319">
        <v>104703</v>
      </c>
      <c r="N14" s="48"/>
      <c r="R14" s="48"/>
      <c r="S14" s="26"/>
      <c r="T14" s="26"/>
      <c r="U14" s="26"/>
      <c r="V14" s="26"/>
    </row>
    <row r="15" spans="8:30" ht="13.5" customHeight="1">
      <c r="H15" s="289">
        <v>1209</v>
      </c>
      <c r="I15" s="3">
        <v>6</v>
      </c>
      <c r="J15" s="160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1186</v>
      </c>
      <c r="I16" s="3">
        <v>21</v>
      </c>
      <c r="J16" s="160" t="s">
        <v>25</v>
      </c>
      <c r="K16" s="50"/>
      <c r="R16" s="48"/>
      <c r="S16" s="26"/>
      <c r="T16" s="26"/>
      <c r="U16" s="26"/>
      <c r="V16" s="26"/>
    </row>
    <row r="17" spans="1:22" ht="13.5" customHeight="1">
      <c r="H17" s="88">
        <v>1040</v>
      </c>
      <c r="I17" s="3">
        <v>36</v>
      </c>
      <c r="J17" s="160" t="s">
        <v>5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1006</v>
      </c>
      <c r="I18" s="3">
        <v>12</v>
      </c>
      <c r="J18" s="160" t="s">
        <v>18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994</v>
      </c>
      <c r="I19" s="3">
        <v>16</v>
      </c>
      <c r="J19" s="160" t="s">
        <v>3</v>
      </c>
      <c r="L19" s="16"/>
      <c r="M19" s="431" t="s">
        <v>178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897</v>
      </c>
      <c r="I20" s="3">
        <v>15</v>
      </c>
      <c r="J20" s="160" t="s">
        <v>20</v>
      </c>
      <c r="K20" s="120">
        <f>SUM(I4)</f>
        <v>33</v>
      </c>
      <c r="L20" s="160" t="s">
        <v>0</v>
      </c>
      <c r="M20" s="320">
        <v>23943</v>
      </c>
      <c r="N20" s="89">
        <f>SUM(H4)</f>
        <v>22873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197</v>
      </c>
      <c r="D21" s="59" t="s">
        <v>188</v>
      </c>
      <c r="E21" s="59" t="s">
        <v>41</v>
      </c>
      <c r="F21" s="59" t="s">
        <v>50</v>
      </c>
      <c r="G21" s="8" t="s">
        <v>171</v>
      </c>
      <c r="H21" s="88">
        <v>827</v>
      </c>
      <c r="I21" s="3">
        <v>2</v>
      </c>
      <c r="J21" s="160" t="s">
        <v>6</v>
      </c>
      <c r="K21" s="120">
        <f t="shared" ref="K21:K29" si="1">SUM(I5)</f>
        <v>13</v>
      </c>
      <c r="L21" s="160" t="s">
        <v>7</v>
      </c>
      <c r="M21" s="321">
        <v>15324</v>
      </c>
      <c r="N21" s="89">
        <f t="shared" ref="N21:N29" si="2">SUM(H5)</f>
        <v>17220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22873</v>
      </c>
      <c r="D22" s="97">
        <f>SUM(L4)</f>
        <v>27738</v>
      </c>
      <c r="E22" s="55">
        <f t="shared" ref="E22:E31" si="3">SUM(N20/M20*100)</f>
        <v>95.531052917345363</v>
      </c>
      <c r="F22" s="52">
        <f t="shared" ref="F22:F32" si="4">SUM(C22/D22*100)</f>
        <v>82.460883985867767</v>
      </c>
      <c r="G22" s="62"/>
      <c r="H22" s="88">
        <v>718</v>
      </c>
      <c r="I22" s="3">
        <v>40</v>
      </c>
      <c r="J22" s="160" t="s">
        <v>2</v>
      </c>
      <c r="K22" s="120">
        <f t="shared" si="1"/>
        <v>9</v>
      </c>
      <c r="L22" s="3" t="s">
        <v>161</v>
      </c>
      <c r="M22" s="321">
        <v>12229</v>
      </c>
      <c r="N22" s="89">
        <f t="shared" si="2"/>
        <v>11989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17220</v>
      </c>
      <c r="D23" s="97">
        <f t="shared" ref="D23:D31" si="6">SUM(L5)</f>
        <v>17509</v>
      </c>
      <c r="E23" s="55">
        <f t="shared" si="3"/>
        <v>112.37274862960062</v>
      </c>
      <c r="F23" s="52">
        <f t="shared" si="4"/>
        <v>98.349420298132387</v>
      </c>
      <c r="G23" s="62"/>
      <c r="H23" s="88">
        <v>567</v>
      </c>
      <c r="I23" s="3">
        <v>18</v>
      </c>
      <c r="J23" s="160" t="s">
        <v>22</v>
      </c>
      <c r="K23" s="120">
        <f t="shared" si="1"/>
        <v>34</v>
      </c>
      <c r="L23" s="160" t="s">
        <v>1</v>
      </c>
      <c r="M23" s="321">
        <v>9012</v>
      </c>
      <c r="N23" s="89">
        <f t="shared" si="2"/>
        <v>8790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11989</v>
      </c>
      <c r="D24" s="97">
        <f t="shared" si="6"/>
        <v>11437</v>
      </c>
      <c r="E24" s="55">
        <f t="shared" si="3"/>
        <v>98.0374519584594</v>
      </c>
      <c r="F24" s="52">
        <f t="shared" si="4"/>
        <v>104.82644050013114</v>
      </c>
      <c r="G24" s="62"/>
      <c r="H24" s="289">
        <v>490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7318</v>
      </c>
      <c r="N24" s="89">
        <f t="shared" si="2"/>
        <v>7036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8790</v>
      </c>
      <c r="D25" s="97">
        <f t="shared" si="6"/>
        <v>9035</v>
      </c>
      <c r="E25" s="55">
        <f t="shared" si="3"/>
        <v>97.536617842876154</v>
      </c>
      <c r="F25" s="52">
        <f t="shared" si="4"/>
        <v>97.288323187603766</v>
      </c>
      <c r="G25" s="62"/>
      <c r="H25" s="289">
        <v>377</v>
      </c>
      <c r="I25" s="3">
        <v>31</v>
      </c>
      <c r="J25" s="3" t="s">
        <v>64</v>
      </c>
      <c r="K25" s="120">
        <f t="shared" si="1"/>
        <v>25</v>
      </c>
      <c r="L25" s="160" t="s">
        <v>29</v>
      </c>
      <c r="M25" s="321">
        <v>3191</v>
      </c>
      <c r="N25" s="89">
        <f t="shared" si="2"/>
        <v>4266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7036</v>
      </c>
      <c r="D26" s="97">
        <f t="shared" si="6"/>
        <v>7068</v>
      </c>
      <c r="E26" s="55">
        <f t="shared" si="3"/>
        <v>96.146488111505874</v>
      </c>
      <c r="F26" s="52">
        <f t="shared" si="4"/>
        <v>99.547255234861339</v>
      </c>
      <c r="G26" s="72"/>
      <c r="H26" s="88">
        <v>277</v>
      </c>
      <c r="I26" s="3">
        <v>39</v>
      </c>
      <c r="J26" s="160" t="s">
        <v>39</v>
      </c>
      <c r="K26" s="120">
        <f t="shared" si="1"/>
        <v>20</v>
      </c>
      <c r="L26" s="160" t="s">
        <v>24</v>
      </c>
      <c r="M26" s="321">
        <v>3891</v>
      </c>
      <c r="N26" s="89">
        <f t="shared" si="2"/>
        <v>4189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4266</v>
      </c>
      <c r="D27" s="97">
        <f t="shared" si="6"/>
        <v>4264</v>
      </c>
      <c r="E27" s="55">
        <f t="shared" si="3"/>
        <v>133.68849890316514</v>
      </c>
      <c r="F27" s="52">
        <f t="shared" si="4"/>
        <v>100.04690431519701</v>
      </c>
      <c r="G27" s="76"/>
      <c r="H27" s="88">
        <v>269</v>
      </c>
      <c r="I27" s="3">
        <v>14</v>
      </c>
      <c r="J27" s="160" t="s">
        <v>19</v>
      </c>
      <c r="K27" s="120">
        <f t="shared" si="1"/>
        <v>22</v>
      </c>
      <c r="L27" s="160" t="s">
        <v>26</v>
      </c>
      <c r="M27" s="321">
        <v>3287</v>
      </c>
      <c r="N27" s="89">
        <f t="shared" si="2"/>
        <v>3324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4189</v>
      </c>
      <c r="D28" s="97">
        <f t="shared" si="6"/>
        <v>4956</v>
      </c>
      <c r="E28" s="55">
        <f t="shared" si="3"/>
        <v>107.65869956309433</v>
      </c>
      <c r="F28" s="52">
        <f t="shared" si="4"/>
        <v>84.523809523809518</v>
      </c>
      <c r="G28" s="62"/>
      <c r="H28" s="88">
        <v>214</v>
      </c>
      <c r="I28" s="3">
        <v>5</v>
      </c>
      <c r="J28" s="160" t="s">
        <v>12</v>
      </c>
      <c r="K28" s="120">
        <f t="shared" si="1"/>
        <v>17</v>
      </c>
      <c r="L28" s="160" t="s">
        <v>21</v>
      </c>
      <c r="M28" s="321">
        <v>3233</v>
      </c>
      <c r="N28" s="89">
        <f t="shared" si="2"/>
        <v>3208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26</v>
      </c>
      <c r="C29" s="43">
        <f t="shared" si="5"/>
        <v>3324</v>
      </c>
      <c r="D29" s="97">
        <f t="shared" si="6"/>
        <v>3099</v>
      </c>
      <c r="E29" s="55">
        <f t="shared" si="3"/>
        <v>101.12564648615758</v>
      </c>
      <c r="F29" s="52">
        <f t="shared" si="4"/>
        <v>107.26040658276862</v>
      </c>
      <c r="G29" s="73"/>
      <c r="H29" s="88">
        <v>113</v>
      </c>
      <c r="I29" s="3">
        <v>3</v>
      </c>
      <c r="J29" s="160" t="s">
        <v>10</v>
      </c>
      <c r="K29" s="181">
        <f t="shared" si="1"/>
        <v>1</v>
      </c>
      <c r="L29" s="162" t="s">
        <v>4</v>
      </c>
      <c r="M29" s="322">
        <v>3119</v>
      </c>
      <c r="N29" s="89">
        <f t="shared" si="2"/>
        <v>2823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21</v>
      </c>
      <c r="C30" s="43">
        <f t="shared" si="5"/>
        <v>3208</v>
      </c>
      <c r="D30" s="97">
        <f t="shared" si="6"/>
        <v>3138</v>
      </c>
      <c r="E30" s="55">
        <f t="shared" si="3"/>
        <v>99.226724404577794</v>
      </c>
      <c r="F30" s="52">
        <f t="shared" si="4"/>
        <v>102.23072020395156</v>
      </c>
      <c r="G30" s="72"/>
      <c r="H30" s="88">
        <v>108</v>
      </c>
      <c r="I30" s="3">
        <v>11</v>
      </c>
      <c r="J30" s="160" t="s">
        <v>17</v>
      </c>
      <c r="K30" s="114"/>
      <c r="L30" s="332" t="s">
        <v>107</v>
      </c>
      <c r="M30" s="323">
        <v>96951</v>
      </c>
      <c r="N30" s="89">
        <f>SUM(H44)</f>
        <v>98013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4</v>
      </c>
      <c r="C31" s="43">
        <f t="shared" si="5"/>
        <v>2823</v>
      </c>
      <c r="D31" s="97">
        <f t="shared" si="6"/>
        <v>2255</v>
      </c>
      <c r="E31" s="56">
        <f t="shared" si="3"/>
        <v>90.509778775248478</v>
      </c>
      <c r="F31" s="63">
        <f t="shared" si="4"/>
        <v>125.18847006651885</v>
      </c>
      <c r="G31" s="75"/>
      <c r="H31" s="88">
        <v>46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98013</v>
      </c>
      <c r="D32" s="67">
        <f>SUM(L14)</f>
        <v>104703</v>
      </c>
      <c r="E32" s="68">
        <f>SUM(N30/M30*100)</f>
        <v>101.0953987065631</v>
      </c>
      <c r="F32" s="63">
        <f t="shared" si="4"/>
        <v>93.610498266525312</v>
      </c>
      <c r="G32" s="83">
        <v>88.2</v>
      </c>
      <c r="H32" s="89">
        <v>40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23</v>
      </c>
      <c r="I33" s="3">
        <v>10</v>
      </c>
      <c r="J33" s="160" t="s">
        <v>16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17</v>
      </c>
      <c r="I34" s="3">
        <v>28</v>
      </c>
      <c r="J34" s="160" t="s">
        <v>32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8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289">
        <v>0</v>
      </c>
      <c r="I36" s="3">
        <v>7</v>
      </c>
      <c r="J36" s="160" t="s">
        <v>14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8</v>
      </c>
      <c r="J37" s="160" t="s">
        <v>15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19</v>
      </c>
      <c r="J38" s="160" t="s">
        <v>23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23</v>
      </c>
      <c r="J39" s="160" t="s">
        <v>27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98013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197</v>
      </c>
      <c r="I48" s="3"/>
      <c r="J48" s="178" t="s">
        <v>104</v>
      </c>
      <c r="K48" s="81"/>
      <c r="L48" s="296" t="s">
        <v>194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89">
        <v>190070</v>
      </c>
      <c r="I50" s="160">
        <v>17</v>
      </c>
      <c r="J50" s="160" t="s">
        <v>21</v>
      </c>
      <c r="K50" s="123">
        <f>SUM(I50)</f>
        <v>17</v>
      </c>
      <c r="L50" s="297">
        <v>387032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88">
        <v>94622</v>
      </c>
      <c r="I51" s="160">
        <v>36</v>
      </c>
      <c r="J51" s="160" t="s">
        <v>5</v>
      </c>
      <c r="K51" s="123">
        <f t="shared" ref="K51:K59" si="7">SUM(I51)</f>
        <v>36</v>
      </c>
      <c r="L51" s="297">
        <v>103494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289">
        <v>46263</v>
      </c>
      <c r="I52" s="160">
        <v>40</v>
      </c>
      <c r="J52" s="160" t="s">
        <v>2</v>
      </c>
      <c r="K52" s="123">
        <f t="shared" si="7"/>
        <v>40</v>
      </c>
      <c r="L52" s="297">
        <v>40955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25405</v>
      </c>
      <c r="I53" s="160">
        <v>16</v>
      </c>
      <c r="J53" s="160" t="s">
        <v>3</v>
      </c>
      <c r="K53" s="123">
        <f t="shared" si="7"/>
        <v>16</v>
      </c>
      <c r="L53" s="297">
        <v>23975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197</v>
      </c>
      <c r="D54" s="59" t="s">
        <v>188</v>
      </c>
      <c r="E54" s="59" t="s">
        <v>41</v>
      </c>
      <c r="F54" s="59" t="s">
        <v>50</v>
      </c>
      <c r="G54" s="76" t="s">
        <v>171</v>
      </c>
      <c r="H54" s="125">
        <v>22076</v>
      </c>
      <c r="I54" s="160">
        <v>25</v>
      </c>
      <c r="J54" s="160" t="s">
        <v>29</v>
      </c>
      <c r="K54" s="123">
        <f t="shared" si="7"/>
        <v>25</v>
      </c>
      <c r="L54" s="297">
        <v>18507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190070</v>
      </c>
      <c r="D55" s="5">
        <f t="shared" ref="D55:D64" si="8">SUM(L50)</f>
        <v>387032</v>
      </c>
      <c r="E55" s="52">
        <f>SUM(N66/M66*100)</f>
        <v>97.242402537603596</v>
      </c>
      <c r="F55" s="52">
        <f t="shared" ref="F55:F65" si="9">SUM(C55/D55*100)</f>
        <v>49.10963434548048</v>
      </c>
      <c r="G55" s="62"/>
      <c r="H55" s="88">
        <v>21116</v>
      </c>
      <c r="I55" s="160">
        <v>38</v>
      </c>
      <c r="J55" s="160" t="s">
        <v>38</v>
      </c>
      <c r="K55" s="123">
        <f t="shared" si="7"/>
        <v>38</v>
      </c>
      <c r="L55" s="297">
        <v>20093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94622</v>
      </c>
      <c r="D56" s="5">
        <f t="shared" si="8"/>
        <v>103494</v>
      </c>
      <c r="E56" s="52">
        <f t="shared" ref="E56:E65" si="11">SUM(N67/M67*100)</f>
        <v>99.982037003772234</v>
      </c>
      <c r="F56" s="52">
        <f t="shared" si="9"/>
        <v>91.427522368446475</v>
      </c>
      <c r="G56" s="62"/>
      <c r="H56" s="88">
        <v>17919</v>
      </c>
      <c r="I56" s="160">
        <v>37</v>
      </c>
      <c r="J56" s="160" t="s">
        <v>37</v>
      </c>
      <c r="K56" s="123">
        <f t="shared" si="7"/>
        <v>37</v>
      </c>
      <c r="L56" s="297">
        <v>15340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46263</v>
      </c>
      <c r="D57" s="5">
        <f t="shared" si="8"/>
        <v>40955</v>
      </c>
      <c r="E57" s="52">
        <f t="shared" si="11"/>
        <v>106.5869505114736</v>
      </c>
      <c r="F57" s="52">
        <f t="shared" si="9"/>
        <v>112.96056647539983</v>
      </c>
      <c r="G57" s="62"/>
      <c r="H57" s="88">
        <v>16566</v>
      </c>
      <c r="I57" s="160">
        <v>24</v>
      </c>
      <c r="J57" s="160" t="s">
        <v>28</v>
      </c>
      <c r="K57" s="123">
        <f t="shared" si="7"/>
        <v>24</v>
      </c>
      <c r="L57" s="297">
        <v>18175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25405</v>
      </c>
      <c r="D58" s="5">
        <f t="shared" si="8"/>
        <v>23975</v>
      </c>
      <c r="E58" s="52">
        <f t="shared" si="11"/>
        <v>96.08911078331252</v>
      </c>
      <c r="F58" s="52">
        <f t="shared" si="9"/>
        <v>105.96454640250261</v>
      </c>
      <c r="G58" s="62"/>
      <c r="H58" s="373">
        <v>12225</v>
      </c>
      <c r="I58" s="162">
        <v>26</v>
      </c>
      <c r="J58" s="162" t="s">
        <v>30</v>
      </c>
      <c r="K58" s="123">
        <f t="shared" si="7"/>
        <v>26</v>
      </c>
      <c r="L58" s="295">
        <v>14612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22076</v>
      </c>
      <c r="D59" s="5">
        <f t="shared" si="8"/>
        <v>18507</v>
      </c>
      <c r="E59" s="52">
        <f t="shared" si="11"/>
        <v>101.50818466065846</v>
      </c>
      <c r="F59" s="52">
        <f t="shared" si="9"/>
        <v>119.28459501810127</v>
      </c>
      <c r="G59" s="72"/>
      <c r="H59" s="373">
        <v>8496</v>
      </c>
      <c r="I59" s="162">
        <v>33</v>
      </c>
      <c r="J59" s="162" t="s">
        <v>0</v>
      </c>
      <c r="K59" s="123">
        <f t="shared" si="7"/>
        <v>33</v>
      </c>
      <c r="L59" s="295">
        <v>10672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21116</v>
      </c>
      <c r="D60" s="5">
        <f t="shared" si="8"/>
        <v>20093</v>
      </c>
      <c r="E60" s="52">
        <f t="shared" si="11"/>
        <v>115.68509286144743</v>
      </c>
      <c r="F60" s="52">
        <f t="shared" si="9"/>
        <v>105.09132533718211</v>
      </c>
      <c r="G60" s="62"/>
      <c r="H60" s="417">
        <v>6914</v>
      </c>
      <c r="I60" s="220">
        <v>34</v>
      </c>
      <c r="J60" s="220" t="s">
        <v>1</v>
      </c>
      <c r="K60" s="81" t="s">
        <v>8</v>
      </c>
      <c r="L60" s="299">
        <v>693684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37</v>
      </c>
      <c r="C61" s="43">
        <f t="shared" si="10"/>
        <v>17919</v>
      </c>
      <c r="D61" s="5">
        <f t="shared" si="8"/>
        <v>15340</v>
      </c>
      <c r="E61" s="52">
        <f t="shared" si="11"/>
        <v>105.02285781268314</v>
      </c>
      <c r="F61" s="52">
        <f t="shared" si="9"/>
        <v>116.81225554106911</v>
      </c>
      <c r="G61" s="62"/>
      <c r="H61" s="88">
        <v>6661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28</v>
      </c>
      <c r="C62" s="43">
        <f t="shared" si="10"/>
        <v>16566</v>
      </c>
      <c r="D62" s="5">
        <f t="shared" si="8"/>
        <v>18175</v>
      </c>
      <c r="E62" s="52">
        <f t="shared" si="11"/>
        <v>95.541842090085936</v>
      </c>
      <c r="F62" s="52">
        <f t="shared" si="9"/>
        <v>91.147180192572222</v>
      </c>
      <c r="G62" s="73"/>
      <c r="H62" s="289">
        <v>5573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30</v>
      </c>
      <c r="C63" s="43">
        <f t="shared" si="10"/>
        <v>12225</v>
      </c>
      <c r="D63" s="5">
        <f t="shared" si="8"/>
        <v>14612</v>
      </c>
      <c r="E63" s="52">
        <f t="shared" si="11"/>
        <v>95.150996264009962</v>
      </c>
      <c r="F63" s="52">
        <f t="shared" si="9"/>
        <v>83.664111689022718</v>
      </c>
      <c r="G63" s="72"/>
      <c r="H63" s="88">
        <v>4582</v>
      </c>
      <c r="I63" s="160">
        <v>15</v>
      </c>
      <c r="J63" s="160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8496</v>
      </c>
      <c r="D64" s="5">
        <f t="shared" si="8"/>
        <v>10672</v>
      </c>
      <c r="E64" s="57">
        <f t="shared" si="11"/>
        <v>72.721047676110587</v>
      </c>
      <c r="F64" s="52">
        <f t="shared" si="9"/>
        <v>79.610194902548727</v>
      </c>
      <c r="G64" s="75"/>
      <c r="H64" s="122">
        <v>4230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497202</v>
      </c>
      <c r="D65" s="67">
        <f>SUM(L60)</f>
        <v>693684</v>
      </c>
      <c r="E65" s="70">
        <f t="shared" si="11"/>
        <v>98.89981361875985</v>
      </c>
      <c r="F65" s="70">
        <f t="shared" si="9"/>
        <v>71.675575622329475</v>
      </c>
      <c r="G65" s="83">
        <v>77.8</v>
      </c>
      <c r="H65" s="89">
        <v>3584</v>
      </c>
      <c r="I65" s="160">
        <v>29</v>
      </c>
      <c r="J65" s="160" t="s">
        <v>54</v>
      </c>
      <c r="L65" s="16"/>
      <c r="M65" s="432" t="s">
        <v>195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2365</v>
      </c>
      <c r="I66" s="160">
        <v>35</v>
      </c>
      <c r="J66" s="160" t="s">
        <v>36</v>
      </c>
      <c r="K66" s="116">
        <f>SUM(I50)</f>
        <v>17</v>
      </c>
      <c r="L66" s="160" t="s">
        <v>21</v>
      </c>
      <c r="M66" s="308">
        <v>195460</v>
      </c>
      <c r="N66" s="89">
        <f>SUM(H50)</f>
        <v>190070</v>
      </c>
      <c r="R66" s="48"/>
      <c r="S66" s="26"/>
      <c r="T66" s="26"/>
      <c r="U66" s="26"/>
      <c r="V66" s="26"/>
    </row>
    <row r="67" spans="1:22" ht="13.5" customHeight="1">
      <c r="H67" s="88">
        <v>2092</v>
      </c>
      <c r="I67" s="160">
        <v>21</v>
      </c>
      <c r="J67" s="160" t="s">
        <v>25</v>
      </c>
      <c r="K67" s="116">
        <f t="shared" ref="K67:K75" si="12">SUM(I51)</f>
        <v>36</v>
      </c>
      <c r="L67" s="160" t="s">
        <v>5</v>
      </c>
      <c r="M67" s="306">
        <v>94639</v>
      </c>
      <c r="N67" s="89">
        <f t="shared" ref="N67:N75" si="13">SUM(H51)</f>
        <v>94622</v>
      </c>
      <c r="R67" s="48"/>
      <c r="S67" s="26"/>
      <c r="T67" s="26"/>
      <c r="U67" s="26"/>
      <c r="V67" s="26"/>
    </row>
    <row r="68" spans="1:22" ht="13.5" customHeight="1">
      <c r="C68" s="26"/>
      <c r="H68" s="88">
        <v>2079</v>
      </c>
      <c r="I68" s="160">
        <v>9</v>
      </c>
      <c r="J68" s="3" t="s">
        <v>161</v>
      </c>
      <c r="K68" s="116">
        <f t="shared" si="12"/>
        <v>40</v>
      </c>
      <c r="L68" s="160" t="s">
        <v>2</v>
      </c>
      <c r="M68" s="306">
        <v>43404</v>
      </c>
      <c r="N68" s="89">
        <f t="shared" si="13"/>
        <v>46263</v>
      </c>
      <c r="R68" s="48"/>
      <c r="S68" s="26"/>
      <c r="T68" s="26"/>
      <c r="U68" s="26"/>
      <c r="V68" s="26"/>
    </row>
    <row r="69" spans="1:22" ht="13.5" customHeight="1">
      <c r="H69" s="88">
        <v>1490</v>
      </c>
      <c r="I69" s="160">
        <v>11</v>
      </c>
      <c r="J69" s="160" t="s">
        <v>17</v>
      </c>
      <c r="K69" s="116">
        <f t="shared" si="12"/>
        <v>16</v>
      </c>
      <c r="L69" s="160" t="s">
        <v>3</v>
      </c>
      <c r="M69" s="306">
        <v>26439</v>
      </c>
      <c r="N69" s="89">
        <f t="shared" si="13"/>
        <v>25405</v>
      </c>
      <c r="R69" s="48"/>
      <c r="S69" s="26"/>
      <c r="T69" s="26"/>
      <c r="U69" s="26"/>
      <c r="V69" s="26"/>
    </row>
    <row r="70" spans="1:22" ht="13.5" customHeight="1">
      <c r="H70" s="88">
        <v>763</v>
      </c>
      <c r="I70" s="160">
        <v>13</v>
      </c>
      <c r="J70" s="160" t="s">
        <v>7</v>
      </c>
      <c r="K70" s="116">
        <f t="shared" si="12"/>
        <v>25</v>
      </c>
      <c r="L70" s="160" t="s">
        <v>29</v>
      </c>
      <c r="M70" s="306">
        <v>21748</v>
      </c>
      <c r="N70" s="89">
        <f t="shared" si="13"/>
        <v>22076</v>
      </c>
      <c r="R70" s="48"/>
      <c r="S70" s="26"/>
      <c r="T70" s="26"/>
      <c r="U70" s="26"/>
      <c r="V70" s="26"/>
    </row>
    <row r="71" spans="1:22" ht="13.5" customHeight="1">
      <c r="H71" s="88">
        <v>514</v>
      </c>
      <c r="I71" s="160">
        <v>27</v>
      </c>
      <c r="J71" s="160" t="s">
        <v>31</v>
      </c>
      <c r="K71" s="116">
        <f t="shared" si="12"/>
        <v>38</v>
      </c>
      <c r="L71" s="160" t="s">
        <v>38</v>
      </c>
      <c r="M71" s="306">
        <v>18253</v>
      </c>
      <c r="N71" s="89">
        <f t="shared" si="13"/>
        <v>21116</v>
      </c>
      <c r="R71" s="48"/>
      <c r="S71" s="26"/>
      <c r="T71" s="26"/>
      <c r="U71" s="26"/>
      <c r="V71" s="26"/>
    </row>
    <row r="72" spans="1:22" ht="13.5" customHeight="1">
      <c r="H72" s="88">
        <v>486</v>
      </c>
      <c r="I72" s="160">
        <v>2</v>
      </c>
      <c r="J72" s="160" t="s">
        <v>6</v>
      </c>
      <c r="K72" s="116">
        <f t="shared" si="12"/>
        <v>37</v>
      </c>
      <c r="L72" s="160" t="s">
        <v>37</v>
      </c>
      <c r="M72" s="306">
        <v>17062</v>
      </c>
      <c r="N72" s="89">
        <f t="shared" si="13"/>
        <v>17919</v>
      </c>
      <c r="R72" s="48"/>
      <c r="S72" s="26"/>
      <c r="T72" s="26"/>
      <c r="U72" s="26"/>
      <c r="V72" s="26"/>
    </row>
    <row r="73" spans="1:22" ht="13.5" customHeight="1">
      <c r="H73" s="88">
        <v>442</v>
      </c>
      <c r="I73" s="160">
        <v>22</v>
      </c>
      <c r="J73" s="160" t="s">
        <v>26</v>
      </c>
      <c r="K73" s="116">
        <f t="shared" si="12"/>
        <v>24</v>
      </c>
      <c r="L73" s="160" t="s">
        <v>28</v>
      </c>
      <c r="M73" s="306">
        <v>17339</v>
      </c>
      <c r="N73" s="89">
        <f t="shared" si="13"/>
        <v>16566</v>
      </c>
      <c r="R73" s="48"/>
      <c r="S73" s="26"/>
      <c r="T73" s="26"/>
      <c r="U73" s="26"/>
      <c r="V73" s="26"/>
    </row>
    <row r="74" spans="1:22" ht="13.5" customHeight="1">
      <c r="H74" s="88">
        <v>187</v>
      </c>
      <c r="I74" s="160">
        <v>28</v>
      </c>
      <c r="J74" s="160" t="s">
        <v>32</v>
      </c>
      <c r="K74" s="116">
        <f t="shared" si="12"/>
        <v>26</v>
      </c>
      <c r="L74" s="162" t="s">
        <v>30</v>
      </c>
      <c r="M74" s="307">
        <v>12848</v>
      </c>
      <c r="N74" s="89">
        <f t="shared" si="13"/>
        <v>12225</v>
      </c>
      <c r="R74" s="48"/>
      <c r="S74" s="26"/>
      <c r="T74" s="26"/>
      <c r="U74" s="26"/>
      <c r="V74" s="26"/>
    </row>
    <row r="75" spans="1:22" ht="13.5" customHeight="1" thickBot="1">
      <c r="H75" s="88">
        <v>142</v>
      </c>
      <c r="I75" s="160">
        <v>23</v>
      </c>
      <c r="J75" s="160" t="s">
        <v>27</v>
      </c>
      <c r="K75" s="116">
        <f t="shared" si="12"/>
        <v>33</v>
      </c>
      <c r="L75" s="162" t="s">
        <v>0</v>
      </c>
      <c r="M75" s="307">
        <v>11683</v>
      </c>
      <c r="N75" s="166">
        <f t="shared" si="13"/>
        <v>8496</v>
      </c>
      <c r="R75" s="48"/>
      <c r="S75" s="26"/>
      <c r="T75" s="26"/>
      <c r="U75" s="26"/>
      <c r="V75" s="26"/>
    </row>
    <row r="76" spans="1:22" ht="13.5" customHeight="1" thickTop="1">
      <c r="H76" s="88">
        <v>141</v>
      </c>
      <c r="I76" s="160">
        <v>12</v>
      </c>
      <c r="J76" s="160" t="s">
        <v>18</v>
      </c>
      <c r="K76" s="3"/>
      <c r="L76" s="332" t="s">
        <v>107</v>
      </c>
      <c r="M76" s="337">
        <v>502733</v>
      </c>
      <c r="N76" s="171">
        <f>SUM(H90)</f>
        <v>497202</v>
      </c>
      <c r="R76" s="48"/>
      <c r="S76" s="26"/>
      <c r="T76" s="26"/>
      <c r="U76" s="26"/>
      <c r="V76" s="26"/>
    </row>
    <row r="77" spans="1:22" ht="13.5" customHeight="1">
      <c r="H77" s="88">
        <v>98</v>
      </c>
      <c r="I77" s="160">
        <v>39</v>
      </c>
      <c r="J77" s="160" t="s">
        <v>39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80</v>
      </c>
      <c r="I78" s="160">
        <v>18</v>
      </c>
      <c r="J78" s="160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289">
        <v>21</v>
      </c>
      <c r="I79" s="160">
        <v>4</v>
      </c>
      <c r="J79" s="160" t="s">
        <v>11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414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5</v>
      </c>
      <c r="J81" s="160" t="s">
        <v>12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289">
        <v>0</v>
      </c>
      <c r="I83" s="160">
        <v>7</v>
      </c>
      <c r="J83" s="160" t="s">
        <v>14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289">
        <v>0</v>
      </c>
      <c r="I85" s="160">
        <v>10</v>
      </c>
      <c r="J85" s="160" t="s">
        <v>16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289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497202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U15" sqref="U15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175</v>
      </c>
      <c r="B17" s="145">
        <v>73</v>
      </c>
      <c r="C17" s="145">
        <v>75.900000000000006</v>
      </c>
      <c r="D17" s="145">
        <v>71.5</v>
      </c>
      <c r="E17" s="145">
        <v>77.5</v>
      </c>
      <c r="F17" s="145">
        <v>69.5</v>
      </c>
      <c r="G17" s="145">
        <v>72.900000000000006</v>
      </c>
      <c r="H17" s="147">
        <v>77.8</v>
      </c>
      <c r="I17" s="145">
        <v>69.599999999999994</v>
      </c>
      <c r="J17" s="145">
        <v>69.099999999999994</v>
      </c>
      <c r="K17" s="145">
        <v>65.3</v>
      </c>
      <c r="L17" s="145">
        <v>61.2</v>
      </c>
      <c r="M17" s="146">
        <v>67.400000000000006</v>
      </c>
      <c r="N17" s="205">
        <v>850.7</v>
      </c>
      <c r="O17" s="204">
        <v>86.9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179</v>
      </c>
      <c r="B18" s="145">
        <v>54.8</v>
      </c>
      <c r="C18" s="145">
        <v>61.9</v>
      </c>
      <c r="D18" s="145">
        <v>55.5</v>
      </c>
      <c r="E18" s="145">
        <v>67.3</v>
      </c>
      <c r="F18" s="145">
        <v>60.7</v>
      </c>
      <c r="G18" s="145">
        <v>76</v>
      </c>
      <c r="H18" s="147">
        <v>70.3</v>
      </c>
      <c r="I18" s="145">
        <v>68</v>
      </c>
      <c r="J18" s="145">
        <v>72</v>
      </c>
      <c r="K18" s="145">
        <v>68.7</v>
      </c>
      <c r="L18" s="145">
        <v>70</v>
      </c>
      <c r="M18" s="146">
        <v>74.3</v>
      </c>
      <c r="N18" s="205">
        <f>SUM(B18:M18)</f>
        <v>799.5</v>
      </c>
      <c r="O18" s="204">
        <f t="shared" ref="O18:O20" si="0">ROUND(N18/N17*100,1)</f>
        <v>94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184</v>
      </c>
      <c r="B19" s="145">
        <v>54.3</v>
      </c>
      <c r="C19" s="145">
        <v>60.6</v>
      </c>
      <c r="D19" s="145">
        <v>56.3</v>
      </c>
      <c r="E19" s="145">
        <v>59.1</v>
      </c>
      <c r="F19" s="145">
        <v>59.3</v>
      </c>
      <c r="G19" s="145">
        <v>55.6</v>
      </c>
      <c r="H19" s="147">
        <v>62.1</v>
      </c>
      <c r="I19" s="145">
        <v>60</v>
      </c>
      <c r="J19" s="145">
        <v>57.7</v>
      </c>
      <c r="K19" s="145">
        <v>60.2</v>
      </c>
      <c r="L19" s="145">
        <v>55.8</v>
      </c>
      <c r="M19" s="146">
        <v>56.9</v>
      </c>
      <c r="N19" s="205">
        <f>SUM(B19:M19)</f>
        <v>697.9</v>
      </c>
      <c r="O19" s="204">
        <f t="shared" si="0"/>
        <v>87.3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188</v>
      </c>
      <c r="B20" s="145">
        <v>56.7</v>
      </c>
      <c r="C20" s="145">
        <v>58.5</v>
      </c>
      <c r="D20" s="145">
        <v>61.8</v>
      </c>
      <c r="E20" s="145">
        <v>60</v>
      </c>
      <c r="F20" s="145">
        <v>56.8</v>
      </c>
      <c r="G20" s="145">
        <v>60</v>
      </c>
      <c r="H20" s="147">
        <v>59</v>
      </c>
      <c r="I20" s="145">
        <v>54.4</v>
      </c>
      <c r="J20" s="145">
        <v>58.9</v>
      </c>
      <c r="K20" s="145">
        <v>59.5</v>
      </c>
      <c r="L20" s="145">
        <v>54.6</v>
      </c>
      <c r="M20" s="146">
        <v>60.3</v>
      </c>
      <c r="N20" s="205">
        <f>SUM(B20:M20)</f>
        <v>700.5</v>
      </c>
      <c r="O20" s="204">
        <f t="shared" si="0"/>
        <v>100.4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197</v>
      </c>
      <c r="B21" s="145">
        <v>40.6</v>
      </c>
      <c r="C21" s="145">
        <v>44.8</v>
      </c>
      <c r="D21" s="145"/>
      <c r="E21" s="145"/>
      <c r="F21" s="145"/>
      <c r="G21" s="145"/>
      <c r="H21" s="147"/>
      <c r="I21" s="145"/>
      <c r="J21" s="145"/>
      <c r="K21" s="145"/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175</v>
      </c>
      <c r="B42" s="152">
        <v>105.8</v>
      </c>
      <c r="C42" s="152">
        <v>103.9</v>
      </c>
      <c r="D42" s="152">
        <v>96.7</v>
      </c>
      <c r="E42" s="152">
        <v>93.3</v>
      </c>
      <c r="F42" s="152">
        <v>100.2</v>
      </c>
      <c r="G42" s="152">
        <v>97.8</v>
      </c>
      <c r="H42" s="152">
        <v>101.8</v>
      </c>
      <c r="I42" s="152">
        <v>102.7</v>
      </c>
      <c r="J42" s="152">
        <v>99.6</v>
      </c>
      <c r="K42" s="152">
        <v>98.3</v>
      </c>
      <c r="L42" s="152">
        <v>92.6</v>
      </c>
      <c r="M42" s="202">
        <v>89</v>
      </c>
      <c r="N42" s="209">
        <v>98.5</v>
      </c>
      <c r="O42" s="204">
        <v>98.1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179</v>
      </c>
      <c r="B43" s="152">
        <v>92.4</v>
      </c>
      <c r="C43" s="152">
        <v>95.3</v>
      </c>
      <c r="D43" s="152">
        <v>92.5</v>
      </c>
      <c r="E43" s="152">
        <v>93.4</v>
      </c>
      <c r="F43" s="152">
        <v>95.2</v>
      </c>
      <c r="G43" s="152">
        <v>99.5</v>
      </c>
      <c r="H43" s="152">
        <v>101.2</v>
      </c>
      <c r="I43" s="152">
        <v>108.1</v>
      </c>
      <c r="J43" s="152">
        <v>97.5</v>
      </c>
      <c r="K43" s="152">
        <v>99.6</v>
      </c>
      <c r="L43" s="152">
        <v>98.6</v>
      </c>
      <c r="M43" s="202">
        <v>102.6</v>
      </c>
      <c r="N43" s="209">
        <f>SUM(B43:M43)/12</f>
        <v>97.99166666666666</v>
      </c>
      <c r="O43" s="204">
        <f t="shared" ref="O43:O45" si="1">ROUND(N43/N42*100,1)</f>
        <v>99.5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184</v>
      </c>
      <c r="B44" s="152">
        <v>83.4</v>
      </c>
      <c r="C44" s="152">
        <v>86.1</v>
      </c>
      <c r="D44" s="152">
        <v>84.2</v>
      </c>
      <c r="E44" s="152">
        <v>84.1</v>
      </c>
      <c r="F44" s="152">
        <v>85.6</v>
      </c>
      <c r="G44" s="152">
        <v>85.8</v>
      </c>
      <c r="H44" s="152">
        <v>84.5</v>
      </c>
      <c r="I44" s="152">
        <v>86.5</v>
      </c>
      <c r="J44" s="152">
        <v>87.3</v>
      </c>
      <c r="K44" s="152">
        <v>89.5</v>
      </c>
      <c r="L44" s="152">
        <v>93.4</v>
      </c>
      <c r="M44" s="202">
        <v>94.4</v>
      </c>
      <c r="N44" s="209">
        <f>SUM(B44:M44)/12</f>
        <v>87.066666666666663</v>
      </c>
      <c r="O44" s="204">
        <f t="shared" si="1"/>
        <v>88.9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188</v>
      </c>
      <c r="B45" s="152">
        <v>96.7</v>
      </c>
      <c r="C45" s="152">
        <v>96.6</v>
      </c>
      <c r="D45" s="152">
        <v>93.7</v>
      </c>
      <c r="E45" s="152">
        <v>94</v>
      </c>
      <c r="F45" s="152">
        <v>96</v>
      </c>
      <c r="G45" s="152">
        <v>94.5</v>
      </c>
      <c r="H45" s="152">
        <v>93.4</v>
      </c>
      <c r="I45" s="152">
        <v>93.2</v>
      </c>
      <c r="J45" s="152">
        <v>95.2</v>
      </c>
      <c r="K45" s="152">
        <v>95.6</v>
      </c>
      <c r="L45" s="152">
        <v>95.3</v>
      </c>
      <c r="M45" s="202">
        <v>88.2</v>
      </c>
      <c r="N45" s="209">
        <f>SUM(B45:M45)/12</f>
        <v>94.366666666666674</v>
      </c>
      <c r="O45" s="204">
        <f t="shared" si="1"/>
        <v>108.4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197</v>
      </c>
      <c r="B46" s="152">
        <v>79.8</v>
      </c>
      <c r="C46" s="152">
        <v>84</v>
      </c>
      <c r="D46" s="152"/>
      <c r="E46" s="152"/>
      <c r="F46" s="152"/>
      <c r="G46" s="152"/>
      <c r="H46" s="152"/>
      <c r="I46" s="152"/>
      <c r="J46" s="152"/>
      <c r="K46" s="152"/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175</v>
      </c>
      <c r="B66" s="145">
        <v>68.099999999999994</v>
      </c>
      <c r="C66" s="145">
        <v>73.3</v>
      </c>
      <c r="D66" s="145">
        <v>74.900000000000006</v>
      </c>
      <c r="E66" s="145">
        <v>83.4</v>
      </c>
      <c r="F66" s="145">
        <v>68.3</v>
      </c>
      <c r="G66" s="145">
        <v>74.900000000000006</v>
      </c>
      <c r="H66" s="145">
        <v>76</v>
      </c>
      <c r="I66" s="145">
        <v>67.599999999999994</v>
      </c>
      <c r="J66" s="145">
        <v>69.8</v>
      </c>
      <c r="K66" s="145">
        <v>66.599999999999994</v>
      </c>
      <c r="L66" s="145">
        <v>67.099999999999994</v>
      </c>
      <c r="M66" s="146">
        <v>76.3</v>
      </c>
      <c r="N66" s="208">
        <v>72.2</v>
      </c>
      <c r="O66" s="204">
        <v>88.9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179</v>
      </c>
      <c r="B67" s="145">
        <v>58.5</v>
      </c>
      <c r="C67" s="145">
        <v>64.400000000000006</v>
      </c>
      <c r="D67" s="145">
        <v>60.6</v>
      </c>
      <c r="E67" s="145">
        <v>71.900000000000006</v>
      </c>
      <c r="F67" s="145">
        <v>63.4</v>
      </c>
      <c r="G67" s="145">
        <v>75.900000000000006</v>
      </c>
      <c r="H67" s="145">
        <v>69.2</v>
      </c>
      <c r="I67" s="145">
        <v>61.7</v>
      </c>
      <c r="J67" s="145">
        <v>75.099999999999994</v>
      </c>
      <c r="K67" s="145">
        <v>68.7</v>
      </c>
      <c r="L67" s="145">
        <v>71.2</v>
      </c>
      <c r="M67" s="146">
        <v>71.8</v>
      </c>
      <c r="N67" s="208">
        <f>SUM(B67:M67)/12</f>
        <v>67.7</v>
      </c>
      <c r="O67" s="204">
        <f t="shared" ref="O67:O69" si="2">ROUND(N67/N66*100,1)</f>
        <v>93.8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184</v>
      </c>
      <c r="B68" s="145">
        <v>68.7</v>
      </c>
      <c r="C68" s="145">
        <v>69.900000000000006</v>
      </c>
      <c r="D68" s="145">
        <v>67.2</v>
      </c>
      <c r="E68" s="145">
        <v>70.3</v>
      </c>
      <c r="F68" s="145">
        <v>69</v>
      </c>
      <c r="G68" s="145">
        <v>64.8</v>
      </c>
      <c r="H68" s="145">
        <v>73.7</v>
      </c>
      <c r="I68" s="145">
        <v>68.900000000000006</v>
      </c>
      <c r="J68" s="145">
        <v>65.900000000000006</v>
      </c>
      <c r="K68" s="145">
        <v>66.8</v>
      </c>
      <c r="L68" s="145">
        <v>58.9</v>
      </c>
      <c r="M68" s="146">
        <v>60.1</v>
      </c>
      <c r="N68" s="208">
        <f>SUM(B68:M68)/12</f>
        <v>67.016666666666666</v>
      </c>
      <c r="O68" s="204">
        <f t="shared" si="2"/>
        <v>99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188</v>
      </c>
      <c r="B69" s="145">
        <v>58.1</v>
      </c>
      <c r="C69" s="145">
        <v>60.6</v>
      </c>
      <c r="D69" s="145">
        <v>66.400000000000006</v>
      </c>
      <c r="E69" s="145">
        <v>63.8</v>
      </c>
      <c r="F69" s="145">
        <v>58.7</v>
      </c>
      <c r="G69" s="145">
        <v>63.8</v>
      </c>
      <c r="H69" s="145">
        <v>63.4</v>
      </c>
      <c r="I69" s="145">
        <v>58.5</v>
      </c>
      <c r="J69" s="145">
        <v>61.5</v>
      </c>
      <c r="K69" s="145">
        <v>62.1</v>
      </c>
      <c r="L69" s="145">
        <v>57.4</v>
      </c>
      <c r="M69" s="146">
        <v>69.599999999999994</v>
      </c>
      <c r="N69" s="208">
        <f>SUM(B69:M69)/12</f>
        <v>61.991666666666667</v>
      </c>
      <c r="O69" s="204">
        <f t="shared" si="2"/>
        <v>92.5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197</v>
      </c>
      <c r="B70" s="145">
        <v>53.4</v>
      </c>
      <c r="C70" s="145">
        <v>52.2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U15" sqref="U15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175</v>
      </c>
      <c r="B19" s="152">
        <v>11.1</v>
      </c>
      <c r="C19" s="152">
        <v>11.5</v>
      </c>
      <c r="D19" s="152">
        <v>12.1</v>
      </c>
      <c r="E19" s="152">
        <v>12.3</v>
      </c>
      <c r="F19" s="152">
        <v>10.6</v>
      </c>
      <c r="G19" s="152">
        <v>11.7</v>
      </c>
      <c r="H19" s="152">
        <v>10.9</v>
      </c>
      <c r="I19" s="152">
        <v>12.4</v>
      </c>
      <c r="J19" s="152">
        <v>11.6</v>
      </c>
      <c r="K19" s="152">
        <v>11.3</v>
      </c>
      <c r="L19" s="152">
        <v>12.4</v>
      </c>
      <c r="M19" s="152">
        <v>11.7</v>
      </c>
      <c r="N19" s="209">
        <v>139.6</v>
      </c>
      <c r="O19" s="209">
        <v>101.1</v>
      </c>
      <c r="Q19" s="211"/>
      <c r="R19" s="211"/>
    </row>
    <row r="20" spans="1:18" ht="11.1" customHeight="1">
      <c r="A20" s="6" t="s">
        <v>179</v>
      </c>
      <c r="B20" s="152">
        <v>11.5</v>
      </c>
      <c r="C20" s="152">
        <v>11.2</v>
      </c>
      <c r="D20" s="152">
        <v>11.8</v>
      </c>
      <c r="E20" s="152">
        <v>12.5</v>
      </c>
      <c r="F20" s="152">
        <v>9.6999999999999993</v>
      </c>
      <c r="G20" s="152">
        <v>12.4</v>
      </c>
      <c r="H20" s="152">
        <v>11.3</v>
      </c>
      <c r="I20" s="152">
        <v>9.8000000000000007</v>
      </c>
      <c r="J20" s="152">
        <v>10.5</v>
      </c>
      <c r="K20" s="152">
        <v>10.6</v>
      </c>
      <c r="L20" s="152">
        <v>11</v>
      </c>
      <c r="M20" s="152">
        <v>12</v>
      </c>
      <c r="N20" s="209">
        <f>SUM(B20:M20)</f>
        <v>134.30000000000001</v>
      </c>
      <c r="O20" s="209">
        <f t="shared" ref="O20:O22" si="0">ROUND(N20/N19*100,1)</f>
        <v>96.2</v>
      </c>
      <c r="Q20" s="211"/>
      <c r="R20" s="211"/>
    </row>
    <row r="21" spans="1:18" ht="11.1" customHeight="1">
      <c r="A21" s="6" t="s">
        <v>184</v>
      </c>
      <c r="B21" s="152">
        <v>9.3000000000000007</v>
      </c>
      <c r="C21" s="152">
        <v>12</v>
      </c>
      <c r="D21" s="152">
        <v>11.7</v>
      </c>
      <c r="E21" s="152">
        <v>11.6</v>
      </c>
      <c r="F21" s="152">
        <v>11.5</v>
      </c>
      <c r="G21" s="152">
        <v>12.4</v>
      </c>
      <c r="H21" s="152">
        <v>13.3</v>
      </c>
      <c r="I21" s="152">
        <v>11.1</v>
      </c>
      <c r="J21" s="152">
        <v>11.4</v>
      </c>
      <c r="K21" s="152">
        <v>12.1</v>
      </c>
      <c r="L21" s="152">
        <v>11.3</v>
      </c>
      <c r="M21" s="152">
        <v>11.9</v>
      </c>
      <c r="N21" s="209">
        <f>SUM(B21:M21)</f>
        <v>139.6</v>
      </c>
      <c r="O21" s="209">
        <f t="shared" si="0"/>
        <v>103.9</v>
      </c>
      <c r="Q21" s="211"/>
      <c r="R21" s="211"/>
    </row>
    <row r="22" spans="1:18" ht="11.1" customHeight="1">
      <c r="A22" s="6" t="s">
        <v>188</v>
      </c>
      <c r="B22" s="152">
        <v>10</v>
      </c>
      <c r="C22" s="152">
        <v>10</v>
      </c>
      <c r="D22" s="152">
        <v>13.2</v>
      </c>
      <c r="E22" s="152">
        <v>13</v>
      </c>
      <c r="F22" s="152">
        <v>11.7</v>
      </c>
      <c r="G22" s="152">
        <v>11.8</v>
      </c>
      <c r="H22" s="152">
        <v>10.7</v>
      </c>
      <c r="I22" s="152">
        <v>10.3</v>
      </c>
      <c r="J22" s="152">
        <v>12.5</v>
      </c>
      <c r="K22" s="152">
        <v>12</v>
      </c>
      <c r="L22" s="152">
        <v>12.6</v>
      </c>
      <c r="M22" s="152">
        <v>12.3</v>
      </c>
      <c r="N22" s="209">
        <f>SUM(B22:M22)</f>
        <v>140.1</v>
      </c>
      <c r="O22" s="209">
        <f t="shared" si="0"/>
        <v>100.4</v>
      </c>
      <c r="Q22" s="211"/>
      <c r="R22" s="211"/>
    </row>
    <row r="23" spans="1:18" ht="11.1" customHeight="1">
      <c r="A23" s="6" t="s">
        <v>197</v>
      </c>
      <c r="B23" s="152">
        <v>10.9</v>
      </c>
      <c r="C23" s="152">
        <v>12.6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175</v>
      </c>
      <c r="B43" s="152">
        <v>19.8</v>
      </c>
      <c r="C43" s="152">
        <v>20.3</v>
      </c>
      <c r="D43" s="152">
        <v>19.8</v>
      </c>
      <c r="E43" s="152">
        <v>19.100000000000001</v>
      </c>
      <c r="F43" s="152">
        <v>18.600000000000001</v>
      </c>
      <c r="G43" s="152">
        <v>18.600000000000001</v>
      </c>
      <c r="H43" s="152">
        <v>17.899999999999999</v>
      </c>
      <c r="I43" s="152">
        <v>18.2</v>
      </c>
      <c r="J43" s="152">
        <v>18.2</v>
      </c>
      <c r="K43" s="152">
        <v>18.100000000000001</v>
      </c>
      <c r="L43" s="152">
        <v>18.100000000000001</v>
      </c>
      <c r="M43" s="152">
        <v>18.2</v>
      </c>
      <c r="N43" s="209">
        <v>18.7</v>
      </c>
      <c r="O43" s="209">
        <v>99.5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179</v>
      </c>
      <c r="B44" s="152">
        <v>19.399999999999999</v>
      </c>
      <c r="C44" s="152">
        <v>19.3</v>
      </c>
      <c r="D44" s="152">
        <v>19</v>
      </c>
      <c r="E44" s="152">
        <v>19.100000000000001</v>
      </c>
      <c r="F44" s="152">
        <v>18.8</v>
      </c>
      <c r="G44" s="152">
        <v>19.100000000000001</v>
      </c>
      <c r="H44" s="152">
        <v>19.100000000000001</v>
      </c>
      <c r="I44" s="152">
        <v>18.3</v>
      </c>
      <c r="J44" s="152">
        <v>18.2</v>
      </c>
      <c r="K44" s="152">
        <v>17.5</v>
      </c>
      <c r="L44" s="152">
        <v>16.8</v>
      </c>
      <c r="M44" s="152">
        <v>17.100000000000001</v>
      </c>
      <c r="N44" s="209">
        <f>SUM(B44:M44)/12</f>
        <v>18.475000000000001</v>
      </c>
      <c r="O44" s="209">
        <f t="shared" ref="O44:O46" si="1">ROUND(N44/N43*100,1)</f>
        <v>98.8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184</v>
      </c>
      <c r="B45" s="152">
        <v>17.2</v>
      </c>
      <c r="C45" s="152">
        <v>16.8</v>
      </c>
      <c r="D45" s="152">
        <v>17</v>
      </c>
      <c r="E45" s="152">
        <v>16.600000000000001</v>
      </c>
      <c r="F45" s="152">
        <v>16.3</v>
      </c>
      <c r="G45" s="152">
        <v>17.7</v>
      </c>
      <c r="H45" s="152">
        <v>16.8</v>
      </c>
      <c r="I45" s="152">
        <v>17.2</v>
      </c>
      <c r="J45" s="152">
        <v>16.899999999999999</v>
      </c>
      <c r="K45" s="152">
        <v>16.7</v>
      </c>
      <c r="L45" s="152">
        <v>16.8</v>
      </c>
      <c r="M45" s="152">
        <v>16.7</v>
      </c>
      <c r="N45" s="209">
        <f>SUM(B45:M45)/12</f>
        <v>16.891666666666666</v>
      </c>
      <c r="O45" s="209">
        <f t="shared" si="1"/>
        <v>91.4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188</v>
      </c>
      <c r="B46" s="152">
        <v>16.7</v>
      </c>
      <c r="C46" s="152">
        <v>16.7</v>
      </c>
      <c r="D46" s="152">
        <v>16.899999999999999</v>
      </c>
      <c r="E46" s="152">
        <v>16.399999999999999</v>
      </c>
      <c r="F46" s="152">
        <v>16.8</v>
      </c>
      <c r="G46" s="152">
        <v>17.2</v>
      </c>
      <c r="H46" s="152">
        <v>16.2</v>
      </c>
      <c r="I46" s="152">
        <v>16</v>
      </c>
      <c r="J46" s="152">
        <v>17</v>
      </c>
      <c r="K46" s="152">
        <v>16.100000000000001</v>
      </c>
      <c r="L46" s="152">
        <v>17.7</v>
      </c>
      <c r="M46" s="152">
        <v>17.8</v>
      </c>
      <c r="N46" s="209">
        <f>SUM(B46:M46)/12</f>
        <v>16.791666666666664</v>
      </c>
      <c r="O46" s="209">
        <f t="shared" si="1"/>
        <v>99.4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197</v>
      </c>
      <c r="B47" s="152">
        <v>16.899999999999999</v>
      </c>
      <c r="C47" s="152">
        <v>17.600000000000001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175</v>
      </c>
      <c r="B71" s="145">
        <v>56</v>
      </c>
      <c r="C71" s="145">
        <v>56.2</v>
      </c>
      <c r="D71" s="145">
        <v>61.6</v>
      </c>
      <c r="E71" s="145">
        <v>64.7</v>
      </c>
      <c r="F71" s="145">
        <v>57.9</v>
      </c>
      <c r="G71" s="145">
        <v>62.6</v>
      </c>
      <c r="H71" s="145">
        <v>61.9</v>
      </c>
      <c r="I71" s="145">
        <v>67.599999999999994</v>
      </c>
      <c r="J71" s="145">
        <v>63.8</v>
      </c>
      <c r="K71" s="145">
        <v>62.6</v>
      </c>
      <c r="L71" s="145">
        <v>68.7</v>
      </c>
      <c r="M71" s="145">
        <v>64.3</v>
      </c>
      <c r="N71" s="208">
        <v>62.3</v>
      </c>
      <c r="O71" s="209">
        <v>102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179</v>
      </c>
      <c r="B72" s="145">
        <v>58</v>
      </c>
      <c r="C72" s="145">
        <v>58.6</v>
      </c>
      <c r="D72" s="145">
        <v>62.1</v>
      </c>
      <c r="E72" s="145">
        <v>65.5</v>
      </c>
      <c r="F72" s="145">
        <v>52.1</v>
      </c>
      <c r="G72" s="145">
        <v>64.7</v>
      </c>
      <c r="H72" s="145">
        <v>59.1</v>
      </c>
      <c r="I72" s="145">
        <v>54.4</v>
      </c>
      <c r="J72" s="145">
        <v>57.8</v>
      </c>
      <c r="K72" s="145">
        <v>61.1</v>
      </c>
      <c r="L72" s="145">
        <v>66.400000000000006</v>
      </c>
      <c r="M72" s="145">
        <v>69.7</v>
      </c>
      <c r="N72" s="208">
        <f>SUM(B72:M72)/12</f>
        <v>60.791666666666664</v>
      </c>
      <c r="O72" s="209">
        <f t="shared" ref="O72:O74" si="2">ROUND(N72/N71*100,1)</f>
        <v>97.6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184</v>
      </c>
      <c r="B73" s="145">
        <v>54</v>
      </c>
      <c r="C73" s="145">
        <v>71.400000000000006</v>
      </c>
      <c r="D73" s="145">
        <v>68.8</v>
      </c>
      <c r="E73" s="145">
        <v>70</v>
      </c>
      <c r="F73" s="145">
        <v>71.099999999999994</v>
      </c>
      <c r="G73" s="145">
        <v>68.599999999999994</v>
      </c>
      <c r="H73" s="145">
        <v>80</v>
      </c>
      <c r="I73" s="145">
        <v>64.3</v>
      </c>
      <c r="J73" s="145">
        <v>67.8</v>
      </c>
      <c r="K73" s="145">
        <v>72.900000000000006</v>
      </c>
      <c r="L73" s="145">
        <v>66.900000000000006</v>
      </c>
      <c r="M73" s="145">
        <v>71.3</v>
      </c>
      <c r="N73" s="208">
        <f>SUM(B73:M73)/12</f>
        <v>68.924999999999983</v>
      </c>
      <c r="O73" s="209">
        <f t="shared" si="2"/>
        <v>113.4</v>
      </c>
      <c r="Q73" s="17"/>
      <c r="R73" s="17"/>
    </row>
    <row r="74" spans="1:26" ht="11.1" customHeight="1">
      <c r="A74" s="6" t="s">
        <v>188</v>
      </c>
      <c r="B74" s="145">
        <v>60</v>
      </c>
      <c r="C74" s="145">
        <v>59.9</v>
      </c>
      <c r="D74" s="145">
        <v>77.400000000000006</v>
      </c>
      <c r="E74" s="145">
        <v>79.7</v>
      </c>
      <c r="F74" s="145">
        <v>69.400000000000006</v>
      </c>
      <c r="G74" s="145">
        <v>67.900000000000006</v>
      </c>
      <c r="H74" s="145">
        <v>67.2</v>
      </c>
      <c r="I74" s="145">
        <v>64.099999999999994</v>
      </c>
      <c r="J74" s="145">
        <v>72.900000000000006</v>
      </c>
      <c r="K74" s="145">
        <v>75.2</v>
      </c>
      <c r="L74" s="145">
        <v>69.7</v>
      </c>
      <c r="M74" s="145">
        <v>68.900000000000006</v>
      </c>
      <c r="N74" s="208">
        <f>SUM(B74:M74)/12</f>
        <v>69.358333333333334</v>
      </c>
      <c r="O74" s="423">
        <f t="shared" si="2"/>
        <v>100.6</v>
      </c>
      <c r="Q74" s="17"/>
      <c r="R74" s="17"/>
    </row>
    <row r="75" spans="1:26" ht="11.1" customHeight="1">
      <c r="A75" s="6" t="s">
        <v>197</v>
      </c>
      <c r="B75" s="145">
        <v>65.5</v>
      </c>
      <c r="C75" s="145">
        <v>71.099999999999994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208"/>
      <c r="O75" s="423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U15" sqref="U15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175</v>
      </c>
      <c r="B25" s="152">
        <v>19.399999999999999</v>
      </c>
      <c r="C25" s="152">
        <v>17.7</v>
      </c>
      <c r="D25" s="152">
        <v>21.9</v>
      </c>
      <c r="E25" s="152">
        <v>20</v>
      </c>
      <c r="F25" s="152">
        <v>18.100000000000001</v>
      </c>
      <c r="G25" s="152">
        <v>26.3</v>
      </c>
      <c r="H25" s="152">
        <v>22.3</v>
      </c>
      <c r="I25" s="152">
        <v>19.2</v>
      </c>
      <c r="J25" s="152">
        <v>19.7</v>
      </c>
      <c r="K25" s="152">
        <v>21.1</v>
      </c>
      <c r="L25" s="152">
        <v>20.5</v>
      </c>
      <c r="M25" s="152">
        <v>18.2</v>
      </c>
      <c r="N25" s="209">
        <v>244.4</v>
      </c>
      <c r="O25" s="147">
        <v>100.1</v>
      </c>
      <c r="Q25" s="17"/>
      <c r="R25" s="17"/>
    </row>
    <row r="26" spans="1:24" ht="11.1" customHeight="1">
      <c r="A26" s="6" t="s">
        <v>179</v>
      </c>
      <c r="B26" s="152">
        <v>17.100000000000001</v>
      </c>
      <c r="C26" s="152">
        <v>17.8</v>
      </c>
      <c r="D26" s="152">
        <v>19</v>
      </c>
      <c r="E26" s="152">
        <v>21.4</v>
      </c>
      <c r="F26" s="152">
        <v>19</v>
      </c>
      <c r="G26" s="152">
        <v>20.100000000000001</v>
      </c>
      <c r="H26" s="152">
        <v>19.600000000000001</v>
      </c>
      <c r="I26" s="152">
        <v>16.3</v>
      </c>
      <c r="J26" s="152">
        <v>15.8</v>
      </c>
      <c r="K26" s="152">
        <v>19</v>
      </c>
      <c r="L26" s="152">
        <v>17.399999999999999</v>
      </c>
      <c r="M26" s="152">
        <v>16.600000000000001</v>
      </c>
      <c r="N26" s="209">
        <f>SUM(B26:M26)</f>
        <v>219.10000000000002</v>
      </c>
      <c r="O26" s="147">
        <f t="shared" ref="O26:O28" si="0">ROUND(N26/N25*100,1)</f>
        <v>89.6</v>
      </c>
      <c r="Q26" s="17"/>
      <c r="R26" s="17"/>
    </row>
    <row r="27" spans="1:24" ht="11.1" customHeight="1">
      <c r="A27" s="6" t="s">
        <v>184</v>
      </c>
      <c r="B27" s="152">
        <v>16.899999999999999</v>
      </c>
      <c r="C27" s="152">
        <v>16.600000000000001</v>
      </c>
      <c r="D27" s="152">
        <v>15.8</v>
      </c>
      <c r="E27" s="152">
        <v>17.8</v>
      </c>
      <c r="F27" s="152">
        <v>17.399999999999999</v>
      </c>
      <c r="G27" s="152">
        <v>19.8</v>
      </c>
      <c r="H27" s="152">
        <v>16.899999999999999</v>
      </c>
      <c r="I27" s="152">
        <v>13.7</v>
      </c>
      <c r="J27" s="152">
        <v>14.8</v>
      </c>
      <c r="K27" s="152">
        <v>18.100000000000001</v>
      </c>
      <c r="L27" s="152">
        <v>17.3</v>
      </c>
      <c r="M27" s="152">
        <v>14.3</v>
      </c>
      <c r="N27" s="209">
        <f>SUM(B27:M27)</f>
        <v>199.4</v>
      </c>
      <c r="O27" s="147">
        <f t="shared" si="0"/>
        <v>91</v>
      </c>
      <c r="Q27" s="17"/>
      <c r="R27" s="17"/>
    </row>
    <row r="28" spans="1:24" ht="11.1" customHeight="1">
      <c r="A28" s="6" t="s">
        <v>188</v>
      </c>
      <c r="B28" s="152">
        <v>17</v>
      </c>
      <c r="C28" s="152">
        <v>16.899999999999999</v>
      </c>
      <c r="D28" s="152">
        <v>15.2</v>
      </c>
      <c r="E28" s="152">
        <v>18.5</v>
      </c>
      <c r="F28" s="152">
        <v>17.7</v>
      </c>
      <c r="G28" s="152">
        <v>16.7</v>
      </c>
      <c r="H28" s="152">
        <v>22.1</v>
      </c>
      <c r="I28" s="152">
        <v>12.9</v>
      </c>
      <c r="J28" s="152">
        <v>14.9</v>
      </c>
      <c r="K28" s="152">
        <v>17</v>
      </c>
      <c r="L28" s="152">
        <v>16.7</v>
      </c>
      <c r="M28" s="152">
        <v>18.8</v>
      </c>
      <c r="N28" s="209">
        <f>SUM(B28:M28)</f>
        <v>204.4</v>
      </c>
      <c r="O28" s="147">
        <f t="shared" si="0"/>
        <v>102.5</v>
      </c>
      <c r="Q28" s="17"/>
      <c r="R28" s="17"/>
    </row>
    <row r="29" spans="1:24" ht="11.1" customHeight="1">
      <c r="A29" s="6" t="s">
        <v>197</v>
      </c>
      <c r="B29" s="152">
        <v>18.2</v>
      </c>
      <c r="C29" s="152">
        <v>14.7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2">
        <v>38.6</v>
      </c>
      <c r="C54" s="152">
        <v>36.700000000000003</v>
      </c>
      <c r="D54" s="152">
        <v>37.4</v>
      </c>
      <c r="E54" s="152">
        <v>36.6</v>
      </c>
      <c r="F54" s="152">
        <v>37.4</v>
      </c>
      <c r="G54" s="152">
        <v>40.700000000000003</v>
      </c>
      <c r="H54" s="152">
        <v>37</v>
      </c>
      <c r="I54" s="152">
        <v>35.700000000000003</v>
      </c>
      <c r="J54" s="152">
        <v>34.6</v>
      </c>
      <c r="K54" s="152">
        <v>35.299999999999997</v>
      </c>
      <c r="L54" s="152">
        <v>36.700000000000003</v>
      </c>
      <c r="M54" s="152">
        <v>36.1</v>
      </c>
      <c r="N54" s="209">
        <v>36.9</v>
      </c>
      <c r="O54" s="286">
        <v>95.3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2">
        <v>36</v>
      </c>
      <c r="C55" s="152">
        <v>35.9</v>
      </c>
      <c r="D55" s="152">
        <v>35.4</v>
      </c>
      <c r="E55" s="152">
        <v>35.6</v>
      </c>
      <c r="F55" s="152">
        <v>37</v>
      </c>
      <c r="G55" s="152">
        <v>37.4</v>
      </c>
      <c r="H55" s="152">
        <v>38.9</v>
      </c>
      <c r="I55" s="152">
        <v>38.700000000000003</v>
      </c>
      <c r="J55" s="152">
        <v>37.4</v>
      </c>
      <c r="K55" s="152">
        <v>38.299999999999997</v>
      </c>
      <c r="L55" s="152">
        <v>37.1</v>
      </c>
      <c r="M55" s="152">
        <v>34.5</v>
      </c>
      <c r="N55" s="209">
        <f>SUM(B55:M55)/12</f>
        <v>36.85</v>
      </c>
      <c r="O55" s="286">
        <f t="shared" ref="O55:O56" si="1">ROUND(N55/N54*100,1)</f>
        <v>99.9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2">
        <v>36</v>
      </c>
      <c r="C56" s="152">
        <v>34.6</v>
      </c>
      <c r="D56" s="152">
        <v>34.6</v>
      </c>
      <c r="E56" s="152">
        <v>34.799999999999997</v>
      </c>
      <c r="F56" s="152">
        <v>35.1</v>
      </c>
      <c r="G56" s="152">
        <v>38.5</v>
      </c>
      <c r="H56" s="152">
        <v>37</v>
      </c>
      <c r="I56" s="152">
        <v>35</v>
      </c>
      <c r="J56" s="152">
        <v>34.6</v>
      </c>
      <c r="K56" s="152">
        <v>36.1</v>
      </c>
      <c r="L56" s="152">
        <v>37.200000000000003</v>
      </c>
      <c r="M56" s="152">
        <v>33.200000000000003</v>
      </c>
      <c r="N56" s="209">
        <f>SUM(B56:M56)/12</f>
        <v>35.558333333333337</v>
      </c>
      <c r="O56" s="286">
        <f t="shared" si="1"/>
        <v>96.5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188</v>
      </c>
      <c r="B57" s="152">
        <v>34.4</v>
      </c>
      <c r="C57" s="152">
        <v>36.299999999999997</v>
      </c>
      <c r="D57" s="152">
        <v>33.799999999999997</v>
      </c>
      <c r="E57" s="152">
        <v>34.6</v>
      </c>
      <c r="F57" s="152">
        <v>35.200000000000003</v>
      </c>
      <c r="G57" s="152">
        <v>34.799999999999997</v>
      </c>
      <c r="H57" s="152">
        <v>37.700000000000003</v>
      </c>
      <c r="I57" s="152">
        <v>35.5</v>
      </c>
      <c r="J57" s="152">
        <v>34.200000000000003</v>
      </c>
      <c r="K57" s="152">
        <v>34.700000000000003</v>
      </c>
      <c r="L57" s="152">
        <v>34.299999999999997</v>
      </c>
      <c r="M57" s="152">
        <v>35.700000000000003</v>
      </c>
      <c r="N57" s="209">
        <f>SUM(B57:M57)/12</f>
        <v>35.1</v>
      </c>
      <c r="O57" s="286">
        <v>98.6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2">
        <v>37.6</v>
      </c>
      <c r="C58" s="152">
        <v>37.6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175</v>
      </c>
      <c r="B84" s="145">
        <v>50.7</v>
      </c>
      <c r="C84" s="147">
        <v>49.7</v>
      </c>
      <c r="D84" s="145">
        <v>58.3</v>
      </c>
      <c r="E84" s="145">
        <v>55.1</v>
      </c>
      <c r="F84" s="145">
        <v>47.9</v>
      </c>
      <c r="G84" s="145">
        <v>63.1</v>
      </c>
      <c r="H84" s="147">
        <v>62.3</v>
      </c>
      <c r="I84" s="145">
        <v>54.5</v>
      </c>
      <c r="J84" s="145">
        <v>57.7</v>
      </c>
      <c r="K84" s="145">
        <v>59.4</v>
      </c>
      <c r="L84" s="145">
        <v>55.1</v>
      </c>
      <c r="M84" s="145">
        <v>50.9</v>
      </c>
      <c r="N84" s="208">
        <v>55.4</v>
      </c>
      <c r="O84" s="286">
        <v>105.7</v>
      </c>
      <c r="Q84" s="285"/>
      <c r="R84" s="285"/>
    </row>
    <row r="85" spans="1:18" s="149" customFormat="1" ht="11.1" customHeight="1">
      <c r="A85" s="6" t="s">
        <v>179</v>
      </c>
      <c r="B85" s="145">
        <v>47.5</v>
      </c>
      <c r="C85" s="147">
        <v>49.6</v>
      </c>
      <c r="D85" s="145">
        <v>53.9</v>
      </c>
      <c r="E85" s="145">
        <v>60.2</v>
      </c>
      <c r="F85" s="145">
        <v>50.4</v>
      </c>
      <c r="G85" s="145">
        <v>53.5</v>
      </c>
      <c r="H85" s="147">
        <v>49.4</v>
      </c>
      <c r="I85" s="145">
        <v>42.2</v>
      </c>
      <c r="J85" s="145">
        <v>43.3</v>
      </c>
      <c r="K85" s="145">
        <v>49.1</v>
      </c>
      <c r="L85" s="145">
        <v>47.6</v>
      </c>
      <c r="M85" s="145">
        <v>50.1</v>
      </c>
      <c r="N85" s="208">
        <f t="shared" ref="N85:N87" si="2">SUM(B85:M85)/12</f>
        <v>49.733333333333327</v>
      </c>
      <c r="O85" s="286">
        <f t="shared" ref="O85:O87" si="3">ROUND(N85/N84*100,1)</f>
        <v>89.8</v>
      </c>
      <c r="Q85" s="285"/>
      <c r="R85" s="285"/>
    </row>
    <row r="86" spans="1:18" s="149" customFormat="1" ht="11.1" customHeight="1">
      <c r="A86" s="6" t="s">
        <v>184</v>
      </c>
      <c r="B86" s="145">
        <v>45.8</v>
      </c>
      <c r="C86" s="147">
        <v>49.1</v>
      </c>
      <c r="D86" s="145">
        <v>45.6</v>
      </c>
      <c r="E86" s="145">
        <v>51.1</v>
      </c>
      <c r="F86" s="145">
        <v>49.4</v>
      </c>
      <c r="G86" s="145">
        <v>49.4</v>
      </c>
      <c r="H86" s="147">
        <v>46.6</v>
      </c>
      <c r="I86" s="145">
        <v>40.799999999999997</v>
      </c>
      <c r="J86" s="145">
        <v>43</v>
      </c>
      <c r="K86" s="145">
        <v>49</v>
      </c>
      <c r="L86" s="145">
        <v>45.6</v>
      </c>
      <c r="M86" s="145">
        <v>46.2</v>
      </c>
      <c r="N86" s="208">
        <f t="shared" si="2"/>
        <v>46.800000000000004</v>
      </c>
      <c r="O86" s="286">
        <f t="shared" si="3"/>
        <v>94.1</v>
      </c>
      <c r="Q86" s="285"/>
      <c r="R86" s="285"/>
    </row>
    <row r="87" spans="1:18" s="149" customFormat="1" ht="11.1" customHeight="1">
      <c r="A87" s="6" t="s">
        <v>188</v>
      </c>
      <c r="B87" s="145">
        <v>48.4</v>
      </c>
      <c r="C87" s="147">
        <v>45</v>
      </c>
      <c r="D87" s="145">
        <v>46.8</v>
      </c>
      <c r="E87" s="145">
        <v>53.2</v>
      </c>
      <c r="F87" s="145">
        <v>49.8</v>
      </c>
      <c r="G87" s="145">
        <v>48.3</v>
      </c>
      <c r="H87" s="147">
        <v>57</v>
      </c>
      <c r="I87" s="145">
        <v>38.1</v>
      </c>
      <c r="J87" s="145">
        <v>44.6</v>
      </c>
      <c r="K87" s="145">
        <v>48.6</v>
      </c>
      <c r="L87" s="145">
        <v>49</v>
      </c>
      <c r="M87" s="145">
        <v>51.8</v>
      </c>
      <c r="N87" s="208">
        <f t="shared" si="2"/>
        <v>48.383333333333333</v>
      </c>
      <c r="O87" s="286">
        <f t="shared" si="3"/>
        <v>103.4</v>
      </c>
      <c r="Q87" s="285"/>
      <c r="R87" s="285"/>
    </row>
    <row r="88" spans="1:18" ht="11.1" customHeight="1">
      <c r="A88" s="6" t="s">
        <v>197</v>
      </c>
      <c r="B88" s="145">
        <v>47.1</v>
      </c>
      <c r="C88" s="147">
        <v>38.9</v>
      </c>
      <c r="D88" s="145"/>
      <c r="E88" s="145"/>
      <c r="F88" s="145"/>
      <c r="G88" s="145"/>
      <c r="H88" s="147"/>
      <c r="I88" s="145"/>
      <c r="J88" s="145"/>
      <c r="K88" s="145"/>
      <c r="L88" s="145"/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U15" sqref="U15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156">
        <v>55.9</v>
      </c>
      <c r="C25" s="156">
        <v>45.3</v>
      </c>
      <c r="D25" s="156">
        <v>66.8</v>
      </c>
      <c r="E25" s="156">
        <v>60.7</v>
      </c>
      <c r="F25" s="156">
        <v>50.5</v>
      </c>
      <c r="G25" s="156">
        <v>71.599999999999994</v>
      </c>
      <c r="H25" s="156">
        <v>77</v>
      </c>
      <c r="I25" s="156">
        <v>59.3</v>
      </c>
      <c r="J25" s="156">
        <v>70.2</v>
      </c>
      <c r="K25" s="156">
        <v>61.2</v>
      </c>
      <c r="L25" s="156">
        <v>59</v>
      </c>
      <c r="M25" s="156">
        <v>56.5</v>
      </c>
      <c r="N25" s="301">
        <v>734</v>
      </c>
      <c r="O25" s="204">
        <v>105.6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156">
        <v>51.7</v>
      </c>
      <c r="C26" s="156">
        <v>54.7</v>
      </c>
      <c r="D26" s="156">
        <v>64.900000000000006</v>
      </c>
      <c r="E26" s="156">
        <v>78.400000000000006</v>
      </c>
      <c r="F26" s="156">
        <v>75.5</v>
      </c>
      <c r="G26" s="156">
        <v>75.900000000000006</v>
      </c>
      <c r="H26" s="156">
        <v>59.8</v>
      </c>
      <c r="I26" s="156">
        <v>43.5</v>
      </c>
      <c r="J26" s="156">
        <v>45.8</v>
      </c>
      <c r="K26" s="156">
        <v>57.2</v>
      </c>
      <c r="L26" s="156">
        <v>60.4</v>
      </c>
      <c r="M26" s="156">
        <v>59.4</v>
      </c>
      <c r="N26" s="301">
        <f>SUM(B26:M26)</f>
        <v>727.2</v>
      </c>
      <c r="O26" s="204">
        <f t="shared" ref="O26:O28" si="0">ROUND(N26/N25*100,1)</f>
        <v>99.1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184</v>
      </c>
      <c r="B27" s="156">
        <v>66.8</v>
      </c>
      <c r="C27" s="156">
        <v>67.3</v>
      </c>
      <c r="D27" s="156">
        <v>56.7</v>
      </c>
      <c r="E27" s="156">
        <v>83.1</v>
      </c>
      <c r="F27" s="156">
        <v>88.1</v>
      </c>
      <c r="G27" s="156">
        <v>81</v>
      </c>
      <c r="H27" s="156">
        <v>87.1</v>
      </c>
      <c r="I27" s="156">
        <v>67.8</v>
      </c>
      <c r="J27" s="156">
        <v>69.8</v>
      </c>
      <c r="K27" s="156">
        <v>76.8</v>
      </c>
      <c r="L27" s="156">
        <v>71</v>
      </c>
      <c r="M27" s="156">
        <v>66.7</v>
      </c>
      <c r="N27" s="301">
        <f>SUM(B27:M27)</f>
        <v>882.19999999999993</v>
      </c>
      <c r="O27" s="204">
        <f t="shared" si="0"/>
        <v>121.3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188</v>
      </c>
      <c r="B28" s="156">
        <v>57.5</v>
      </c>
      <c r="C28" s="156">
        <v>61.1</v>
      </c>
      <c r="D28" s="156">
        <v>69.5</v>
      </c>
      <c r="E28" s="156">
        <v>79.7</v>
      </c>
      <c r="F28" s="156">
        <v>71</v>
      </c>
      <c r="G28" s="156">
        <v>78.599999999999994</v>
      </c>
      <c r="H28" s="156">
        <v>84.7</v>
      </c>
      <c r="I28" s="156">
        <v>65</v>
      </c>
      <c r="J28" s="156">
        <v>65.2</v>
      </c>
      <c r="K28" s="156">
        <v>71.599999999999994</v>
      </c>
      <c r="L28" s="156">
        <v>66.099999999999994</v>
      </c>
      <c r="M28" s="156">
        <v>64.599999999999994</v>
      </c>
      <c r="N28" s="301">
        <f>SUM(B28:M28)</f>
        <v>834.6</v>
      </c>
      <c r="O28" s="204">
        <f t="shared" si="0"/>
        <v>94.6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197</v>
      </c>
      <c r="B29" s="156">
        <v>64.5</v>
      </c>
      <c r="C29" s="156">
        <v>61.6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6">
        <v>40.9</v>
      </c>
      <c r="C54" s="156">
        <v>41</v>
      </c>
      <c r="D54" s="156">
        <v>39.5</v>
      </c>
      <c r="E54" s="156">
        <v>39.4</v>
      </c>
      <c r="F54" s="156">
        <v>37.9</v>
      </c>
      <c r="G54" s="156">
        <v>41.3</v>
      </c>
      <c r="H54" s="156">
        <v>37.5</v>
      </c>
      <c r="I54" s="156">
        <v>38.6</v>
      </c>
      <c r="J54" s="156">
        <v>37.9</v>
      </c>
      <c r="K54" s="156">
        <v>39.700000000000003</v>
      </c>
      <c r="L54" s="156">
        <v>43.1</v>
      </c>
      <c r="M54" s="156">
        <v>40.299999999999997</v>
      </c>
      <c r="N54" s="209">
        <v>39.799999999999997</v>
      </c>
      <c r="O54" s="204">
        <v>103.6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6">
        <v>43.2</v>
      </c>
      <c r="C55" s="156">
        <v>43.6</v>
      </c>
      <c r="D55" s="156">
        <v>42.1</v>
      </c>
      <c r="E55" s="156">
        <v>42.7</v>
      </c>
      <c r="F55" s="156">
        <v>44.7</v>
      </c>
      <c r="G55" s="156">
        <v>45.4</v>
      </c>
      <c r="H55" s="156">
        <v>44.5</v>
      </c>
      <c r="I55" s="156">
        <v>42.1</v>
      </c>
      <c r="J55" s="156">
        <v>40.200000000000003</v>
      </c>
      <c r="K55" s="156">
        <v>41.4</v>
      </c>
      <c r="L55" s="156">
        <v>42.1</v>
      </c>
      <c r="M55" s="156">
        <v>41.3</v>
      </c>
      <c r="N55" s="209">
        <f>SUM(B55:M55)/12</f>
        <v>42.774999999999999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6">
        <v>61.3</v>
      </c>
      <c r="C56" s="156">
        <v>64.400000000000006</v>
      </c>
      <c r="D56" s="156">
        <v>55.6</v>
      </c>
      <c r="E56" s="156">
        <v>60.4</v>
      </c>
      <c r="F56" s="156">
        <v>62.7</v>
      </c>
      <c r="G56" s="156">
        <v>61.6</v>
      </c>
      <c r="H56" s="156">
        <v>59.8</v>
      </c>
      <c r="I56" s="156">
        <v>61.8</v>
      </c>
      <c r="J56" s="156">
        <v>59.1</v>
      </c>
      <c r="K56" s="156">
        <v>58.1</v>
      </c>
      <c r="L56" s="156">
        <v>59.8</v>
      </c>
      <c r="M56" s="156">
        <v>59</v>
      </c>
      <c r="N56" s="209">
        <f>SUM(B56:M56)/12</f>
        <v>60.300000000000004</v>
      </c>
      <c r="O56" s="204">
        <f t="shared" ref="O56:O57" si="1">ROUND(N56/N55*100,1)</f>
        <v>141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188</v>
      </c>
      <c r="B57" s="156">
        <v>58.1</v>
      </c>
      <c r="C57" s="156">
        <v>57.2</v>
      </c>
      <c r="D57" s="156">
        <v>54.3</v>
      </c>
      <c r="E57" s="156">
        <v>55.5</v>
      </c>
      <c r="F57" s="156">
        <v>54</v>
      </c>
      <c r="G57" s="156">
        <v>54</v>
      </c>
      <c r="H57" s="156">
        <v>51.4</v>
      </c>
      <c r="I57" s="156">
        <v>57.8</v>
      </c>
      <c r="J57" s="156">
        <v>54</v>
      </c>
      <c r="K57" s="156">
        <v>53.8</v>
      </c>
      <c r="L57" s="156">
        <v>51.9</v>
      </c>
      <c r="M57" s="156">
        <v>50.7</v>
      </c>
      <c r="N57" s="209">
        <f>SUM(B57:M57)/12</f>
        <v>54.391666666666673</v>
      </c>
      <c r="O57" s="204">
        <f t="shared" si="1"/>
        <v>90.2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6">
        <v>50.8</v>
      </c>
      <c r="C58" s="156">
        <v>52.4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175</v>
      </c>
      <c r="B84" s="11">
        <v>137.30000000000001</v>
      </c>
      <c r="C84" s="11">
        <v>110.5</v>
      </c>
      <c r="D84" s="11">
        <v>167.7</v>
      </c>
      <c r="E84" s="11">
        <v>153.9</v>
      </c>
      <c r="F84" s="11">
        <v>132.6</v>
      </c>
      <c r="G84" s="11">
        <v>176.4</v>
      </c>
      <c r="H84" s="11">
        <v>200.3</v>
      </c>
      <c r="I84" s="11">
        <v>154.69999999999999</v>
      </c>
      <c r="J84" s="11">
        <v>184.4</v>
      </c>
      <c r="K84" s="11">
        <v>155.5</v>
      </c>
      <c r="L84" s="11">
        <v>138.4</v>
      </c>
      <c r="M84" s="11">
        <v>138.80000000000001</v>
      </c>
      <c r="N84" s="208">
        <v>154.19999999999999</v>
      </c>
      <c r="O84" s="147">
        <v>101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179</v>
      </c>
      <c r="B85" s="11">
        <v>120.5</v>
      </c>
      <c r="C85" s="11">
        <v>125.7</v>
      </c>
      <c r="D85" s="11">
        <v>153</v>
      </c>
      <c r="E85" s="11">
        <v>184.3</v>
      </c>
      <c r="F85" s="11">
        <v>170.6</v>
      </c>
      <c r="G85" s="11">
        <v>167.7</v>
      </c>
      <c r="H85" s="11">
        <v>134</v>
      </c>
      <c r="I85" s="11">
        <v>103.1</v>
      </c>
      <c r="J85" s="11">
        <v>113.4</v>
      </c>
      <c r="K85" s="11">
        <v>138.6</v>
      </c>
      <c r="L85" s="11">
        <v>143.80000000000001</v>
      </c>
      <c r="M85" s="11">
        <v>143.4</v>
      </c>
      <c r="N85" s="208">
        <f>SUM(B85:M85)/12</f>
        <v>141.50833333333333</v>
      </c>
      <c r="O85" s="147">
        <f t="shared" ref="O85:O87" si="2">ROUND(N85/N84*100,1)</f>
        <v>91.8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184</v>
      </c>
      <c r="B86" s="11">
        <v>110.9</v>
      </c>
      <c r="C86" s="11">
        <v>104.5</v>
      </c>
      <c r="D86" s="11">
        <v>101.8</v>
      </c>
      <c r="E86" s="11">
        <v>139.1</v>
      </c>
      <c r="F86" s="11">
        <v>141.30000000000001</v>
      </c>
      <c r="G86" s="11">
        <v>131.1</v>
      </c>
      <c r="H86" s="11">
        <v>144.9</v>
      </c>
      <c r="I86" s="11">
        <v>109.9</v>
      </c>
      <c r="J86" s="11">
        <v>117.8</v>
      </c>
      <c r="K86" s="11">
        <v>131.80000000000001</v>
      </c>
      <c r="L86" s="11">
        <v>119</v>
      </c>
      <c r="M86" s="11">
        <v>113</v>
      </c>
      <c r="N86" s="208">
        <f>SUM(B86:M86)/12</f>
        <v>122.09166666666665</v>
      </c>
      <c r="O86" s="147">
        <f t="shared" si="2"/>
        <v>86.3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188</v>
      </c>
      <c r="B87" s="11">
        <v>99</v>
      </c>
      <c r="C87" s="11">
        <v>106.6</v>
      </c>
      <c r="D87" s="11">
        <v>127.3</v>
      </c>
      <c r="E87" s="11">
        <v>144</v>
      </c>
      <c r="F87" s="11">
        <v>131</v>
      </c>
      <c r="G87" s="11">
        <v>145.6</v>
      </c>
      <c r="H87" s="11">
        <v>163.19999999999999</v>
      </c>
      <c r="I87" s="11">
        <v>113.3</v>
      </c>
      <c r="J87" s="11">
        <v>120</v>
      </c>
      <c r="K87" s="11">
        <v>133</v>
      </c>
      <c r="L87" s="11">
        <v>126.8</v>
      </c>
      <c r="M87" s="11">
        <v>127</v>
      </c>
      <c r="N87" s="208">
        <f>SUM(B87:M87)/12</f>
        <v>128.06666666666666</v>
      </c>
      <c r="O87" s="147">
        <f t="shared" si="2"/>
        <v>104.9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197</v>
      </c>
      <c r="B88" s="11">
        <v>127.1</v>
      </c>
      <c r="C88" s="11">
        <v>117.8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U15" sqref="U15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351">
        <v>68.900000000000006</v>
      </c>
      <c r="C25" s="351">
        <v>75.7</v>
      </c>
      <c r="D25" s="351">
        <v>96.3</v>
      </c>
      <c r="E25" s="351">
        <v>98.9</v>
      </c>
      <c r="F25" s="351">
        <v>89.3</v>
      </c>
      <c r="G25" s="351">
        <v>96</v>
      </c>
      <c r="H25" s="351">
        <v>90.2</v>
      </c>
      <c r="I25" s="351">
        <v>87.2</v>
      </c>
      <c r="J25" s="351">
        <v>85.7</v>
      </c>
      <c r="K25" s="351">
        <v>93.5</v>
      </c>
      <c r="L25" s="351">
        <v>82.1</v>
      </c>
      <c r="M25" s="351">
        <v>87</v>
      </c>
      <c r="N25" s="209">
        <v>1050.8</v>
      </c>
      <c r="O25" s="352">
        <v>93.3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351">
        <v>72.7</v>
      </c>
      <c r="C26" s="351">
        <v>83.2</v>
      </c>
      <c r="D26" s="351">
        <v>89.9</v>
      </c>
      <c r="E26" s="351">
        <v>103.8</v>
      </c>
      <c r="F26" s="351">
        <v>94.4</v>
      </c>
      <c r="G26" s="351">
        <v>91.6</v>
      </c>
      <c r="H26" s="351">
        <v>108.5</v>
      </c>
      <c r="I26" s="351">
        <v>91.8</v>
      </c>
      <c r="J26" s="351">
        <v>101.6</v>
      </c>
      <c r="K26" s="351">
        <v>100.2</v>
      </c>
      <c r="L26" s="351">
        <v>94.2</v>
      </c>
      <c r="M26" s="351">
        <v>94.5</v>
      </c>
      <c r="N26" s="209">
        <f>SUM(B26:M26)</f>
        <v>1126.4000000000001</v>
      </c>
      <c r="O26" s="352">
        <f t="shared" ref="O26:O28" si="0">ROUND(N26/N25*100,1)</f>
        <v>107.2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184</v>
      </c>
      <c r="B27" s="351">
        <v>84.8</v>
      </c>
      <c r="C27" s="351">
        <v>90.4</v>
      </c>
      <c r="D27" s="351">
        <v>95.5</v>
      </c>
      <c r="E27" s="351">
        <v>97.1</v>
      </c>
      <c r="F27" s="351">
        <v>101.6</v>
      </c>
      <c r="G27" s="351">
        <v>103.3</v>
      </c>
      <c r="H27" s="351">
        <v>108.1</v>
      </c>
      <c r="I27" s="351">
        <v>97.7</v>
      </c>
      <c r="J27" s="351">
        <v>101.1</v>
      </c>
      <c r="K27" s="351">
        <v>101.5</v>
      </c>
      <c r="L27" s="351">
        <v>93.9</v>
      </c>
      <c r="M27" s="351">
        <v>89.6</v>
      </c>
      <c r="N27" s="209">
        <f>SUM(B27:M27)</f>
        <v>1164.5999999999999</v>
      </c>
      <c r="O27" s="352">
        <f t="shared" si="0"/>
        <v>103.4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188</v>
      </c>
      <c r="B28" s="351">
        <v>83.6</v>
      </c>
      <c r="C28" s="351">
        <v>91.7</v>
      </c>
      <c r="D28" s="351">
        <v>95.8</v>
      </c>
      <c r="E28" s="351">
        <v>98.5</v>
      </c>
      <c r="F28" s="351">
        <v>91.1</v>
      </c>
      <c r="G28" s="351">
        <v>95.5</v>
      </c>
      <c r="H28" s="351">
        <v>105.6</v>
      </c>
      <c r="I28" s="351">
        <v>93.9</v>
      </c>
      <c r="J28" s="351">
        <v>95.9</v>
      </c>
      <c r="K28" s="351">
        <v>106.1</v>
      </c>
      <c r="L28" s="351">
        <v>87.4</v>
      </c>
      <c r="M28" s="351">
        <v>89.8</v>
      </c>
      <c r="N28" s="209">
        <f>SUM(B28:M28)</f>
        <v>1134.9000000000001</v>
      </c>
      <c r="O28" s="352">
        <f t="shared" si="0"/>
        <v>97.4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197</v>
      </c>
      <c r="B29" s="351">
        <v>79.599999999999994</v>
      </c>
      <c r="C29" s="351">
        <v>86.5</v>
      </c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175</v>
      </c>
      <c r="B54" s="152">
        <v>110.3</v>
      </c>
      <c r="C54" s="152">
        <v>109</v>
      </c>
      <c r="D54" s="152">
        <v>108.2</v>
      </c>
      <c r="E54" s="152">
        <v>113.1</v>
      </c>
      <c r="F54" s="152">
        <v>122.4</v>
      </c>
      <c r="G54" s="152">
        <v>116.8</v>
      </c>
      <c r="H54" s="152">
        <v>108.9</v>
      </c>
      <c r="I54" s="152">
        <v>107</v>
      </c>
      <c r="J54" s="152">
        <v>101.1</v>
      </c>
      <c r="K54" s="152">
        <v>109.4</v>
      </c>
      <c r="L54" s="152">
        <v>99.1</v>
      </c>
      <c r="M54" s="152">
        <v>97.9</v>
      </c>
      <c r="N54" s="209">
        <v>108.6</v>
      </c>
      <c r="O54" s="352">
        <v>92.2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179</v>
      </c>
      <c r="B55" s="152">
        <v>97.3</v>
      </c>
      <c r="C55" s="152">
        <v>99.8</v>
      </c>
      <c r="D55" s="152">
        <v>97.4</v>
      </c>
      <c r="E55" s="152">
        <v>100.8</v>
      </c>
      <c r="F55" s="152">
        <v>107.3</v>
      </c>
      <c r="G55" s="152">
        <v>108.2</v>
      </c>
      <c r="H55" s="152">
        <v>107.3</v>
      </c>
      <c r="I55" s="152">
        <v>103.7</v>
      </c>
      <c r="J55" s="152">
        <v>106</v>
      </c>
      <c r="K55" s="152">
        <v>105.3</v>
      </c>
      <c r="L55" s="152">
        <v>104.4</v>
      </c>
      <c r="M55" s="152">
        <v>95</v>
      </c>
      <c r="N55" s="209">
        <f>SUM(B55:M55)/12</f>
        <v>102.70833333333336</v>
      </c>
      <c r="O55" s="352">
        <f t="shared" ref="O55:O57" si="1">ROUND(N55/N54*100,1)</f>
        <v>94.6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184</v>
      </c>
      <c r="B56" s="152">
        <v>99.6</v>
      </c>
      <c r="C56" s="152">
        <v>101.8</v>
      </c>
      <c r="D56" s="152">
        <v>103.7</v>
      </c>
      <c r="E56" s="152">
        <v>98.9</v>
      </c>
      <c r="F56" s="152">
        <v>104</v>
      </c>
      <c r="G56" s="152">
        <v>110.2</v>
      </c>
      <c r="H56" s="152">
        <v>101.3</v>
      </c>
      <c r="I56" s="152">
        <v>102.5</v>
      </c>
      <c r="J56" s="152">
        <v>108.1</v>
      </c>
      <c r="K56" s="152">
        <v>107.5</v>
      </c>
      <c r="L56" s="152">
        <v>104</v>
      </c>
      <c r="M56" s="152">
        <v>97</v>
      </c>
      <c r="N56" s="209">
        <f>SUM(B56:M56)/12</f>
        <v>103.21666666666665</v>
      </c>
      <c r="O56" s="352">
        <f t="shared" si="1"/>
        <v>100.5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188</v>
      </c>
      <c r="B57" s="152">
        <v>90.2</v>
      </c>
      <c r="C57" s="152">
        <v>104.7</v>
      </c>
      <c r="D57" s="152">
        <v>104.4</v>
      </c>
      <c r="E57" s="152">
        <v>103.1</v>
      </c>
      <c r="F57" s="152">
        <v>107.2</v>
      </c>
      <c r="G57" s="152">
        <v>105</v>
      </c>
      <c r="H57" s="152">
        <v>102.6</v>
      </c>
      <c r="I57" s="152">
        <v>107.5</v>
      </c>
      <c r="J57" s="152">
        <v>102.7</v>
      </c>
      <c r="K57" s="152">
        <v>108.8</v>
      </c>
      <c r="L57" s="152">
        <v>107.5</v>
      </c>
      <c r="M57" s="152">
        <v>97.1</v>
      </c>
      <c r="N57" s="209">
        <f>SUM(B57:M57)/12</f>
        <v>103.39999999999999</v>
      </c>
      <c r="O57" s="352">
        <f t="shared" si="1"/>
        <v>100.2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197</v>
      </c>
      <c r="B58" s="152">
        <v>97</v>
      </c>
      <c r="C58" s="152">
        <v>98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175</v>
      </c>
      <c r="B84" s="147">
        <v>62.3</v>
      </c>
      <c r="C84" s="147">
        <v>69.599999999999994</v>
      </c>
      <c r="D84" s="147">
        <v>89</v>
      </c>
      <c r="E84" s="147">
        <v>87.2</v>
      </c>
      <c r="F84" s="147">
        <v>71.900000000000006</v>
      </c>
      <c r="G84" s="147">
        <v>82.6</v>
      </c>
      <c r="H84" s="147">
        <v>83.4</v>
      </c>
      <c r="I84" s="147">
        <v>81.599999999999994</v>
      </c>
      <c r="J84" s="147">
        <v>85.1</v>
      </c>
      <c r="K84" s="147">
        <v>84.9</v>
      </c>
      <c r="L84" s="147">
        <v>83.6</v>
      </c>
      <c r="M84" s="147">
        <v>88.9</v>
      </c>
      <c r="N84" s="208">
        <v>80.8</v>
      </c>
      <c r="O84" s="213">
        <v>100.9</v>
      </c>
      <c r="Q84" s="285"/>
      <c r="R84" s="285"/>
    </row>
    <row r="85" spans="1:26" s="149" customFormat="1" ht="11.1" customHeight="1">
      <c r="A85" s="6" t="s">
        <v>179</v>
      </c>
      <c r="B85" s="147">
        <v>74.8</v>
      </c>
      <c r="C85" s="147">
        <v>83.1</v>
      </c>
      <c r="D85" s="147">
        <v>92.4</v>
      </c>
      <c r="E85" s="147">
        <v>103</v>
      </c>
      <c r="F85" s="147">
        <v>87.6</v>
      </c>
      <c r="G85" s="147">
        <v>84.6</v>
      </c>
      <c r="H85" s="147">
        <v>101.1</v>
      </c>
      <c r="I85" s="147">
        <v>88.7</v>
      </c>
      <c r="J85" s="147">
        <v>95.8</v>
      </c>
      <c r="K85" s="147">
        <v>95.2</v>
      </c>
      <c r="L85" s="147">
        <v>90.3</v>
      </c>
      <c r="M85" s="147">
        <v>99.5</v>
      </c>
      <c r="N85" s="208">
        <f t="shared" ref="N85:N87" si="2">SUM(B85:M85)/12</f>
        <v>91.341666666666654</v>
      </c>
      <c r="O85" s="213">
        <f t="shared" ref="O85:O87" si="3">ROUND(N85/N84*100,1)</f>
        <v>113</v>
      </c>
      <c r="Q85" s="285"/>
      <c r="R85" s="285"/>
    </row>
    <row r="86" spans="1:26" s="149" customFormat="1" ht="11.1" customHeight="1">
      <c r="A86" s="6" t="s">
        <v>184</v>
      </c>
      <c r="B86" s="147">
        <v>84.8</v>
      </c>
      <c r="C86" s="147">
        <v>88.7</v>
      </c>
      <c r="D86" s="147">
        <v>92</v>
      </c>
      <c r="E86" s="147">
        <v>98.3</v>
      </c>
      <c r="F86" s="147">
        <v>97.7</v>
      </c>
      <c r="G86" s="147">
        <v>93.6</v>
      </c>
      <c r="H86" s="147">
        <v>106.5</v>
      </c>
      <c r="I86" s="147">
        <v>95.3</v>
      </c>
      <c r="J86" s="147">
        <v>93.3</v>
      </c>
      <c r="K86" s="147">
        <v>94.5</v>
      </c>
      <c r="L86" s="147">
        <v>90.5</v>
      </c>
      <c r="M86" s="147">
        <v>92.7</v>
      </c>
      <c r="N86" s="208">
        <f t="shared" si="2"/>
        <v>93.99166666666666</v>
      </c>
      <c r="O86" s="213">
        <f t="shared" si="3"/>
        <v>102.9</v>
      </c>
      <c r="Q86" s="285"/>
      <c r="R86" s="285"/>
    </row>
    <row r="87" spans="1:26" s="149" customFormat="1" ht="11.1" customHeight="1">
      <c r="A87" s="6" t="s">
        <v>188</v>
      </c>
      <c r="B87" s="147">
        <v>92.9</v>
      </c>
      <c r="C87" s="147">
        <v>86.6</v>
      </c>
      <c r="D87" s="147">
        <v>91.8</v>
      </c>
      <c r="E87" s="147">
        <v>95.5</v>
      </c>
      <c r="F87" s="147">
        <v>84.7</v>
      </c>
      <c r="G87" s="147">
        <v>91</v>
      </c>
      <c r="H87" s="147">
        <v>102.9</v>
      </c>
      <c r="I87" s="147">
        <v>87</v>
      </c>
      <c r="J87" s="147">
        <v>93.6</v>
      </c>
      <c r="K87" s="147">
        <v>97.4</v>
      </c>
      <c r="L87" s="147">
        <v>81.400000000000006</v>
      </c>
      <c r="M87" s="147">
        <v>92.9</v>
      </c>
      <c r="N87" s="208">
        <f t="shared" si="2"/>
        <v>91.475000000000009</v>
      </c>
      <c r="O87" s="213">
        <f t="shared" si="3"/>
        <v>97.3</v>
      </c>
      <c r="Q87" s="285"/>
      <c r="R87" s="285"/>
    </row>
    <row r="88" spans="1:26" s="149" customFormat="1" ht="11.1" customHeight="1">
      <c r="A88" s="6" t="s">
        <v>197</v>
      </c>
      <c r="B88" s="147">
        <v>82.1</v>
      </c>
      <c r="C88" s="147">
        <v>88.2</v>
      </c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topLeftCell="A36" workbookViewId="0">
      <selection activeCell="U15" sqref="U15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152">
        <v>43</v>
      </c>
      <c r="C25" s="152">
        <v>42.4</v>
      </c>
      <c r="D25" s="152">
        <v>49.1</v>
      </c>
      <c r="E25" s="152">
        <v>50.7</v>
      </c>
      <c r="F25" s="152">
        <v>52.2</v>
      </c>
      <c r="G25" s="152">
        <v>51</v>
      </c>
      <c r="H25" s="152">
        <v>52.7</v>
      </c>
      <c r="I25" s="152">
        <v>47.1</v>
      </c>
      <c r="J25" s="152">
        <v>50.4</v>
      </c>
      <c r="K25" s="152">
        <v>48.7</v>
      </c>
      <c r="L25" s="152">
        <v>50.5</v>
      </c>
      <c r="M25" s="331">
        <v>52.5</v>
      </c>
      <c r="N25" s="282">
        <v>590.29999999999995</v>
      </c>
      <c r="O25" s="204">
        <v>149.9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152">
        <v>45.1</v>
      </c>
      <c r="C26" s="152">
        <v>47.2</v>
      </c>
      <c r="D26" s="152">
        <v>51.8</v>
      </c>
      <c r="E26" s="152">
        <v>45.6</v>
      </c>
      <c r="F26" s="152">
        <v>54.3</v>
      </c>
      <c r="G26" s="152">
        <v>56.1</v>
      </c>
      <c r="H26" s="152">
        <v>59.2</v>
      </c>
      <c r="I26" s="152">
        <v>51.8</v>
      </c>
      <c r="J26" s="152">
        <v>58.3</v>
      </c>
      <c r="K26" s="152">
        <v>66.7</v>
      </c>
      <c r="L26" s="152">
        <v>52</v>
      </c>
      <c r="M26" s="331">
        <v>65.099999999999994</v>
      </c>
      <c r="N26" s="282">
        <f>SUM(B26:M26)</f>
        <v>653.20000000000005</v>
      </c>
      <c r="O26" s="204">
        <f>SUM(N26/N25)*100</f>
        <v>110.6555988480434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184</v>
      </c>
      <c r="B27" s="152">
        <v>49.8</v>
      </c>
      <c r="C27" s="152">
        <v>57.9</v>
      </c>
      <c r="D27" s="152">
        <v>64.5</v>
      </c>
      <c r="E27" s="152">
        <v>49.4</v>
      </c>
      <c r="F27" s="152">
        <v>51.7</v>
      </c>
      <c r="G27" s="152">
        <v>63.4</v>
      </c>
      <c r="H27" s="152">
        <v>57.1</v>
      </c>
      <c r="I27" s="152">
        <v>50.4</v>
      </c>
      <c r="J27" s="152">
        <v>45.8</v>
      </c>
      <c r="K27" s="152">
        <v>51.8</v>
      </c>
      <c r="L27" s="152">
        <v>53.6</v>
      </c>
      <c r="M27" s="331">
        <v>54.4</v>
      </c>
      <c r="N27" s="282">
        <f>SUM(B27:M27)</f>
        <v>649.79999999999995</v>
      </c>
      <c r="O27" s="204">
        <f>SUM(N27/N26)*100</f>
        <v>99.479485609308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188</v>
      </c>
      <c r="B28" s="152">
        <v>48.1</v>
      </c>
      <c r="C28" s="152">
        <v>55.4</v>
      </c>
      <c r="D28" s="152">
        <v>57.1</v>
      </c>
      <c r="E28" s="152">
        <v>57.9</v>
      </c>
      <c r="F28" s="152">
        <v>56.6</v>
      </c>
      <c r="G28" s="152">
        <v>55.7</v>
      </c>
      <c r="H28" s="152">
        <v>59.7</v>
      </c>
      <c r="I28" s="152">
        <v>52.8</v>
      </c>
      <c r="J28" s="152">
        <v>45.7</v>
      </c>
      <c r="K28" s="152">
        <v>41.7</v>
      </c>
      <c r="L28" s="152">
        <v>38.799999999999997</v>
      </c>
      <c r="M28" s="331">
        <v>41.6</v>
      </c>
      <c r="N28" s="282">
        <f>SUM(B28:M28)</f>
        <v>611.1</v>
      </c>
      <c r="O28" s="204">
        <f>SUM(N28/N27)*100</f>
        <v>94.044321329639899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197</v>
      </c>
      <c r="B29" s="152">
        <v>38.4</v>
      </c>
      <c r="C29" s="152">
        <v>38.6</v>
      </c>
      <c r="D29" s="152"/>
      <c r="E29" s="152"/>
      <c r="F29" s="152"/>
      <c r="G29" s="152"/>
      <c r="H29" s="152"/>
      <c r="I29" s="152"/>
      <c r="J29" s="152"/>
      <c r="K29" s="152"/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2">
        <v>57.2</v>
      </c>
      <c r="C54" s="152">
        <v>59.9</v>
      </c>
      <c r="D54" s="152">
        <v>59.5</v>
      </c>
      <c r="E54" s="152">
        <v>59.8</v>
      </c>
      <c r="F54" s="152">
        <v>63.2</v>
      </c>
      <c r="G54" s="152">
        <v>61.4</v>
      </c>
      <c r="H54" s="152">
        <v>61.2</v>
      </c>
      <c r="I54" s="152">
        <v>62</v>
      </c>
      <c r="J54" s="152">
        <v>61.4</v>
      </c>
      <c r="K54" s="152">
        <v>60.1</v>
      </c>
      <c r="L54" s="152">
        <v>62.7</v>
      </c>
      <c r="M54" s="152">
        <v>64</v>
      </c>
      <c r="N54" s="209">
        <v>61</v>
      </c>
      <c r="O54" s="204">
        <v>143.9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2">
        <v>62.7</v>
      </c>
      <c r="C55" s="152">
        <v>63</v>
      </c>
      <c r="D55" s="152">
        <v>63.7</v>
      </c>
      <c r="E55" s="152">
        <v>64.5</v>
      </c>
      <c r="F55" s="152">
        <v>67.900000000000006</v>
      </c>
      <c r="G55" s="152">
        <v>67.099999999999994</v>
      </c>
      <c r="H55" s="152">
        <v>71.7</v>
      </c>
      <c r="I55" s="152">
        <v>72.099999999999994</v>
      </c>
      <c r="J55" s="152">
        <v>73.5</v>
      </c>
      <c r="K55" s="152">
        <v>77.5</v>
      </c>
      <c r="L55" s="152">
        <v>77</v>
      </c>
      <c r="M55" s="152">
        <v>77.3</v>
      </c>
      <c r="N55" s="209">
        <f t="shared" ref="N55:N57" si="0">SUM(B55:M55)/12</f>
        <v>69.833333333333329</v>
      </c>
      <c r="O55" s="204">
        <v>114.4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2">
        <v>73.3</v>
      </c>
      <c r="C56" s="152">
        <v>73</v>
      </c>
      <c r="D56" s="152">
        <v>75.2</v>
      </c>
      <c r="E56" s="152">
        <v>74.099999999999994</v>
      </c>
      <c r="F56" s="152">
        <v>71.3</v>
      </c>
      <c r="G56" s="152">
        <v>72</v>
      </c>
      <c r="H56" s="152">
        <v>72</v>
      </c>
      <c r="I56" s="152">
        <v>76.2</v>
      </c>
      <c r="J56" s="152">
        <v>70.8</v>
      </c>
      <c r="K56" s="152">
        <v>70.099999999999994</v>
      </c>
      <c r="L56" s="152">
        <v>68.7</v>
      </c>
      <c r="M56" s="152">
        <v>69</v>
      </c>
      <c r="N56" s="209">
        <f t="shared" si="0"/>
        <v>72.141666666666666</v>
      </c>
      <c r="O56" s="204">
        <f t="shared" ref="O56" si="1">SUM(N56/N55)*100</f>
        <v>103.3054892601432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188</v>
      </c>
      <c r="B57" s="152">
        <v>69.400000000000006</v>
      </c>
      <c r="C57" s="152">
        <v>69.400000000000006</v>
      </c>
      <c r="D57" s="152">
        <v>69.7</v>
      </c>
      <c r="E57" s="152">
        <v>70.400000000000006</v>
      </c>
      <c r="F57" s="152">
        <v>71</v>
      </c>
      <c r="G57" s="152">
        <v>71.8</v>
      </c>
      <c r="H57" s="152">
        <v>72.900000000000006</v>
      </c>
      <c r="I57" s="152">
        <v>73.7</v>
      </c>
      <c r="J57" s="152">
        <v>57.9</v>
      </c>
      <c r="K57" s="152">
        <v>58.1</v>
      </c>
      <c r="L57" s="152">
        <v>55.6</v>
      </c>
      <c r="M57" s="152">
        <v>50.8</v>
      </c>
      <c r="N57" s="209">
        <f t="shared" si="0"/>
        <v>65.891666666666666</v>
      </c>
      <c r="O57" s="204">
        <v>91.4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197</v>
      </c>
      <c r="B58" s="152">
        <v>50.3</v>
      </c>
      <c r="C58" s="152">
        <v>49.7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175</v>
      </c>
      <c r="B84" s="145">
        <v>76.7</v>
      </c>
      <c r="C84" s="145">
        <v>70.099999999999994</v>
      </c>
      <c r="D84" s="145">
        <v>82.6</v>
      </c>
      <c r="E84" s="145">
        <v>84.7</v>
      </c>
      <c r="F84" s="145">
        <v>82.1</v>
      </c>
      <c r="G84" s="145">
        <v>83.4</v>
      </c>
      <c r="H84" s="145">
        <v>86.1</v>
      </c>
      <c r="I84" s="145">
        <v>75.900000000000006</v>
      </c>
      <c r="J84" s="145">
        <v>82.2</v>
      </c>
      <c r="K84" s="145">
        <v>81.2</v>
      </c>
      <c r="L84" s="145">
        <v>80.2</v>
      </c>
      <c r="M84" s="145">
        <v>81.900000000000006</v>
      </c>
      <c r="N84" s="208">
        <v>80.599999999999994</v>
      </c>
      <c r="O84" s="147">
        <v>108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179</v>
      </c>
      <c r="B85" s="145">
        <v>72.3</v>
      </c>
      <c r="C85" s="145">
        <v>74.900000000000006</v>
      </c>
      <c r="D85" s="145">
        <v>81.3</v>
      </c>
      <c r="E85" s="145">
        <v>70.599999999999994</v>
      </c>
      <c r="F85" s="145">
        <v>79.400000000000006</v>
      </c>
      <c r="G85" s="145">
        <v>83.6</v>
      </c>
      <c r="H85" s="145">
        <v>82</v>
      </c>
      <c r="I85" s="145">
        <v>71.8</v>
      </c>
      <c r="J85" s="145">
        <v>79.099999999999994</v>
      </c>
      <c r="K85" s="145">
        <v>85.6</v>
      </c>
      <c r="L85" s="145">
        <v>67.599999999999994</v>
      </c>
      <c r="M85" s="145">
        <v>84.1</v>
      </c>
      <c r="N85" s="208">
        <f t="shared" ref="N85:N87" si="2">SUM(B85:M85)/12</f>
        <v>77.691666666666677</v>
      </c>
      <c r="O85" s="147">
        <f t="shared" ref="O85:O87" si="3">ROUND(N85/N84*100,1)</f>
        <v>96.4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184</v>
      </c>
      <c r="B86" s="145">
        <v>68.7</v>
      </c>
      <c r="C86" s="145">
        <v>79.3</v>
      </c>
      <c r="D86" s="145">
        <v>85.6</v>
      </c>
      <c r="E86" s="145">
        <v>66.8</v>
      </c>
      <c r="F86" s="145">
        <v>73</v>
      </c>
      <c r="G86" s="145">
        <v>88</v>
      </c>
      <c r="H86" s="145">
        <v>79.400000000000006</v>
      </c>
      <c r="I86" s="145">
        <v>65.2</v>
      </c>
      <c r="J86" s="145">
        <v>66</v>
      </c>
      <c r="K86" s="145">
        <v>74</v>
      </c>
      <c r="L86" s="145">
        <v>78.3</v>
      </c>
      <c r="M86" s="145">
        <v>78.8</v>
      </c>
      <c r="N86" s="208">
        <f t="shared" si="2"/>
        <v>75.258333333333326</v>
      </c>
      <c r="O86" s="147">
        <f t="shared" si="3"/>
        <v>96.9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188</v>
      </c>
      <c r="B87" s="145">
        <v>69.2</v>
      </c>
      <c r="C87" s="145">
        <v>79.8</v>
      </c>
      <c r="D87" s="145">
        <v>81.900000000000006</v>
      </c>
      <c r="E87" s="145">
        <v>82.1</v>
      </c>
      <c r="F87" s="145">
        <v>79.599999999999994</v>
      </c>
      <c r="G87" s="145">
        <v>77.5</v>
      </c>
      <c r="H87" s="145">
        <v>81.8</v>
      </c>
      <c r="I87" s="145">
        <v>71.5</v>
      </c>
      <c r="J87" s="145">
        <v>81.5</v>
      </c>
      <c r="K87" s="145">
        <v>71.599999999999994</v>
      </c>
      <c r="L87" s="145">
        <v>70.400000000000006</v>
      </c>
      <c r="M87" s="145">
        <v>82.8</v>
      </c>
      <c r="N87" s="208">
        <f t="shared" si="2"/>
        <v>77.474999999999994</v>
      </c>
      <c r="O87" s="147">
        <f t="shared" si="3"/>
        <v>102.9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197</v>
      </c>
      <c r="B88" s="145">
        <v>76.5</v>
      </c>
      <c r="C88" s="145">
        <v>77.8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topLeftCell="A9" workbookViewId="0">
      <selection activeCell="U15" sqref="U15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2" t="s">
        <v>127</v>
      </c>
      <c r="F1" s="143"/>
      <c r="G1" s="143"/>
      <c r="H1" s="143"/>
    </row>
    <row r="2" spans="1:13">
      <c r="A2" s="456"/>
    </row>
    <row r="3" spans="1:13" ht="17.25">
      <c r="A3" s="456"/>
      <c r="C3" s="143"/>
    </row>
    <row r="4" spans="1:13" ht="17.25">
      <c r="A4" s="456"/>
      <c r="J4" s="143"/>
      <c r="K4" s="143"/>
      <c r="L4" s="143"/>
      <c r="M4" s="143"/>
    </row>
    <row r="5" spans="1:13">
      <c r="A5" s="456"/>
    </row>
    <row r="6" spans="1:13">
      <c r="A6" s="456"/>
    </row>
    <row r="7" spans="1:13">
      <c r="A7" s="456"/>
    </row>
    <row r="8" spans="1:13">
      <c r="A8" s="456"/>
    </row>
    <row r="9" spans="1:13">
      <c r="A9" s="456"/>
    </row>
    <row r="10" spans="1:13">
      <c r="A10" s="456"/>
    </row>
    <row r="11" spans="1:13">
      <c r="A11" s="456"/>
    </row>
    <row r="12" spans="1:13">
      <c r="A12" s="456"/>
    </row>
    <row r="13" spans="1:13">
      <c r="A13" s="456"/>
    </row>
    <row r="14" spans="1:13">
      <c r="A14" s="456"/>
    </row>
    <row r="15" spans="1:13">
      <c r="A15" s="456"/>
    </row>
    <row r="16" spans="1:13">
      <c r="A16" s="456"/>
    </row>
    <row r="17" spans="1:15">
      <c r="A17" s="456"/>
    </row>
    <row r="18" spans="1:15">
      <c r="A18" s="456"/>
    </row>
    <row r="19" spans="1:15">
      <c r="A19" s="456"/>
    </row>
    <row r="20" spans="1:15">
      <c r="A20" s="456"/>
    </row>
    <row r="21" spans="1:15">
      <c r="A21" s="456"/>
    </row>
    <row r="22" spans="1:15">
      <c r="A22" s="456"/>
    </row>
    <row r="23" spans="1:15">
      <c r="A23" s="456"/>
    </row>
    <row r="24" spans="1:15">
      <c r="A24" s="456"/>
    </row>
    <row r="25" spans="1:15">
      <c r="A25" s="456"/>
    </row>
    <row r="26" spans="1:15">
      <c r="A26" s="456"/>
    </row>
    <row r="27" spans="1:15">
      <c r="A27" s="456"/>
    </row>
    <row r="28" spans="1:15">
      <c r="A28" s="456"/>
    </row>
    <row r="29" spans="1:15">
      <c r="A29" s="456"/>
      <c r="O29" s="345"/>
    </row>
    <row r="30" spans="1:15">
      <c r="A30" s="456"/>
    </row>
    <row r="31" spans="1:15">
      <c r="A31" s="456"/>
    </row>
    <row r="32" spans="1:15">
      <c r="A32" s="456"/>
    </row>
    <row r="33" spans="1:14">
      <c r="A33" s="456"/>
    </row>
    <row r="34" spans="1:14">
      <c r="A34" s="456"/>
    </row>
    <row r="35" spans="1:14" s="42" customFormat="1" ht="20.100000000000001" customHeight="1">
      <c r="A35" s="456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177</v>
      </c>
      <c r="J35" s="359" t="s">
        <v>182</v>
      </c>
      <c r="K35" s="359" t="s">
        <v>180</v>
      </c>
      <c r="L35" s="359" t="s">
        <v>187</v>
      </c>
      <c r="M35" s="360" t="s">
        <v>202</v>
      </c>
      <c r="N35" s="47"/>
    </row>
    <row r="36" spans="1:14" ht="25.5" customHeight="1">
      <c r="A36" s="456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128</v>
      </c>
    </row>
    <row r="37" spans="1:14" ht="25.5" customHeight="1">
      <c r="A37" s="456"/>
      <c r="B37" s="421" t="s">
        <v>185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253.1</v>
      </c>
    </row>
    <row r="38" spans="1:14" ht="24.75" customHeight="1">
      <c r="A38" s="456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U15" sqref="U15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8" t="s">
        <v>203</v>
      </c>
      <c r="C1" s="468"/>
      <c r="D1" s="468"/>
      <c r="E1" s="468"/>
      <c r="F1" s="468"/>
      <c r="G1" s="469" t="s">
        <v>128</v>
      </c>
      <c r="H1" s="469"/>
      <c r="I1" s="469"/>
      <c r="J1" s="221" t="s">
        <v>109</v>
      </c>
      <c r="K1" s="3"/>
      <c r="M1" s="3" t="s">
        <v>174</v>
      </c>
    </row>
    <row r="2" spans="2:15">
      <c r="B2" s="468"/>
      <c r="C2" s="468"/>
      <c r="D2" s="468"/>
      <c r="E2" s="468"/>
      <c r="F2" s="468"/>
      <c r="G2" s="469"/>
      <c r="H2" s="469"/>
      <c r="I2" s="469"/>
      <c r="J2" s="370">
        <v>191638</v>
      </c>
      <c r="K2" s="4" t="s">
        <v>111</v>
      </c>
      <c r="L2" s="338">
        <f t="shared" ref="L2:L7" si="0">SUM(J2)</f>
        <v>191638</v>
      </c>
      <c r="M2" s="370">
        <v>130942</v>
      </c>
    </row>
    <row r="3" spans="2:15">
      <c r="J3" s="370">
        <v>400804</v>
      </c>
      <c r="K3" s="3" t="s">
        <v>112</v>
      </c>
      <c r="L3" s="338">
        <f t="shared" si="0"/>
        <v>400804</v>
      </c>
      <c r="M3" s="370">
        <v>266651</v>
      </c>
    </row>
    <row r="4" spans="2:15">
      <c r="J4" s="370">
        <v>513965</v>
      </c>
      <c r="K4" s="3" t="s">
        <v>103</v>
      </c>
      <c r="L4" s="338">
        <f t="shared" si="0"/>
        <v>513965</v>
      </c>
      <c r="M4" s="370">
        <v>330044</v>
      </c>
    </row>
    <row r="5" spans="2:15">
      <c r="J5" s="370">
        <v>247874</v>
      </c>
      <c r="K5" s="3" t="s">
        <v>91</v>
      </c>
      <c r="L5" s="338">
        <f t="shared" si="0"/>
        <v>247874</v>
      </c>
      <c r="M5" s="370">
        <v>217536</v>
      </c>
    </row>
    <row r="6" spans="2:15">
      <c r="J6" s="370">
        <v>283562</v>
      </c>
      <c r="K6" s="3" t="s">
        <v>101</v>
      </c>
      <c r="L6" s="338">
        <f t="shared" si="0"/>
        <v>283562</v>
      </c>
      <c r="M6" s="370">
        <v>163118</v>
      </c>
    </row>
    <row r="7" spans="2:15">
      <c r="J7" s="370">
        <v>892933</v>
      </c>
      <c r="K7" s="3" t="s">
        <v>104</v>
      </c>
      <c r="L7" s="338">
        <f t="shared" si="0"/>
        <v>892933</v>
      </c>
      <c r="M7" s="370">
        <v>599072</v>
      </c>
    </row>
    <row r="8" spans="2:15">
      <c r="J8" s="338">
        <f>SUM(J2:J7)</f>
        <v>2530776</v>
      </c>
      <c r="K8" s="3" t="s">
        <v>93</v>
      </c>
      <c r="L8" s="404">
        <f>SUM(L2:L7)</f>
        <v>2530776</v>
      </c>
      <c r="M8" s="338">
        <f>SUM(M2:M7)</f>
        <v>1707363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130942</v>
      </c>
      <c r="M11" s="338">
        <f t="shared" ref="M11:M17" si="1">SUM(N11-L11)</f>
        <v>60696</v>
      </c>
      <c r="N11" s="338">
        <f t="shared" ref="N11:N17" si="2">SUM(L2)</f>
        <v>191638</v>
      </c>
      <c r="O11" s="339">
        <f>SUM(L11/N11)</f>
        <v>0.68327784677360437</v>
      </c>
    </row>
    <row r="12" spans="2:15">
      <c r="K12" s="3" t="s">
        <v>112</v>
      </c>
      <c r="L12" s="338">
        <f t="shared" ref="L12:L17" si="3">SUM(M3)</f>
        <v>266651</v>
      </c>
      <c r="M12" s="338">
        <f t="shared" si="1"/>
        <v>134153</v>
      </c>
      <c r="N12" s="338">
        <f t="shared" si="2"/>
        <v>400804</v>
      </c>
      <c r="O12" s="339">
        <f t="shared" ref="O12:O17" si="4">SUM(L12/N12)</f>
        <v>0.66529026656420598</v>
      </c>
    </row>
    <row r="13" spans="2:15">
      <c r="K13" s="3" t="s">
        <v>103</v>
      </c>
      <c r="L13" s="338">
        <f t="shared" si="3"/>
        <v>330044</v>
      </c>
      <c r="M13" s="338">
        <f t="shared" si="1"/>
        <v>183921</v>
      </c>
      <c r="N13" s="338">
        <f t="shared" si="2"/>
        <v>513965</v>
      </c>
      <c r="O13" s="339">
        <f t="shared" si="4"/>
        <v>0.64215267576585955</v>
      </c>
    </row>
    <row r="14" spans="2:15">
      <c r="K14" s="3" t="s">
        <v>91</v>
      </c>
      <c r="L14" s="338">
        <f t="shared" si="3"/>
        <v>217536</v>
      </c>
      <c r="M14" s="338">
        <f t="shared" si="1"/>
        <v>30338</v>
      </c>
      <c r="N14" s="338">
        <f t="shared" si="2"/>
        <v>247874</v>
      </c>
      <c r="O14" s="339">
        <f t="shared" si="4"/>
        <v>0.87760717138546196</v>
      </c>
    </row>
    <row r="15" spans="2:15">
      <c r="K15" s="3" t="s">
        <v>101</v>
      </c>
      <c r="L15" s="338">
        <f t="shared" si="3"/>
        <v>163118</v>
      </c>
      <c r="M15" s="338">
        <f t="shared" si="1"/>
        <v>120444</v>
      </c>
      <c r="N15" s="338">
        <f t="shared" si="2"/>
        <v>283562</v>
      </c>
      <c r="O15" s="339">
        <f t="shared" si="4"/>
        <v>0.57524633060847363</v>
      </c>
    </row>
    <row r="16" spans="2:15">
      <c r="K16" s="3" t="s">
        <v>104</v>
      </c>
      <c r="L16" s="338">
        <f t="shared" si="3"/>
        <v>599072</v>
      </c>
      <c r="M16" s="338">
        <f t="shared" si="1"/>
        <v>293861</v>
      </c>
      <c r="N16" s="338">
        <f t="shared" si="2"/>
        <v>892933</v>
      </c>
      <c r="O16" s="339">
        <f t="shared" si="4"/>
        <v>0.6709036400267433</v>
      </c>
    </row>
    <row r="17" spans="11:15">
      <c r="K17" s="3" t="s">
        <v>93</v>
      </c>
      <c r="L17" s="338">
        <f t="shared" si="3"/>
        <v>1707363</v>
      </c>
      <c r="M17" s="338">
        <f t="shared" si="1"/>
        <v>823413</v>
      </c>
      <c r="N17" s="338">
        <f t="shared" si="2"/>
        <v>2530776</v>
      </c>
      <c r="O17" s="339">
        <f t="shared" si="4"/>
        <v>0.67464011038511507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70" t="s">
        <v>109</v>
      </c>
      <c r="D56" s="471"/>
      <c r="E56" s="470" t="s">
        <v>110</v>
      </c>
      <c r="F56" s="471"/>
      <c r="G56" s="474" t="s">
        <v>115</v>
      </c>
      <c r="H56" s="470" t="s">
        <v>116</v>
      </c>
      <c r="I56" s="471"/>
    </row>
    <row r="57" spans="1:9" ht="14.25">
      <c r="A57" s="37" t="s">
        <v>117</v>
      </c>
      <c r="B57" s="38"/>
      <c r="C57" s="472"/>
      <c r="D57" s="473"/>
      <c r="E57" s="472"/>
      <c r="F57" s="473"/>
      <c r="G57" s="475"/>
      <c r="H57" s="472"/>
      <c r="I57" s="473"/>
    </row>
    <row r="58" spans="1:9" ht="19.5" customHeight="1">
      <c r="A58" s="41" t="s">
        <v>118</v>
      </c>
      <c r="B58" s="39"/>
      <c r="C58" s="465" t="s">
        <v>196</v>
      </c>
      <c r="D58" s="466"/>
      <c r="E58" s="463" t="s">
        <v>204</v>
      </c>
      <c r="F58" s="464"/>
      <c r="G58" s="80">
        <v>26.9</v>
      </c>
      <c r="H58" s="40"/>
      <c r="I58" s="39"/>
    </row>
    <row r="59" spans="1:9" ht="19.5" customHeight="1">
      <c r="A59" s="41" t="s">
        <v>119</v>
      </c>
      <c r="B59" s="39"/>
      <c r="C59" s="467" t="s">
        <v>154</v>
      </c>
      <c r="D59" s="466"/>
      <c r="E59" s="463" t="s">
        <v>205</v>
      </c>
      <c r="F59" s="464"/>
      <c r="G59" s="84">
        <v>27.5</v>
      </c>
      <c r="H59" s="40"/>
      <c r="I59" s="39"/>
    </row>
    <row r="60" spans="1:9" ht="20.100000000000001" customHeight="1">
      <c r="A60" s="41" t="s">
        <v>120</v>
      </c>
      <c r="B60" s="39"/>
      <c r="C60" s="463" t="s">
        <v>186</v>
      </c>
      <c r="D60" s="464"/>
      <c r="E60" s="463" t="s">
        <v>206</v>
      </c>
      <c r="F60" s="464"/>
      <c r="G60" s="80">
        <v>70.8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U15" sqref="U15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175</v>
      </c>
      <c r="B26" s="145">
        <v>93.3</v>
      </c>
      <c r="C26" s="145">
        <v>91.3</v>
      </c>
      <c r="D26" s="147">
        <v>106.6</v>
      </c>
      <c r="E26" s="145">
        <v>106.6</v>
      </c>
      <c r="F26" s="145">
        <v>101.9</v>
      </c>
      <c r="G26" s="145">
        <v>113</v>
      </c>
      <c r="H26" s="147">
        <v>110.5</v>
      </c>
      <c r="I26" s="145">
        <v>100.3</v>
      </c>
      <c r="J26" s="145">
        <v>104.2</v>
      </c>
      <c r="K26" s="145">
        <v>103.1</v>
      </c>
      <c r="L26" s="145">
        <v>103.7</v>
      </c>
      <c r="M26" s="300">
        <v>103.6</v>
      </c>
      <c r="N26" s="301">
        <v>1238.0999999999999</v>
      </c>
      <c r="O26" s="147">
        <v>117.3</v>
      </c>
    </row>
    <row r="27" spans="1:35" ht="9.9499999999999993" customHeight="1">
      <c r="A27" s="6" t="s">
        <v>179</v>
      </c>
      <c r="B27" s="145">
        <v>91.6</v>
      </c>
      <c r="C27" s="145">
        <v>96.2</v>
      </c>
      <c r="D27" s="147">
        <v>103.6</v>
      </c>
      <c r="E27" s="145">
        <v>104.5</v>
      </c>
      <c r="F27" s="145">
        <v>106.1</v>
      </c>
      <c r="G27" s="145">
        <v>112.9</v>
      </c>
      <c r="H27" s="147">
        <v>114</v>
      </c>
      <c r="I27" s="145">
        <v>98.3</v>
      </c>
      <c r="J27" s="145">
        <v>106.4</v>
      </c>
      <c r="K27" s="145">
        <v>118.9</v>
      </c>
      <c r="L27" s="145">
        <v>102.8</v>
      </c>
      <c r="M27" s="300">
        <v>116.4</v>
      </c>
      <c r="N27" s="301">
        <f t="shared" ref="N27" si="0">SUM(B27:M27)</f>
        <v>1271.7</v>
      </c>
      <c r="O27" s="147">
        <f>SUM(N27/N26)*100</f>
        <v>102.71383571601649</v>
      </c>
    </row>
    <row r="28" spans="1:35" ht="9.9499999999999993" customHeight="1">
      <c r="A28" s="6" t="s">
        <v>184</v>
      </c>
      <c r="B28" s="145">
        <v>96.6</v>
      </c>
      <c r="C28" s="145">
        <v>108.3</v>
      </c>
      <c r="D28" s="147">
        <v>112.8</v>
      </c>
      <c r="E28" s="145">
        <v>102.7</v>
      </c>
      <c r="F28" s="145">
        <v>105.5</v>
      </c>
      <c r="G28" s="145">
        <v>119.6</v>
      </c>
      <c r="H28" s="147">
        <v>113.1</v>
      </c>
      <c r="I28" s="145">
        <v>97.8</v>
      </c>
      <c r="J28" s="145">
        <v>94.8</v>
      </c>
      <c r="K28" s="145">
        <v>105.8</v>
      </c>
      <c r="L28" s="145">
        <v>104.2</v>
      </c>
      <c r="M28" s="300">
        <v>101.9</v>
      </c>
      <c r="N28" s="301">
        <f t="shared" ref="N28" si="1">SUM(B28:M28)</f>
        <v>1263.1000000000001</v>
      </c>
      <c r="O28" s="147">
        <f>SUM(N28/N27)*100</f>
        <v>99.323739875756871</v>
      </c>
    </row>
    <row r="29" spans="1:35" ht="9.9499999999999993" customHeight="1">
      <c r="A29" s="6" t="s">
        <v>188</v>
      </c>
      <c r="B29" s="145">
        <v>94.9</v>
      </c>
      <c r="C29" s="145">
        <v>103.4</v>
      </c>
      <c r="D29" s="147">
        <v>108.1</v>
      </c>
      <c r="E29" s="145">
        <v>113.3</v>
      </c>
      <c r="F29" s="145">
        <v>107.9</v>
      </c>
      <c r="G29" s="145">
        <v>107.6</v>
      </c>
      <c r="H29" s="147">
        <v>117.4</v>
      </c>
      <c r="I29" s="145">
        <v>97.3</v>
      </c>
      <c r="J29" s="145">
        <v>95.1</v>
      </c>
      <c r="K29" s="145">
        <v>94.4</v>
      </c>
      <c r="L29" s="145">
        <v>89</v>
      </c>
      <c r="M29" s="300">
        <v>94.2</v>
      </c>
      <c r="N29" s="301">
        <f t="shared" ref="N29" si="2">SUM(B29:M29)</f>
        <v>1222.6000000000001</v>
      </c>
      <c r="O29" s="147">
        <f>SUM(N29/N28)*100</f>
        <v>96.793603040139345</v>
      </c>
    </row>
    <row r="30" spans="1:35" ht="9.9499999999999993" customHeight="1">
      <c r="A30" s="6" t="s">
        <v>197</v>
      </c>
      <c r="B30" s="145">
        <v>86</v>
      </c>
      <c r="C30" s="145">
        <v>85.2</v>
      </c>
      <c r="D30" s="147"/>
      <c r="E30" s="145"/>
      <c r="F30" s="145"/>
      <c r="G30" s="145"/>
      <c r="H30" s="147"/>
      <c r="I30" s="145"/>
      <c r="J30" s="145"/>
      <c r="K30" s="145"/>
      <c r="L30" s="145"/>
      <c r="M30" s="300"/>
      <c r="N30" s="301"/>
      <c r="O30" s="147"/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175</v>
      </c>
      <c r="B56" s="145">
        <v>141.30000000000001</v>
      </c>
      <c r="C56" s="145">
        <v>142.30000000000001</v>
      </c>
      <c r="D56" s="145">
        <v>141.1</v>
      </c>
      <c r="E56" s="145">
        <v>140.1</v>
      </c>
      <c r="F56" s="145">
        <v>145.19999999999999</v>
      </c>
      <c r="G56" s="145">
        <v>146.30000000000001</v>
      </c>
      <c r="H56" s="145">
        <v>140.9</v>
      </c>
      <c r="I56" s="145">
        <v>140.80000000000001</v>
      </c>
      <c r="J56" s="146">
        <v>138</v>
      </c>
      <c r="K56" s="145">
        <v>138.30000000000001</v>
      </c>
      <c r="L56" s="145">
        <v>140.9</v>
      </c>
      <c r="M56" s="146">
        <v>141.1</v>
      </c>
      <c r="N56" s="208">
        <v>141.35833333333332</v>
      </c>
      <c r="O56" s="147">
        <v>112.47927856242951</v>
      </c>
      <c r="P56" s="17"/>
      <c r="Q56" s="17"/>
    </row>
    <row r="57" spans="1:17" ht="9.9499999999999993" customHeight="1">
      <c r="A57" s="6" t="s">
        <v>179</v>
      </c>
      <c r="B57" s="145">
        <v>141.4</v>
      </c>
      <c r="C57" s="145">
        <v>142</v>
      </c>
      <c r="D57" s="145">
        <v>141.30000000000001</v>
      </c>
      <c r="E57" s="145">
        <v>142.80000000000001</v>
      </c>
      <c r="F57" s="145">
        <v>148.4</v>
      </c>
      <c r="G57" s="145">
        <v>148.9</v>
      </c>
      <c r="H57" s="145">
        <v>155</v>
      </c>
      <c r="I57" s="145">
        <v>154.5</v>
      </c>
      <c r="J57" s="146">
        <v>153.4</v>
      </c>
      <c r="K57" s="145">
        <v>157.9</v>
      </c>
      <c r="L57" s="145">
        <v>155.4</v>
      </c>
      <c r="M57" s="146">
        <v>152.80000000000001</v>
      </c>
      <c r="N57" s="208">
        <f t="shared" ref="N57:N59" si="3">SUM(B57:M57)/12</f>
        <v>149.48333333333335</v>
      </c>
      <c r="O57" s="147">
        <f>SUM(N57/N56)*100</f>
        <v>105.74780404409599</v>
      </c>
      <c r="P57" s="17"/>
      <c r="Q57" s="17"/>
    </row>
    <row r="58" spans="1:17" ht="9.9499999999999993" customHeight="1">
      <c r="A58" s="6" t="s">
        <v>184</v>
      </c>
      <c r="B58" s="147">
        <v>151</v>
      </c>
      <c r="C58" s="145">
        <v>149.6</v>
      </c>
      <c r="D58" s="145">
        <v>151.1</v>
      </c>
      <c r="E58" s="145">
        <v>149.80000000000001</v>
      </c>
      <c r="F58" s="145">
        <v>147.9</v>
      </c>
      <c r="G58" s="145">
        <v>153.9</v>
      </c>
      <c r="H58" s="145">
        <v>150.4</v>
      </c>
      <c r="I58" s="145">
        <v>153.5</v>
      </c>
      <c r="J58" s="146">
        <v>147.69999999999999</v>
      </c>
      <c r="K58" s="145">
        <v>148.4</v>
      </c>
      <c r="L58" s="145">
        <v>148.4</v>
      </c>
      <c r="M58" s="146">
        <v>144</v>
      </c>
      <c r="N58" s="208">
        <f t="shared" si="3"/>
        <v>149.64166666666668</v>
      </c>
      <c r="O58" s="147">
        <f>SUM(N58/N57)*100</f>
        <v>100.10592039246293</v>
      </c>
      <c r="P58" s="17"/>
      <c r="Q58" s="17"/>
    </row>
    <row r="59" spans="1:17" ht="10.5" customHeight="1">
      <c r="A59" s="6" t="s">
        <v>188</v>
      </c>
      <c r="B59" s="147">
        <v>145.1</v>
      </c>
      <c r="C59" s="145">
        <v>148.19999999999999</v>
      </c>
      <c r="D59" s="145">
        <v>145.69999999999999</v>
      </c>
      <c r="E59" s="145">
        <v>146.69999999999999</v>
      </c>
      <c r="F59" s="145">
        <v>148.69999999999999</v>
      </c>
      <c r="G59" s="145">
        <v>149.19999999999999</v>
      </c>
      <c r="H59" s="145">
        <v>151.5</v>
      </c>
      <c r="I59" s="145">
        <v>151.1</v>
      </c>
      <c r="J59" s="146">
        <v>134.19999999999999</v>
      </c>
      <c r="K59" s="145">
        <v>134.80000000000001</v>
      </c>
      <c r="L59" s="145">
        <v>133.19999999999999</v>
      </c>
      <c r="M59" s="146">
        <v>127.9</v>
      </c>
      <c r="N59" s="208">
        <f t="shared" si="3"/>
        <v>143.02500000000001</v>
      </c>
      <c r="O59" s="147">
        <f>SUM(N59/N58)*100</f>
        <v>95.578326001002395</v>
      </c>
      <c r="P59" s="17"/>
      <c r="Q59" s="17"/>
    </row>
    <row r="60" spans="1:17" ht="10.5" customHeight="1">
      <c r="A60" s="6" t="s">
        <v>197</v>
      </c>
      <c r="B60" s="147">
        <v>127.5</v>
      </c>
      <c r="C60" s="145">
        <v>128.4</v>
      </c>
      <c r="D60" s="145"/>
      <c r="E60" s="145"/>
      <c r="F60" s="145"/>
      <c r="G60" s="145"/>
      <c r="H60" s="145"/>
      <c r="I60" s="145"/>
      <c r="J60" s="146"/>
      <c r="K60" s="145"/>
      <c r="L60" s="145"/>
      <c r="M60" s="146"/>
      <c r="N60" s="208"/>
      <c r="O60" s="147"/>
    </row>
    <row r="61" spans="1:17" ht="9.9499999999999993" customHeight="1">
      <c r="E61" s="430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175</v>
      </c>
      <c r="B86" s="145">
        <v>66.900000000000006</v>
      </c>
      <c r="C86" s="145">
        <v>64.099999999999994</v>
      </c>
      <c r="D86" s="145">
        <v>75.599999999999994</v>
      </c>
      <c r="E86" s="145">
        <v>76.2</v>
      </c>
      <c r="F86" s="145">
        <v>69.599999999999994</v>
      </c>
      <c r="G86" s="145">
        <v>77.2</v>
      </c>
      <c r="H86" s="145">
        <v>78.8</v>
      </c>
      <c r="I86" s="145">
        <v>71.3</v>
      </c>
      <c r="J86" s="146">
        <v>75.8</v>
      </c>
      <c r="K86" s="145">
        <v>74.5</v>
      </c>
      <c r="L86" s="145">
        <v>73.3</v>
      </c>
      <c r="M86" s="146">
        <v>73.400000000000006</v>
      </c>
      <c r="N86" s="208">
        <v>73.099999999999994</v>
      </c>
      <c r="O86" s="403">
        <v>105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179</v>
      </c>
      <c r="B87" s="145">
        <v>64.8</v>
      </c>
      <c r="C87" s="145">
        <v>67.7</v>
      </c>
      <c r="D87" s="145">
        <v>73.400000000000006</v>
      </c>
      <c r="E87" s="145">
        <v>73.099999999999994</v>
      </c>
      <c r="F87" s="145">
        <v>70.900000000000006</v>
      </c>
      <c r="G87" s="145">
        <v>75.8</v>
      </c>
      <c r="H87" s="145">
        <v>73</v>
      </c>
      <c r="I87" s="145">
        <v>63.7</v>
      </c>
      <c r="J87" s="146">
        <v>69.5</v>
      </c>
      <c r="K87" s="145">
        <v>74.900000000000006</v>
      </c>
      <c r="L87" s="145">
        <v>66.5</v>
      </c>
      <c r="M87" s="146">
        <v>76.400000000000006</v>
      </c>
      <c r="N87" s="208">
        <f>SUM(B87:M87)/12</f>
        <v>70.808333333333323</v>
      </c>
      <c r="O87" s="403">
        <f>SUM(N87/N86)*100</f>
        <v>96.865025079799352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184</v>
      </c>
      <c r="B88" s="145">
        <v>64.2</v>
      </c>
      <c r="C88" s="145">
        <v>72.5</v>
      </c>
      <c r="D88" s="145">
        <v>74.5</v>
      </c>
      <c r="E88" s="145">
        <v>68.7</v>
      </c>
      <c r="F88" s="145">
        <v>71.5</v>
      </c>
      <c r="G88" s="145">
        <v>77.3</v>
      </c>
      <c r="H88" s="145">
        <v>75.5</v>
      </c>
      <c r="I88" s="145">
        <v>63.3</v>
      </c>
      <c r="J88" s="146">
        <v>64.900000000000006</v>
      </c>
      <c r="K88" s="145">
        <v>71.2</v>
      </c>
      <c r="L88" s="145">
        <v>70.2</v>
      </c>
      <c r="M88" s="146">
        <v>71.2</v>
      </c>
      <c r="N88" s="208">
        <f>SUM(B88:M88)/12</f>
        <v>70.416666666666671</v>
      </c>
      <c r="O88" s="403">
        <f>SUM(N88/N87)*100</f>
        <v>99.44686359891729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188</v>
      </c>
      <c r="B89" s="145">
        <v>65.3</v>
      </c>
      <c r="C89" s="145">
        <v>69.400000000000006</v>
      </c>
      <c r="D89" s="145">
        <v>74.400000000000006</v>
      </c>
      <c r="E89" s="145">
        <v>77.2</v>
      </c>
      <c r="F89" s="145">
        <v>72.3</v>
      </c>
      <c r="G89" s="145">
        <v>72.099999999999994</v>
      </c>
      <c r="H89" s="145">
        <v>77.3</v>
      </c>
      <c r="I89" s="145">
        <v>64.400000000000006</v>
      </c>
      <c r="J89" s="146">
        <v>72.599999999999994</v>
      </c>
      <c r="K89" s="145">
        <v>70</v>
      </c>
      <c r="L89" s="145">
        <v>67</v>
      </c>
      <c r="M89" s="146">
        <v>74.2</v>
      </c>
      <c r="N89" s="208">
        <f>SUM(B89:M89)/12</f>
        <v>71.350000000000009</v>
      </c>
      <c r="O89" s="403">
        <f>SUM(N89/N88)*100</f>
        <v>101.32544378698225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197</v>
      </c>
      <c r="B90" s="145">
        <v>67.5</v>
      </c>
      <c r="C90" s="145">
        <v>66.2</v>
      </c>
      <c r="D90" s="145"/>
      <c r="E90" s="145"/>
      <c r="F90" s="145"/>
      <c r="G90" s="145"/>
      <c r="H90" s="145"/>
      <c r="I90" s="145"/>
      <c r="J90" s="146"/>
      <c r="K90" s="145"/>
      <c r="L90" s="145"/>
      <c r="M90" s="146"/>
      <c r="N90" s="208"/>
      <c r="O90" s="403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6" t="s">
        <v>207</v>
      </c>
      <c r="B1" s="477"/>
      <c r="C1" s="477"/>
      <c r="D1" s="477"/>
      <c r="E1" s="477"/>
      <c r="F1" s="477"/>
      <c r="G1" s="477"/>
      <c r="M1" s="16"/>
      <c r="N1" t="s">
        <v>197</v>
      </c>
      <c r="O1" s="110"/>
      <c r="Q1" s="279" t="s">
        <v>188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203143</v>
      </c>
      <c r="K3" s="195">
        <v>1</v>
      </c>
      <c r="L3" s="3">
        <f>SUM(H3)</f>
        <v>17</v>
      </c>
      <c r="M3" s="160" t="s">
        <v>21</v>
      </c>
      <c r="N3" s="13">
        <f>SUM(J3)</f>
        <v>203143</v>
      </c>
      <c r="O3" s="3">
        <f>SUM(H3)</f>
        <v>17</v>
      </c>
      <c r="P3" s="160" t="s">
        <v>21</v>
      </c>
      <c r="Q3" s="196">
        <v>354720</v>
      </c>
    </row>
    <row r="4" spans="1:18" ht="13.5" customHeight="1">
      <c r="H4" s="3">
        <v>26</v>
      </c>
      <c r="I4" s="160" t="s">
        <v>30</v>
      </c>
      <c r="J4" s="13">
        <v>96908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96908</v>
      </c>
      <c r="O4" s="3">
        <f t="shared" ref="O4:O12" si="2">SUM(H4)</f>
        <v>26</v>
      </c>
      <c r="P4" s="160" t="s">
        <v>30</v>
      </c>
      <c r="Q4" s="86">
        <v>97843</v>
      </c>
    </row>
    <row r="5" spans="1:18" ht="13.5" customHeight="1">
      <c r="H5" s="3">
        <v>33</v>
      </c>
      <c r="I5" s="160" t="s">
        <v>0</v>
      </c>
      <c r="J5" s="13">
        <v>90423</v>
      </c>
      <c r="K5" s="195">
        <v>3</v>
      </c>
      <c r="L5" s="3">
        <f t="shared" si="0"/>
        <v>33</v>
      </c>
      <c r="M5" s="160" t="s">
        <v>0</v>
      </c>
      <c r="N5" s="13">
        <f t="shared" si="1"/>
        <v>90423</v>
      </c>
      <c r="O5" s="3">
        <f t="shared" si="2"/>
        <v>33</v>
      </c>
      <c r="P5" s="160" t="s">
        <v>0</v>
      </c>
      <c r="Q5" s="86">
        <v>96581</v>
      </c>
    </row>
    <row r="6" spans="1:18" ht="13.5" customHeight="1">
      <c r="H6" s="3">
        <v>36</v>
      </c>
      <c r="I6" s="160" t="s">
        <v>5</v>
      </c>
      <c r="J6" s="217">
        <v>75442</v>
      </c>
      <c r="K6" s="195">
        <v>4</v>
      </c>
      <c r="L6" s="3">
        <f t="shared" si="0"/>
        <v>36</v>
      </c>
      <c r="M6" s="160" t="s">
        <v>5</v>
      </c>
      <c r="N6" s="13">
        <f t="shared" si="1"/>
        <v>75442</v>
      </c>
      <c r="O6" s="3">
        <f t="shared" si="2"/>
        <v>36</v>
      </c>
      <c r="P6" s="160" t="s">
        <v>5</v>
      </c>
      <c r="Q6" s="86">
        <v>97582</v>
      </c>
    </row>
    <row r="7" spans="1:18" ht="13.5" customHeight="1">
      <c r="H7" s="3">
        <v>16</v>
      </c>
      <c r="I7" s="160" t="s">
        <v>3</v>
      </c>
      <c r="J7" s="217">
        <v>70459</v>
      </c>
      <c r="K7" s="195">
        <v>5</v>
      </c>
      <c r="L7" s="3">
        <f t="shared" si="0"/>
        <v>16</v>
      </c>
      <c r="M7" s="160" t="s">
        <v>3</v>
      </c>
      <c r="N7" s="13">
        <f t="shared" si="1"/>
        <v>70459</v>
      </c>
      <c r="O7" s="3">
        <f t="shared" si="2"/>
        <v>16</v>
      </c>
      <c r="P7" s="160" t="s">
        <v>3</v>
      </c>
      <c r="Q7" s="86">
        <v>53746</v>
      </c>
    </row>
    <row r="8" spans="1:18" ht="13.5" customHeight="1">
      <c r="H8" s="33">
        <v>40</v>
      </c>
      <c r="I8" s="160" t="s">
        <v>2</v>
      </c>
      <c r="J8" s="13">
        <v>46116</v>
      </c>
      <c r="K8" s="195">
        <v>6</v>
      </c>
      <c r="L8" s="3">
        <f t="shared" si="0"/>
        <v>40</v>
      </c>
      <c r="M8" s="160" t="s">
        <v>2</v>
      </c>
      <c r="N8" s="13">
        <f t="shared" si="1"/>
        <v>46116</v>
      </c>
      <c r="O8" s="3">
        <f t="shared" si="2"/>
        <v>40</v>
      </c>
      <c r="P8" s="160" t="s">
        <v>2</v>
      </c>
      <c r="Q8" s="86">
        <v>37227</v>
      </c>
    </row>
    <row r="9" spans="1:18" ht="13.5" customHeight="1">
      <c r="H9" s="14">
        <v>34</v>
      </c>
      <c r="I9" s="162" t="s">
        <v>1</v>
      </c>
      <c r="J9" s="13">
        <v>43817</v>
      </c>
      <c r="K9" s="195">
        <v>7</v>
      </c>
      <c r="L9" s="3">
        <f t="shared" si="0"/>
        <v>34</v>
      </c>
      <c r="M9" s="162" t="s">
        <v>1</v>
      </c>
      <c r="N9" s="13">
        <f t="shared" si="1"/>
        <v>43817</v>
      </c>
      <c r="O9" s="3">
        <f t="shared" si="2"/>
        <v>34</v>
      </c>
      <c r="P9" s="162" t="s">
        <v>1</v>
      </c>
      <c r="Q9" s="86">
        <v>46889</v>
      </c>
    </row>
    <row r="10" spans="1:18" ht="13.5" customHeight="1">
      <c r="G10" s="17"/>
      <c r="H10" s="3">
        <v>13</v>
      </c>
      <c r="I10" s="160" t="s">
        <v>7</v>
      </c>
      <c r="J10" s="13">
        <v>33149</v>
      </c>
      <c r="K10" s="195">
        <v>8</v>
      </c>
      <c r="L10" s="3">
        <f t="shared" si="0"/>
        <v>13</v>
      </c>
      <c r="M10" s="160" t="s">
        <v>7</v>
      </c>
      <c r="N10" s="13">
        <f t="shared" si="1"/>
        <v>33149</v>
      </c>
      <c r="O10" s="3">
        <f t="shared" si="2"/>
        <v>13</v>
      </c>
      <c r="P10" s="160" t="s">
        <v>7</v>
      </c>
      <c r="Q10" s="86">
        <v>32513</v>
      </c>
    </row>
    <row r="11" spans="1:18" ht="13.5" customHeight="1">
      <c r="H11" s="14">
        <v>38</v>
      </c>
      <c r="I11" s="162" t="s">
        <v>38</v>
      </c>
      <c r="J11" s="13">
        <v>32358</v>
      </c>
      <c r="K11" s="195">
        <v>9</v>
      </c>
      <c r="L11" s="3">
        <f t="shared" si="0"/>
        <v>38</v>
      </c>
      <c r="M11" s="162" t="s">
        <v>38</v>
      </c>
      <c r="N11" s="13">
        <f t="shared" si="1"/>
        <v>32358</v>
      </c>
      <c r="O11" s="3">
        <f t="shared" si="2"/>
        <v>38</v>
      </c>
      <c r="P11" s="162" t="s">
        <v>38</v>
      </c>
      <c r="Q11" s="86">
        <v>23387</v>
      </c>
    </row>
    <row r="12" spans="1:18" ht="13.5" customHeight="1" thickBot="1">
      <c r="H12" s="271">
        <v>24</v>
      </c>
      <c r="I12" s="374" t="s">
        <v>28</v>
      </c>
      <c r="J12" s="410">
        <v>25546</v>
      </c>
      <c r="K12" s="194">
        <v>10</v>
      </c>
      <c r="L12" s="3">
        <f t="shared" si="0"/>
        <v>24</v>
      </c>
      <c r="M12" s="374" t="s">
        <v>28</v>
      </c>
      <c r="N12" s="13">
        <f t="shared" si="1"/>
        <v>25546</v>
      </c>
      <c r="O12" s="14">
        <f t="shared" si="2"/>
        <v>24</v>
      </c>
      <c r="P12" s="374" t="s">
        <v>28</v>
      </c>
      <c r="Q12" s="197">
        <v>26013</v>
      </c>
    </row>
    <row r="13" spans="1:18" ht="13.5" customHeight="1" thickTop="1" thickBot="1">
      <c r="H13" s="121">
        <v>25</v>
      </c>
      <c r="I13" s="174" t="s">
        <v>29</v>
      </c>
      <c r="J13" s="412">
        <v>24824</v>
      </c>
      <c r="K13" s="103"/>
      <c r="L13" s="78"/>
      <c r="M13" s="163"/>
      <c r="N13" s="336">
        <v>916458</v>
      </c>
      <c r="O13" s="3"/>
      <c r="P13" s="270" t="s">
        <v>153</v>
      </c>
      <c r="Q13" s="198">
        <v>1033524</v>
      </c>
    </row>
    <row r="14" spans="1:18" ht="13.5" customHeight="1">
      <c r="B14" s="19"/>
      <c r="H14" s="3">
        <v>31</v>
      </c>
      <c r="I14" s="160" t="s">
        <v>105</v>
      </c>
      <c r="J14" s="217">
        <v>16275</v>
      </c>
      <c r="K14" s="103"/>
      <c r="L14" s="26"/>
      <c r="O14"/>
    </row>
    <row r="15" spans="1:18" ht="13.5" customHeight="1">
      <c r="H15" s="3">
        <v>37</v>
      </c>
      <c r="I15" s="160" t="s">
        <v>37</v>
      </c>
      <c r="J15" s="217">
        <v>12624</v>
      </c>
      <c r="K15" s="103"/>
      <c r="L15" s="26"/>
      <c r="M15" t="s">
        <v>198</v>
      </c>
      <c r="N15" s="15"/>
      <c r="O15"/>
      <c r="P15" t="s">
        <v>199</v>
      </c>
      <c r="Q15" s="85" t="s">
        <v>63</v>
      </c>
    </row>
    <row r="16" spans="1:18" ht="13.5" customHeight="1">
      <c r="C16" s="15"/>
      <c r="E16" s="17"/>
      <c r="H16" s="3">
        <v>9</v>
      </c>
      <c r="I16" s="3" t="s">
        <v>162</v>
      </c>
      <c r="J16" s="13">
        <v>11793</v>
      </c>
      <c r="K16" s="103"/>
      <c r="L16" s="3">
        <f>SUM(L3)</f>
        <v>17</v>
      </c>
      <c r="M16" s="13">
        <f>SUM(N3)</f>
        <v>203143</v>
      </c>
      <c r="N16" s="160" t="s">
        <v>21</v>
      </c>
      <c r="O16" s="3">
        <f>SUM(O3)</f>
        <v>17</v>
      </c>
      <c r="P16" s="13">
        <f>SUM(M16)</f>
        <v>203143</v>
      </c>
      <c r="Q16" s="275">
        <v>209637</v>
      </c>
      <c r="R16" s="79"/>
    </row>
    <row r="17" spans="2:20" ht="13.5" customHeight="1">
      <c r="C17" s="15"/>
      <c r="E17" s="17"/>
      <c r="H17" s="3">
        <v>15</v>
      </c>
      <c r="I17" s="160" t="s">
        <v>20</v>
      </c>
      <c r="J17" s="13">
        <v>9994</v>
      </c>
      <c r="K17" s="103"/>
      <c r="L17" s="3">
        <f t="shared" ref="L17:L25" si="3">SUM(L4)</f>
        <v>26</v>
      </c>
      <c r="M17" s="13">
        <f t="shared" ref="M17:M25" si="4">SUM(N4)</f>
        <v>96908</v>
      </c>
      <c r="N17" s="160" t="s">
        <v>30</v>
      </c>
      <c r="O17" s="3">
        <f t="shared" ref="O17:O25" si="5">SUM(O4)</f>
        <v>26</v>
      </c>
      <c r="P17" s="13">
        <f t="shared" ref="P17:P25" si="6">SUM(M17)</f>
        <v>96908</v>
      </c>
      <c r="Q17" s="276">
        <v>90064</v>
      </c>
      <c r="R17" s="79"/>
      <c r="S17" s="42"/>
    </row>
    <row r="18" spans="2:20" ht="13.5" customHeight="1">
      <c r="C18" s="15"/>
      <c r="E18" s="17"/>
      <c r="H18" s="3">
        <v>3</v>
      </c>
      <c r="I18" s="160" t="s">
        <v>10</v>
      </c>
      <c r="J18" s="13">
        <v>9648</v>
      </c>
      <c r="K18" s="103"/>
      <c r="L18" s="3">
        <f t="shared" si="3"/>
        <v>33</v>
      </c>
      <c r="M18" s="13">
        <f t="shared" si="4"/>
        <v>90423</v>
      </c>
      <c r="N18" s="160" t="s">
        <v>0</v>
      </c>
      <c r="O18" s="3">
        <f t="shared" si="5"/>
        <v>33</v>
      </c>
      <c r="P18" s="13">
        <f t="shared" si="6"/>
        <v>90423</v>
      </c>
      <c r="Q18" s="276">
        <v>88061</v>
      </c>
      <c r="R18" s="79"/>
      <c r="S18" s="111"/>
    </row>
    <row r="19" spans="2:20" ht="13.5" customHeight="1">
      <c r="C19" s="15"/>
      <c r="E19" s="17"/>
      <c r="H19" s="3">
        <v>14</v>
      </c>
      <c r="I19" s="160" t="s">
        <v>19</v>
      </c>
      <c r="J19" s="217">
        <v>7917</v>
      </c>
      <c r="L19" s="3">
        <f t="shared" si="3"/>
        <v>36</v>
      </c>
      <c r="M19" s="13">
        <f t="shared" si="4"/>
        <v>75442</v>
      </c>
      <c r="N19" s="160" t="s">
        <v>5</v>
      </c>
      <c r="O19" s="3">
        <f t="shared" si="5"/>
        <v>36</v>
      </c>
      <c r="P19" s="13">
        <f t="shared" si="6"/>
        <v>75442</v>
      </c>
      <c r="Q19" s="276">
        <v>79832</v>
      </c>
      <c r="R19" s="79"/>
      <c r="S19" s="124"/>
    </row>
    <row r="20" spans="2:20" ht="13.5" customHeight="1">
      <c r="B20" s="18"/>
      <c r="C20" s="15"/>
      <c r="E20" s="17"/>
      <c r="H20" s="3">
        <v>21</v>
      </c>
      <c r="I20" s="3" t="s">
        <v>158</v>
      </c>
      <c r="J20" s="217">
        <v>7674</v>
      </c>
      <c r="L20" s="3">
        <f t="shared" si="3"/>
        <v>16</v>
      </c>
      <c r="M20" s="13">
        <f t="shared" si="4"/>
        <v>70459</v>
      </c>
      <c r="N20" s="160" t="s">
        <v>3</v>
      </c>
      <c r="O20" s="3">
        <f t="shared" si="5"/>
        <v>16</v>
      </c>
      <c r="P20" s="13">
        <f t="shared" si="6"/>
        <v>70459</v>
      </c>
      <c r="Q20" s="276">
        <v>66361</v>
      </c>
      <c r="R20" s="79"/>
      <c r="S20" s="124"/>
    </row>
    <row r="21" spans="2:20" ht="13.5" customHeight="1">
      <c r="B21" s="18"/>
      <c r="C21" s="15"/>
      <c r="E21" s="17"/>
      <c r="H21" s="3">
        <v>2</v>
      </c>
      <c r="I21" s="160" t="s">
        <v>6</v>
      </c>
      <c r="J21" s="13">
        <v>6613</v>
      </c>
      <c r="L21" s="3">
        <f t="shared" si="3"/>
        <v>40</v>
      </c>
      <c r="M21" s="13">
        <f t="shared" si="4"/>
        <v>46116</v>
      </c>
      <c r="N21" s="160" t="s">
        <v>2</v>
      </c>
      <c r="O21" s="3">
        <f t="shared" si="5"/>
        <v>40</v>
      </c>
      <c r="P21" s="13">
        <f t="shared" si="6"/>
        <v>46116</v>
      </c>
      <c r="Q21" s="276">
        <v>41997</v>
      </c>
      <c r="R21" s="79"/>
      <c r="S21" s="28"/>
    </row>
    <row r="22" spans="2:20" ht="13.5" customHeight="1">
      <c r="C22" s="15"/>
      <c r="E22" s="17"/>
      <c r="H22" s="3">
        <v>1</v>
      </c>
      <c r="I22" s="160" t="s">
        <v>4</v>
      </c>
      <c r="J22" s="13">
        <v>4889</v>
      </c>
      <c r="K22" s="15"/>
      <c r="L22" s="3">
        <f t="shared" si="3"/>
        <v>34</v>
      </c>
      <c r="M22" s="13">
        <f t="shared" si="4"/>
        <v>43817</v>
      </c>
      <c r="N22" s="162" t="s">
        <v>1</v>
      </c>
      <c r="O22" s="3">
        <f t="shared" si="5"/>
        <v>34</v>
      </c>
      <c r="P22" s="13">
        <f t="shared" si="6"/>
        <v>43817</v>
      </c>
      <c r="Q22" s="276">
        <v>43365</v>
      </c>
      <c r="R22" s="79"/>
    </row>
    <row r="23" spans="2:20" ht="13.5" customHeight="1">
      <c r="B23" s="18"/>
      <c r="C23" s="15"/>
      <c r="E23" s="17"/>
      <c r="H23" s="3">
        <v>11</v>
      </c>
      <c r="I23" s="160" t="s">
        <v>17</v>
      </c>
      <c r="J23" s="13">
        <v>4762</v>
      </c>
      <c r="K23" s="15"/>
      <c r="L23" s="3">
        <f t="shared" si="3"/>
        <v>13</v>
      </c>
      <c r="M23" s="13">
        <f t="shared" si="4"/>
        <v>33149</v>
      </c>
      <c r="N23" s="160" t="s">
        <v>7</v>
      </c>
      <c r="O23" s="3">
        <f t="shared" si="5"/>
        <v>13</v>
      </c>
      <c r="P23" s="13">
        <f t="shared" si="6"/>
        <v>33149</v>
      </c>
      <c r="Q23" s="276">
        <v>31856</v>
      </c>
      <c r="R23" s="79"/>
      <c r="S23" s="42"/>
    </row>
    <row r="24" spans="2:20" ht="13.5" customHeight="1">
      <c r="C24" s="15"/>
      <c r="E24" s="17"/>
      <c r="H24" s="3">
        <v>22</v>
      </c>
      <c r="I24" s="160" t="s">
        <v>26</v>
      </c>
      <c r="J24" s="13">
        <v>3741</v>
      </c>
      <c r="K24" s="15"/>
      <c r="L24" s="3">
        <f t="shared" si="3"/>
        <v>38</v>
      </c>
      <c r="M24" s="13">
        <f t="shared" si="4"/>
        <v>32358</v>
      </c>
      <c r="N24" s="162" t="s">
        <v>38</v>
      </c>
      <c r="O24" s="3">
        <f t="shared" si="5"/>
        <v>38</v>
      </c>
      <c r="P24" s="13">
        <f t="shared" si="6"/>
        <v>32358</v>
      </c>
      <c r="Q24" s="276">
        <v>27652</v>
      </c>
      <c r="R24" s="79"/>
      <c r="S24" s="111"/>
    </row>
    <row r="25" spans="2:20" ht="13.5" customHeight="1" thickBot="1">
      <c r="C25" s="15"/>
      <c r="E25" s="17"/>
      <c r="H25" s="3">
        <v>12</v>
      </c>
      <c r="I25" s="160" t="s">
        <v>18</v>
      </c>
      <c r="J25" s="13">
        <v>2163</v>
      </c>
      <c r="K25" s="15"/>
      <c r="L25" s="14">
        <f t="shared" si="3"/>
        <v>24</v>
      </c>
      <c r="M25" s="113">
        <f t="shared" si="4"/>
        <v>25546</v>
      </c>
      <c r="N25" s="374" t="s">
        <v>28</v>
      </c>
      <c r="O25" s="14">
        <f t="shared" si="5"/>
        <v>24</v>
      </c>
      <c r="P25" s="113">
        <f t="shared" si="6"/>
        <v>25546</v>
      </c>
      <c r="Q25" s="277">
        <v>25535</v>
      </c>
      <c r="R25" s="126" t="s">
        <v>73</v>
      </c>
      <c r="S25" s="28"/>
      <c r="T25" s="28"/>
    </row>
    <row r="26" spans="2:20" ht="13.5" customHeight="1" thickTop="1">
      <c r="H26" s="3">
        <v>39</v>
      </c>
      <c r="I26" s="160" t="s">
        <v>39</v>
      </c>
      <c r="J26" s="13">
        <v>1916</v>
      </c>
      <c r="K26" s="15"/>
      <c r="L26" s="114"/>
      <c r="M26" s="161">
        <f>SUM(J43-(M16+M17+M18+M19+M20+M21+M22+M23+M24+M25))</f>
        <v>134746</v>
      </c>
      <c r="N26" s="218" t="s">
        <v>45</v>
      </c>
      <c r="O26" s="115"/>
      <c r="P26" s="161">
        <f>SUM(M26)</f>
        <v>134746</v>
      </c>
      <c r="Q26" s="161"/>
      <c r="R26" s="175">
        <v>859705</v>
      </c>
      <c r="T26" s="28"/>
    </row>
    <row r="27" spans="2:20" ht="13.5" customHeight="1">
      <c r="H27" s="3">
        <v>20</v>
      </c>
      <c r="I27" s="160" t="s">
        <v>24</v>
      </c>
      <c r="J27" s="13">
        <v>1915</v>
      </c>
      <c r="K27" s="15"/>
      <c r="M27" t="s">
        <v>189</v>
      </c>
      <c r="O27" s="110"/>
      <c r="P27" s="28" t="s">
        <v>190</v>
      </c>
    </row>
    <row r="28" spans="2:20" ht="13.5" customHeight="1">
      <c r="H28" s="3">
        <v>30</v>
      </c>
      <c r="I28" s="160" t="s">
        <v>33</v>
      </c>
      <c r="J28" s="13">
        <v>1848</v>
      </c>
      <c r="K28" s="15"/>
      <c r="M28" s="86">
        <f t="shared" ref="M28:M37" si="7">SUM(Q3)</f>
        <v>354720</v>
      </c>
      <c r="N28" s="160" t="s">
        <v>21</v>
      </c>
      <c r="O28" s="3">
        <f>SUM(L3)</f>
        <v>17</v>
      </c>
      <c r="P28" s="86">
        <f t="shared" ref="P28:P37" si="8">SUM(Q3)</f>
        <v>354720</v>
      </c>
    </row>
    <row r="29" spans="2:20" ht="13.5" customHeight="1">
      <c r="H29" s="3">
        <v>27</v>
      </c>
      <c r="I29" s="160" t="s">
        <v>31</v>
      </c>
      <c r="J29" s="136">
        <v>1656</v>
      </c>
      <c r="K29" s="15"/>
      <c r="M29" s="86">
        <f t="shared" si="7"/>
        <v>97843</v>
      </c>
      <c r="N29" s="160" t="s">
        <v>30</v>
      </c>
      <c r="O29" s="3">
        <f t="shared" ref="O29:O37" si="9">SUM(L4)</f>
        <v>26</v>
      </c>
      <c r="P29" s="86">
        <f t="shared" si="8"/>
        <v>97843</v>
      </c>
    </row>
    <row r="30" spans="2:20" ht="13.5" customHeight="1">
      <c r="H30" s="3">
        <v>10</v>
      </c>
      <c r="I30" s="160" t="s">
        <v>16</v>
      </c>
      <c r="J30" s="407">
        <v>1069</v>
      </c>
      <c r="K30" s="15"/>
      <c r="M30" s="86">
        <f t="shared" si="7"/>
        <v>96581</v>
      </c>
      <c r="N30" s="160" t="s">
        <v>0</v>
      </c>
      <c r="O30" s="3">
        <f t="shared" si="9"/>
        <v>33</v>
      </c>
      <c r="P30" s="86">
        <f t="shared" si="8"/>
        <v>96581</v>
      </c>
    </row>
    <row r="31" spans="2:20" ht="13.5" customHeight="1">
      <c r="H31" s="3">
        <v>29</v>
      </c>
      <c r="I31" s="160" t="s">
        <v>95</v>
      </c>
      <c r="J31" s="87">
        <v>958</v>
      </c>
      <c r="K31" s="15"/>
      <c r="M31" s="86">
        <f t="shared" si="7"/>
        <v>97582</v>
      </c>
      <c r="N31" s="160" t="s">
        <v>5</v>
      </c>
      <c r="O31" s="3">
        <f t="shared" si="9"/>
        <v>36</v>
      </c>
      <c r="P31" s="86">
        <f t="shared" si="8"/>
        <v>97582</v>
      </c>
    </row>
    <row r="32" spans="2:20" ht="13.5" customHeight="1">
      <c r="H32" s="3">
        <v>6</v>
      </c>
      <c r="I32" s="160" t="s">
        <v>13</v>
      </c>
      <c r="J32" s="217">
        <v>623</v>
      </c>
      <c r="K32" s="15"/>
      <c r="M32" s="86">
        <f t="shared" si="7"/>
        <v>53746</v>
      </c>
      <c r="N32" s="160" t="s">
        <v>3</v>
      </c>
      <c r="O32" s="3">
        <f t="shared" si="9"/>
        <v>16</v>
      </c>
      <c r="P32" s="86">
        <f t="shared" si="8"/>
        <v>53746</v>
      </c>
      <c r="S32" s="10"/>
    </row>
    <row r="33" spans="8:21" ht="13.5" customHeight="1">
      <c r="H33" s="3">
        <v>23</v>
      </c>
      <c r="I33" s="160" t="s">
        <v>27</v>
      </c>
      <c r="J33" s="136">
        <v>543</v>
      </c>
      <c r="K33" s="15"/>
      <c r="M33" s="86">
        <f t="shared" si="7"/>
        <v>37227</v>
      </c>
      <c r="N33" s="160" t="s">
        <v>2</v>
      </c>
      <c r="O33" s="3">
        <f t="shared" si="9"/>
        <v>40</v>
      </c>
      <c r="P33" s="86">
        <f t="shared" si="8"/>
        <v>37227</v>
      </c>
      <c r="S33" s="28"/>
      <c r="T33" s="28"/>
    </row>
    <row r="34" spans="8:21" ht="13.5" customHeight="1">
      <c r="H34" s="3">
        <v>18</v>
      </c>
      <c r="I34" s="160" t="s">
        <v>22</v>
      </c>
      <c r="J34" s="13">
        <v>277</v>
      </c>
      <c r="K34" s="15"/>
      <c r="M34" s="86">
        <f t="shared" si="7"/>
        <v>46889</v>
      </c>
      <c r="N34" s="162" t="s">
        <v>1</v>
      </c>
      <c r="O34" s="3">
        <f t="shared" si="9"/>
        <v>34</v>
      </c>
      <c r="P34" s="86">
        <f t="shared" si="8"/>
        <v>46889</v>
      </c>
      <c r="S34" s="28"/>
      <c r="T34" s="28"/>
    </row>
    <row r="35" spans="8:21" ht="13.5" customHeight="1">
      <c r="H35" s="3">
        <v>32</v>
      </c>
      <c r="I35" s="160" t="s">
        <v>35</v>
      </c>
      <c r="J35" s="136">
        <v>269</v>
      </c>
      <c r="K35" s="15"/>
      <c r="M35" s="86">
        <f t="shared" si="7"/>
        <v>32513</v>
      </c>
      <c r="N35" s="160" t="s">
        <v>7</v>
      </c>
      <c r="O35" s="3">
        <f t="shared" si="9"/>
        <v>13</v>
      </c>
      <c r="P35" s="86">
        <f t="shared" si="8"/>
        <v>32513</v>
      </c>
      <c r="S35" s="28"/>
    </row>
    <row r="36" spans="8:21" ht="13.5" customHeight="1">
      <c r="H36" s="3">
        <v>5</v>
      </c>
      <c r="I36" s="160" t="s">
        <v>12</v>
      </c>
      <c r="J36" s="407">
        <v>204</v>
      </c>
      <c r="K36" s="15"/>
      <c r="M36" s="86">
        <f t="shared" si="7"/>
        <v>23387</v>
      </c>
      <c r="N36" s="162" t="s">
        <v>38</v>
      </c>
      <c r="O36" s="3">
        <f t="shared" si="9"/>
        <v>38</v>
      </c>
      <c r="P36" s="86">
        <f t="shared" si="8"/>
        <v>23387</v>
      </c>
      <c r="S36" s="28"/>
    </row>
    <row r="37" spans="8:21" ht="13.5" customHeight="1" thickBot="1">
      <c r="H37" s="3">
        <v>19</v>
      </c>
      <c r="I37" s="160" t="s">
        <v>23</v>
      </c>
      <c r="J37" s="217">
        <v>186</v>
      </c>
      <c r="K37" s="15"/>
      <c r="M37" s="112">
        <f t="shared" si="7"/>
        <v>26013</v>
      </c>
      <c r="N37" s="374" t="s">
        <v>28</v>
      </c>
      <c r="O37" s="14">
        <f t="shared" si="9"/>
        <v>24</v>
      </c>
      <c r="P37" s="112">
        <f t="shared" si="8"/>
        <v>26013</v>
      </c>
      <c r="S37" s="28"/>
    </row>
    <row r="38" spans="8:21" ht="13.5" customHeight="1" thickTop="1" thickBot="1">
      <c r="H38" s="3">
        <v>35</v>
      </c>
      <c r="I38" s="160" t="s">
        <v>36</v>
      </c>
      <c r="J38" s="217">
        <v>180</v>
      </c>
      <c r="K38" s="15"/>
      <c r="M38" s="342">
        <f>SUM(Q13-(Q3+Q4+Q5+Q6+Q7+Q8+Q9+Q10+Q11+Q12))</f>
        <v>167023</v>
      </c>
      <c r="N38" s="270" t="s">
        <v>176</v>
      </c>
      <c r="O38" s="343"/>
      <c r="P38" s="344">
        <f>SUM(M38)</f>
        <v>167023</v>
      </c>
      <c r="U38" s="28"/>
    </row>
    <row r="39" spans="8:21" ht="13.5" customHeight="1">
      <c r="H39" s="3">
        <v>7</v>
      </c>
      <c r="I39" s="160" t="s">
        <v>14</v>
      </c>
      <c r="J39" s="13">
        <v>112</v>
      </c>
      <c r="K39" s="15"/>
      <c r="P39" s="28"/>
    </row>
    <row r="40" spans="8:21" ht="13.5" customHeight="1">
      <c r="H40" s="3">
        <v>28</v>
      </c>
      <c r="I40" s="160" t="s">
        <v>32</v>
      </c>
      <c r="J40" s="13">
        <v>39</v>
      </c>
      <c r="K40" s="15"/>
    </row>
    <row r="41" spans="8:21" ht="13.5" customHeight="1">
      <c r="H41" s="3">
        <v>4</v>
      </c>
      <c r="I41" s="160" t="s">
        <v>11</v>
      </c>
      <c r="J41" s="13">
        <v>34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852107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197</v>
      </c>
      <c r="D52" s="59" t="s">
        <v>188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203143</v>
      </c>
      <c r="D53" s="87">
        <f t="shared" ref="D53:D63" si="11">SUM(Q3)</f>
        <v>354720</v>
      </c>
      <c r="E53" s="80">
        <f t="shared" ref="E53:E62" si="12">SUM(P16/Q16*100)</f>
        <v>96.90226439035095</v>
      </c>
      <c r="F53" s="20">
        <f t="shared" ref="F53:F63" si="13">SUM(C53/D53*100)</f>
        <v>57.268549842129005</v>
      </c>
      <c r="G53" s="21"/>
      <c r="I53" s="159"/>
    </row>
    <row r="54" spans="1:16" ht="13.5" customHeight="1">
      <c r="A54" s="9">
        <v>2</v>
      </c>
      <c r="B54" s="160" t="s">
        <v>30</v>
      </c>
      <c r="C54" s="13">
        <f t="shared" si="10"/>
        <v>96908</v>
      </c>
      <c r="D54" s="87">
        <f t="shared" si="11"/>
        <v>97843</v>
      </c>
      <c r="E54" s="80">
        <f t="shared" si="12"/>
        <v>107.59904068218155</v>
      </c>
      <c r="F54" s="20">
        <f t="shared" si="13"/>
        <v>99.044387437016439</v>
      </c>
      <c r="G54" s="21"/>
      <c r="I54" s="159"/>
    </row>
    <row r="55" spans="1:16" ht="13.5" customHeight="1">
      <c r="A55" s="9">
        <v>3</v>
      </c>
      <c r="B55" s="160" t="s">
        <v>0</v>
      </c>
      <c r="C55" s="13">
        <f t="shared" si="10"/>
        <v>90423</v>
      </c>
      <c r="D55" s="87">
        <f t="shared" si="11"/>
        <v>96581</v>
      </c>
      <c r="E55" s="80">
        <f t="shared" si="12"/>
        <v>102.68223163488945</v>
      </c>
      <c r="F55" s="20">
        <f t="shared" si="13"/>
        <v>93.624004721425536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75442</v>
      </c>
      <c r="D56" s="87">
        <f t="shared" si="11"/>
        <v>97582</v>
      </c>
      <c r="E56" s="80">
        <f t="shared" si="12"/>
        <v>94.500951999198307</v>
      </c>
      <c r="F56" s="20">
        <f t="shared" si="13"/>
        <v>77.311389395585252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70459</v>
      </c>
      <c r="D57" s="87">
        <f t="shared" si="11"/>
        <v>53746</v>
      </c>
      <c r="E57" s="80">
        <f t="shared" si="12"/>
        <v>106.17531381383645</v>
      </c>
      <c r="F57" s="20">
        <f t="shared" si="13"/>
        <v>131.09626762921891</v>
      </c>
      <c r="G57" s="21"/>
      <c r="I57" s="159"/>
      <c r="P57" s="28"/>
    </row>
    <row r="58" spans="1:16" ht="13.5" customHeight="1">
      <c r="A58" s="9">
        <v>6</v>
      </c>
      <c r="B58" s="160" t="s">
        <v>2</v>
      </c>
      <c r="C58" s="13">
        <f t="shared" si="10"/>
        <v>46116</v>
      </c>
      <c r="D58" s="87">
        <f t="shared" si="11"/>
        <v>37227</v>
      </c>
      <c r="E58" s="80">
        <f t="shared" si="12"/>
        <v>109.80784341738696</v>
      </c>
      <c r="F58" s="20">
        <f t="shared" si="13"/>
        <v>123.87783060681762</v>
      </c>
      <c r="G58" s="21"/>
    </row>
    <row r="59" spans="1:16" ht="13.5" customHeight="1">
      <c r="A59" s="9">
        <v>7</v>
      </c>
      <c r="B59" s="162" t="s">
        <v>1</v>
      </c>
      <c r="C59" s="13">
        <f t="shared" si="10"/>
        <v>43817</v>
      </c>
      <c r="D59" s="87">
        <f t="shared" si="11"/>
        <v>46889</v>
      </c>
      <c r="E59" s="80">
        <f t="shared" si="12"/>
        <v>101.04231523117721</v>
      </c>
      <c r="F59" s="20">
        <f t="shared" si="13"/>
        <v>93.448356757448451</v>
      </c>
      <c r="G59" s="21"/>
    </row>
    <row r="60" spans="1:16" ht="13.5" customHeight="1">
      <c r="A60" s="9">
        <v>8</v>
      </c>
      <c r="B60" s="160" t="s">
        <v>7</v>
      </c>
      <c r="C60" s="13">
        <f t="shared" si="10"/>
        <v>33149</v>
      </c>
      <c r="D60" s="87">
        <f t="shared" si="11"/>
        <v>32513</v>
      </c>
      <c r="E60" s="80">
        <f t="shared" si="12"/>
        <v>104.05889000502259</v>
      </c>
      <c r="F60" s="20">
        <f t="shared" si="13"/>
        <v>101.95614062067482</v>
      </c>
      <c r="G60" s="21"/>
    </row>
    <row r="61" spans="1:16" ht="13.5" customHeight="1">
      <c r="A61" s="9">
        <v>9</v>
      </c>
      <c r="B61" s="162" t="s">
        <v>38</v>
      </c>
      <c r="C61" s="13">
        <f t="shared" si="10"/>
        <v>32358</v>
      </c>
      <c r="D61" s="87">
        <f t="shared" si="11"/>
        <v>23387</v>
      </c>
      <c r="E61" s="80">
        <f t="shared" si="12"/>
        <v>117.01866049472009</v>
      </c>
      <c r="F61" s="20">
        <f t="shared" si="13"/>
        <v>138.35891734724419</v>
      </c>
      <c r="G61" s="21"/>
    </row>
    <row r="62" spans="1:16" ht="13.5" customHeight="1" thickBot="1">
      <c r="A62" s="127">
        <v>10</v>
      </c>
      <c r="B62" s="374" t="s">
        <v>28</v>
      </c>
      <c r="C62" s="113">
        <f t="shared" si="10"/>
        <v>25546</v>
      </c>
      <c r="D62" s="128">
        <f t="shared" si="11"/>
        <v>26013</v>
      </c>
      <c r="E62" s="129">
        <f t="shared" si="12"/>
        <v>100.04307812805952</v>
      </c>
      <c r="F62" s="130">
        <f t="shared" si="13"/>
        <v>98.204743781955173</v>
      </c>
      <c r="G62" s="131"/>
    </row>
    <row r="63" spans="1:16" ht="13.5" customHeight="1" thickTop="1">
      <c r="A63" s="114"/>
      <c r="B63" s="132" t="s">
        <v>74</v>
      </c>
      <c r="C63" s="133">
        <f>SUM(J43)</f>
        <v>852107</v>
      </c>
      <c r="D63" s="133">
        <f t="shared" si="11"/>
        <v>1033524</v>
      </c>
      <c r="E63" s="134">
        <f>SUM(C63/R26*100)</f>
        <v>99.116208466857813</v>
      </c>
      <c r="F63" s="135">
        <f t="shared" si="13"/>
        <v>82.446754985854227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G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197</v>
      </c>
      <c r="I2" s="3"/>
      <c r="J2" s="184" t="s">
        <v>102</v>
      </c>
      <c r="K2" s="3"/>
      <c r="L2" s="293" t="s">
        <v>191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9762</v>
      </c>
      <c r="I4" s="3">
        <v>33</v>
      </c>
      <c r="J4" s="160" t="s">
        <v>0</v>
      </c>
      <c r="K4" s="116">
        <f>SUM(I4)</f>
        <v>33</v>
      </c>
      <c r="L4" s="309">
        <v>15624</v>
      </c>
      <c r="M4" s="45"/>
      <c r="N4" s="415"/>
      <c r="O4" s="90"/>
      <c r="S4" s="26"/>
      <c r="T4" s="26"/>
      <c r="U4" s="26"/>
    </row>
    <row r="5" spans="8:30" ht="13.5" customHeight="1">
      <c r="H5" s="44">
        <v>9688</v>
      </c>
      <c r="I5" s="3">
        <v>26</v>
      </c>
      <c r="J5" s="160" t="s">
        <v>30</v>
      </c>
      <c r="K5" s="116">
        <f t="shared" ref="K5:K13" si="0">SUM(I5)</f>
        <v>26</v>
      </c>
      <c r="L5" s="310">
        <v>12220</v>
      </c>
      <c r="M5" s="45"/>
      <c r="N5" s="415"/>
      <c r="O5" s="90"/>
      <c r="S5" s="26"/>
      <c r="T5" s="26"/>
      <c r="U5" s="26"/>
    </row>
    <row r="6" spans="8:30" ht="13.5" customHeight="1">
      <c r="H6" s="333">
        <v>5215</v>
      </c>
      <c r="I6" s="3">
        <v>14</v>
      </c>
      <c r="J6" s="160" t="s">
        <v>19</v>
      </c>
      <c r="K6" s="116">
        <f t="shared" si="0"/>
        <v>14</v>
      </c>
      <c r="L6" s="310">
        <v>9314</v>
      </c>
      <c r="M6" s="45"/>
      <c r="N6" s="415"/>
      <c r="O6" s="90"/>
      <c r="S6" s="26"/>
      <c r="T6" s="26"/>
      <c r="U6" s="26"/>
    </row>
    <row r="7" spans="8:30" ht="13.5" customHeight="1">
      <c r="H7" s="88">
        <v>4293</v>
      </c>
      <c r="I7" s="3">
        <v>38</v>
      </c>
      <c r="J7" s="160" t="s">
        <v>38</v>
      </c>
      <c r="K7" s="116">
        <f t="shared" si="0"/>
        <v>38</v>
      </c>
      <c r="L7" s="310">
        <v>3436</v>
      </c>
      <c r="M7" s="45"/>
      <c r="N7" s="415"/>
      <c r="O7" s="90"/>
      <c r="S7" s="26"/>
      <c r="T7" s="26"/>
      <c r="U7" s="26"/>
    </row>
    <row r="8" spans="8:30">
      <c r="H8" s="193">
        <v>3300</v>
      </c>
      <c r="I8" s="3">
        <v>15</v>
      </c>
      <c r="J8" s="160" t="s">
        <v>20</v>
      </c>
      <c r="K8" s="116">
        <f t="shared" si="0"/>
        <v>15</v>
      </c>
      <c r="L8" s="310">
        <v>3690</v>
      </c>
      <c r="M8" s="45"/>
      <c r="N8" s="90"/>
      <c r="O8" s="90"/>
      <c r="S8" s="26"/>
      <c r="T8" s="26"/>
      <c r="U8" s="26"/>
    </row>
    <row r="9" spans="8:30">
      <c r="H9" s="333">
        <v>2161</v>
      </c>
      <c r="I9" s="3">
        <v>24</v>
      </c>
      <c r="J9" s="160" t="s">
        <v>28</v>
      </c>
      <c r="K9" s="116">
        <f t="shared" si="0"/>
        <v>24</v>
      </c>
      <c r="L9" s="310">
        <v>1808</v>
      </c>
      <c r="M9" s="45"/>
      <c r="N9" s="90"/>
      <c r="O9" s="90"/>
      <c r="S9" s="26"/>
      <c r="T9" s="26"/>
      <c r="U9" s="26"/>
    </row>
    <row r="10" spans="8:30">
      <c r="H10" s="333">
        <v>1902</v>
      </c>
      <c r="I10" s="14">
        <v>37</v>
      </c>
      <c r="J10" s="162" t="s">
        <v>37</v>
      </c>
      <c r="K10" s="116">
        <f t="shared" si="0"/>
        <v>37</v>
      </c>
      <c r="L10" s="310">
        <v>4167</v>
      </c>
      <c r="S10" s="26"/>
      <c r="T10" s="26"/>
      <c r="U10" s="26"/>
    </row>
    <row r="11" spans="8:30">
      <c r="H11" s="89">
        <v>1646</v>
      </c>
      <c r="I11" s="3">
        <v>34</v>
      </c>
      <c r="J11" s="160" t="s">
        <v>1</v>
      </c>
      <c r="K11" s="116">
        <f t="shared" si="0"/>
        <v>34</v>
      </c>
      <c r="L11" s="310">
        <v>2197</v>
      </c>
      <c r="M11" s="45"/>
      <c r="N11" s="90"/>
      <c r="O11" s="90"/>
      <c r="S11" s="26"/>
      <c r="T11" s="26"/>
      <c r="U11" s="26"/>
    </row>
    <row r="12" spans="8:30">
      <c r="H12" s="330">
        <v>1583</v>
      </c>
      <c r="I12" s="14">
        <v>36</v>
      </c>
      <c r="J12" s="162" t="s">
        <v>5</v>
      </c>
      <c r="K12" s="116">
        <f t="shared" si="0"/>
        <v>36</v>
      </c>
      <c r="L12" s="310">
        <v>867</v>
      </c>
      <c r="M12" s="45"/>
      <c r="N12" s="90"/>
      <c r="O12" s="90"/>
      <c r="S12" s="26"/>
      <c r="T12" s="26"/>
      <c r="U12" s="26"/>
    </row>
    <row r="13" spans="8:30" ht="14.25" thickBot="1">
      <c r="H13" s="447">
        <v>1548</v>
      </c>
      <c r="I13" s="377">
        <v>17</v>
      </c>
      <c r="J13" s="378" t="s">
        <v>21</v>
      </c>
      <c r="K13" s="116">
        <f t="shared" si="0"/>
        <v>17</v>
      </c>
      <c r="L13" s="310">
        <v>1111</v>
      </c>
      <c r="M13" s="45"/>
      <c r="N13" s="90"/>
      <c r="O13" s="90"/>
      <c r="S13" s="26"/>
      <c r="T13" s="26"/>
      <c r="U13" s="26"/>
    </row>
    <row r="14" spans="8:30" ht="14.25" thickTop="1">
      <c r="H14" s="44">
        <v>1216</v>
      </c>
      <c r="I14" s="121">
        <v>27</v>
      </c>
      <c r="J14" s="174" t="s">
        <v>31</v>
      </c>
      <c r="K14" s="107" t="s">
        <v>8</v>
      </c>
      <c r="L14" s="311">
        <v>58505</v>
      </c>
      <c r="S14" s="26"/>
      <c r="T14" s="26"/>
      <c r="U14" s="26"/>
    </row>
    <row r="15" spans="8:30">
      <c r="H15" s="88">
        <v>948</v>
      </c>
      <c r="I15" s="3">
        <v>16</v>
      </c>
      <c r="J15" s="160" t="s">
        <v>3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44">
        <v>562</v>
      </c>
      <c r="I16" s="3">
        <v>25</v>
      </c>
      <c r="J16" s="160" t="s">
        <v>29</v>
      </c>
      <c r="K16" s="116">
        <f>SUM(I4)</f>
        <v>33</v>
      </c>
      <c r="L16" s="160" t="s">
        <v>0</v>
      </c>
      <c r="M16" s="312">
        <v>9783</v>
      </c>
      <c r="N16" s="89">
        <f>SUM(H4)</f>
        <v>9762</v>
      </c>
      <c r="O16" s="45"/>
      <c r="P16" s="17"/>
      <c r="S16" s="26"/>
      <c r="T16" s="26"/>
      <c r="U16" s="26"/>
    </row>
    <row r="17" spans="1:21">
      <c r="H17" s="193">
        <v>406</v>
      </c>
      <c r="I17" s="33">
        <v>40</v>
      </c>
      <c r="J17" s="160" t="s">
        <v>2</v>
      </c>
      <c r="K17" s="116">
        <f t="shared" ref="K17:K25" si="1">SUM(I5)</f>
        <v>26</v>
      </c>
      <c r="L17" s="160" t="s">
        <v>30</v>
      </c>
      <c r="M17" s="313">
        <v>7589</v>
      </c>
      <c r="N17" s="89">
        <f t="shared" ref="N17:N25" si="2">SUM(H5)</f>
        <v>9688</v>
      </c>
      <c r="O17" s="45"/>
      <c r="P17" s="17"/>
      <c r="S17" s="26"/>
      <c r="T17" s="26"/>
      <c r="U17" s="26"/>
    </row>
    <row r="18" spans="1:21">
      <c r="H18" s="346">
        <v>178</v>
      </c>
      <c r="I18" s="3">
        <v>23</v>
      </c>
      <c r="J18" s="160" t="s">
        <v>27</v>
      </c>
      <c r="K18" s="116">
        <f t="shared" si="1"/>
        <v>14</v>
      </c>
      <c r="L18" s="160" t="s">
        <v>19</v>
      </c>
      <c r="M18" s="313">
        <v>4342</v>
      </c>
      <c r="N18" s="89">
        <f t="shared" si="2"/>
        <v>5215</v>
      </c>
      <c r="O18" s="45"/>
      <c r="P18" s="17"/>
      <c r="S18" s="26"/>
      <c r="T18" s="26"/>
      <c r="U18" s="26"/>
    </row>
    <row r="19" spans="1:21">
      <c r="H19" s="43">
        <v>146</v>
      </c>
      <c r="I19" s="3">
        <v>22</v>
      </c>
      <c r="J19" s="160" t="s">
        <v>26</v>
      </c>
      <c r="K19" s="116">
        <f t="shared" si="1"/>
        <v>38</v>
      </c>
      <c r="L19" s="160" t="s">
        <v>38</v>
      </c>
      <c r="M19" s="313">
        <v>4041</v>
      </c>
      <c r="N19" s="89">
        <f t="shared" si="2"/>
        <v>4293</v>
      </c>
      <c r="O19" s="45"/>
      <c r="P19" s="17"/>
      <c r="S19" s="26"/>
      <c r="T19" s="26"/>
      <c r="U19" s="26"/>
    </row>
    <row r="20" spans="1:21" ht="14.25" thickBot="1">
      <c r="H20" s="88">
        <v>105</v>
      </c>
      <c r="I20" s="3">
        <v>1</v>
      </c>
      <c r="J20" s="160" t="s">
        <v>4</v>
      </c>
      <c r="K20" s="116">
        <f t="shared" si="1"/>
        <v>15</v>
      </c>
      <c r="L20" s="160" t="s">
        <v>20</v>
      </c>
      <c r="M20" s="313">
        <v>3605</v>
      </c>
      <c r="N20" s="89">
        <f t="shared" si="2"/>
        <v>3300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197</v>
      </c>
      <c r="D21" s="59" t="s">
        <v>188</v>
      </c>
      <c r="E21" s="59" t="s">
        <v>51</v>
      </c>
      <c r="F21" s="59" t="s">
        <v>50</v>
      </c>
      <c r="G21" s="59" t="s">
        <v>52</v>
      </c>
      <c r="H21" s="88">
        <v>77</v>
      </c>
      <c r="I21" s="3">
        <v>21</v>
      </c>
      <c r="J21" s="160" t="s">
        <v>25</v>
      </c>
      <c r="K21" s="116">
        <f t="shared" si="1"/>
        <v>24</v>
      </c>
      <c r="L21" s="160" t="s">
        <v>28</v>
      </c>
      <c r="M21" s="313">
        <v>2119</v>
      </c>
      <c r="N21" s="89">
        <f t="shared" si="2"/>
        <v>2161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9762</v>
      </c>
      <c r="D22" s="89">
        <f>SUM(L4)</f>
        <v>15624</v>
      </c>
      <c r="E22" s="52">
        <f t="shared" ref="E22:E32" si="4">SUM(N16/M16*100)</f>
        <v>99.785341919656545</v>
      </c>
      <c r="F22" s="55">
        <f>SUM(C22/D22*100)</f>
        <v>62.48079877112135</v>
      </c>
      <c r="G22" s="3"/>
      <c r="H22" s="125">
        <v>50</v>
      </c>
      <c r="I22" s="3">
        <v>9</v>
      </c>
      <c r="J22" s="3" t="s">
        <v>163</v>
      </c>
      <c r="K22" s="116">
        <f t="shared" si="1"/>
        <v>37</v>
      </c>
      <c r="L22" s="162" t="s">
        <v>37</v>
      </c>
      <c r="M22" s="313">
        <v>1037</v>
      </c>
      <c r="N22" s="89">
        <f t="shared" si="2"/>
        <v>1902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30</v>
      </c>
      <c r="C23" s="43">
        <f t="shared" si="3"/>
        <v>9688</v>
      </c>
      <c r="D23" s="89">
        <f>SUM(L5)</f>
        <v>12220</v>
      </c>
      <c r="E23" s="52">
        <f t="shared" si="4"/>
        <v>127.65845302411385</v>
      </c>
      <c r="F23" s="55">
        <f t="shared" ref="F23:F32" si="5">SUM(C23/D23*100)</f>
        <v>79.279869067103121</v>
      </c>
      <c r="G23" s="3"/>
      <c r="H23" s="91">
        <v>16</v>
      </c>
      <c r="I23" s="3">
        <v>35</v>
      </c>
      <c r="J23" s="160" t="s">
        <v>36</v>
      </c>
      <c r="K23" s="116">
        <f t="shared" si="1"/>
        <v>34</v>
      </c>
      <c r="L23" s="160" t="s">
        <v>1</v>
      </c>
      <c r="M23" s="313">
        <v>1503</v>
      </c>
      <c r="N23" s="89">
        <f t="shared" si="2"/>
        <v>1646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19</v>
      </c>
      <c r="C24" s="43">
        <f t="shared" si="3"/>
        <v>5215</v>
      </c>
      <c r="D24" s="89">
        <f t="shared" ref="D24:D31" si="6">SUM(L6)</f>
        <v>9314</v>
      </c>
      <c r="E24" s="52">
        <f t="shared" si="4"/>
        <v>120.10594196222939</v>
      </c>
      <c r="F24" s="55">
        <f t="shared" si="5"/>
        <v>55.990981318445357</v>
      </c>
      <c r="G24" s="3"/>
      <c r="H24" s="125">
        <v>10</v>
      </c>
      <c r="I24" s="3">
        <v>6</v>
      </c>
      <c r="J24" s="160" t="s">
        <v>13</v>
      </c>
      <c r="K24" s="116">
        <f t="shared" si="1"/>
        <v>36</v>
      </c>
      <c r="L24" s="162" t="s">
        <v>5</v>
      </c>
      <c r="M24" s="313">
        <v>1271</v>
      </c>
      <c r="N24" s="89">
        <f t="shared" si="2"/>
        <v>1583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38</v>
      </c>
      <c r="C25" s="43">
        <f t="shared" si="3"/>
        <v>4293</v>
      </c>
      <c r="D25" s="89">
        <f t="shared" si="6"/>
        <v>3436</v>
      </c>
      <c r="E25" s="52">
        <f t="shared" si="4"/>
        <v>106.23608017817372</v>
      </c>
      <c r="F25" s="55">
        <f t="shared" si="5"/>
        <v>124.94179278230501</v>
      </c>
      <c r="G25" s="3"/>
      <c r="H25" s="433">
        <v>6</v>
      </c>
      <c r="I25" s="3">
        <v>4</v>
      </c>
      <c r="J25" s="160" t="s">
        <v>11</v>
      </c>
      <c r="K25" s="180">
        <f t="shared" si="1"/>
        <v>17</v>
      </c>
      <c r="L25" s="378" t="s">
        <v>21</v>
      </c>
      <c r="M25" s="314">
        <v>1315</v>
      </c>
      <c r="N25" s="166">
        <f t="shared" si="2"/>
        <v>1548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20</v>
      </c>
      <c r="C26" s="89">
        <f t="shared" si="3"/>
        <v>3300</v>
      </c>
      <c r="D26" s="89">
        <f t="shared" si="6"/>
        <v>3690</v>
      </c>
      <c r="E26" s="52">
        <f t="shared" si="4"/>
        <v>91.539528432732325</v>
      </c>
      <c r="F26" s="55">
        <f t="shared" si="5"/>
        <v>89.430894308943081</v>
      </c>
      <c r="G26" s="12"/>
      <c r="H26" s="125">
        <v>2</v>
      </c>
      <c r="I26" s="3">
        <v>12</v>
      </c>
      <c r="J26" s="160" t="s">
        <v>18</v>
      </c>
      <c r="K26" s="3"/>
      <c r="L26" s="361" t="s">
        <v>157</v>
      </c>
      <c r="M26" s="315">
        <v>40636</v>
      </c>
      <c r="N26" s="191">
        <f>SUM(H44)</f>
        <v>44821</v>
      </c>
      <c r="P26" s="17"/>
      <c r="S26" s="26"/>
      <c r="T26" s="26"/>
      <c r="U26" s="26"/>
    </row>
    <row r="27" spans="1:21">
      <c r="A27" s="61">
        <v>6</v>
      </c>
      <c r="B27" s="160" t="s">
        <v>28</v>
      </c>
      <c r="C27" s="43">
        <f t="shared" si="3"/>
        <v>2161</v>
      </c>
      <c r="D27" s="89">
        <f t="shared" si="6"/>
        <v>1808</v>
      </c>
      <c r="E27" s="52">
        <f t="shared" si="4"/>
        <v>101.98206701274187</v>
      </c>
      <c r="F27" s="55">
        <f t="shared" si="5"/>
        <v>119.52433628318585</v>
      </c>
      <c r="G27" s="3"/>
      <c r="H27" s="125">
        <v>1</v>
      </c>
      <c r="I27" s="3">
        <v>31</v>
      </c>
      <c r="J27" s="160" t="s">
        <v>105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2" t="s">
        <v>37</v>
      </c>
      <c r="C28" s="43">
        <f t="shared" si="3"/>
        <v>1902</v>
      </c>
      <c r="D28" s="89">
        <f t="shared" si="6"/>
        <v>4167</v>
      </c>
      <c r="E28" s="52">
        <f t="shared" si="4"/>
        <v>183.41369334619094</v>
      </c>
      <c r="F28" s="55">
        <f t="shared" si="5"/>
        <v>45.644348452123829</v>
      </c>
      <c r="G28" s="3"/>
      <c r="H28" s="433">
        <v>0</v>
      </c>
      <c r="I28" s="3">
        <v>2</v>
      </c>
      <c r="J28" s="160" t="s">
        <v>6</v>
      </c>
      <c r="L28" s="29"/>
      <c r="P28" s="17"/>
      <c r="S28" s="26"/>
      <c r="T28" s="26"/>
      <c r="U28" s="26"/>
    </row>
    <row r="29" spans="1:21">
      <c r="A29" s="61">
        <v>8</v>
      </c>
      <c r="B29" s="160" t="s">
        <v>1</v>
      </c>
      <c r="C29" s="43">
        <f t="shared" si="3"/>
        <v>1646</v>
      </c>
      <c r="D29" s="89">
        <f t="shared" si="6"/>
        <v>2197</v>
      </c>
      <c r="E29" s="52">
        <f t="shared" si="4"/>
        <v>109.51430472388557</v>
      </c>
      <c r="F29" s="55">
        <f t="shared" si="5"/>
        <v>74.920345926263082</v>
      </c>
      <c r="G29" s="11"/>
      <c r="H29" s="433">
        <v>0</v>
      </c>
      <c r="I29" s="3">
        <v>3</v>
      </c>
      <c r="J29" s="160" t="s">
        <v>10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2" t="s">
        <v>5</v>
      </c>
      <c r="C30" s="43">
        <f t="shared" si="3"/>
        <v>1583</v>
      </c>
      <c r="D30" s="89">
        <f t="shared" si="6"/>
        <v>867</v>
      </c>
      <c r="E30" s="52">
        <f t="shared" si="4"/>
        <v>124.54760031471281</v>
      </c>
      <c r="F30" s="55">
        <f t="shared" si="5"/>
        <v>182.58362168396772</v>
      </c>
      <c r="G30" s="12"/>
      <c r="H30" s="433">
        <v>0</v>
      </c>
      <c r="I30" s="3">
        <v>5</v>
      </c>
      <c r="J30" s="160" t="s">
        <v>12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8" t="s">
        <v>21</v>
      </c>
      <c r="C31" s="43">
        <f t="shared" si="3"/>
        <v>1548</v>
      </c>
      <c r="D31" s="89">
        <f t="shared" si="6"/>
        <v>1111</v>
      </c>
      <c r="E31" s="52">
        <f t="shared" si="4"/>
        <v>117.71863117870723</v>
      </c>
      <c r="F31" s="55">
        <f t="shared" si="5"/>
        <v>139.33393339333932</v>
      </c>
      <c r="G31" s="92"/>
      <c r="H31" s="433">
        <v>0</v>
      </c>
      <c r="I31" s="3">
        <v>7</v>
      </c>
      <c r="J31" s="160" t="s">
        <v>14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44821</v>
      </c>
      <c r="D32" s="67">
        <f>SUM(L14)</f>
        <v>58505</v>
      </c>
      <c r="E32" s="70">
        <f t="shared" si="4"/>
        <v>110.29874987695641</v>
      </c>
      <c r="F32" s="68">
        <f t="shared" si="5"/>
        <v>76.610546107170336</v>
      </c>
      <c r="G32" s="69"/>
      <c r="H32" s="440">
        <v>0</v>
      </c>
      <c r="I32" s="3">
        <v>8</v>
      </c>
      <c r="J32" s="160" t="s">
        <v>15</v>
      </c>
      <c r="L32" s="29"/>
      <c r="M32" s="26"/>
      <c r="P32" s="17"/>
      <c r="S32" s="26"/>
      <c r="T32" s="26"/>
      <c r="U32" s="26"/>
    </row>
    <row r="33" spans="2:30">
      <c r="H33" s="420">
        <v>0</v>
      </c>
      <c r="I33" s="3">
        <v>10</v>
      </c>
      <c r="J33" s="160" t="s">
        <v>16</v>
      </c>
      <c r="L33" s="29"/>
      <c r="M33" s="26"/>
      <c r="P33" s="17"/>
      <c r="S33" s="26"/>
      <c r="T33" s="26"/>
      <c r="U33" s="26"/>
    </row>
    <row r="34" spans="2:30">
      <c r="H34" s="89">
        <v>0</v>
      </c>
      <c r="I34" s="3">
        <v>11</v>
      </c>
      <c r="J34" s="160" t="s">
        <v>17</v>
      </c>
      <c r="L34" s="29"/>
      <c r="M34" s="26"/>
      <c r="S34" s="26"/>
      <c r="T34" s="26"/>
      <c r="U34" s="26"/>
    </row>
    <row r="35" spans="2:30">
      <c r="H35" s="122">
        <v>0</v>
      </c>
      <c r="I35" s="3">
        <v>13</v>
      </c>
      <c r="J35" s="160" t="s">
        <v>7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97">
        <v>0</v>
      </c>
      <c r="I36" s="3">
        <v>18</v>
      </c>
      <c r="J36" s="160" t="s">
        <v>22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448">
        <v>0</v>
      </c>
      <c r="I37" s="3">
        <v>19</v>
      </c>
      <c r="J37" s="160" t="s">
        <v>23</v>
      </c>
      <c r="L37" s="48"/>
      <c r="M37" s="26"/>
      <c r="S37" s="26"/>
      <c r="T37" s="26"/>
      <c r="U37" s="26"/>
    </row>
    <row r="38" spans="2:30">
      <c r="C38" s="26"/>
      <c r="F38" s="26"/>
      <c r="H38" s="44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88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29</v>
      </c>
      <c r="J40" s="160" t="s">
        <v>95</v>
      </c>
      <c r="L40" s="48"/>
      <c r="M40" s="26"/>
      <c r="S40" s="26"/>
      <c r="T40" s="26"/>
      <c r="U40" s="26"/>
    </row>
    <row r="41" spans="2:30">
      <c r="H41" s="44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44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44821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197</v>
      </c>
      <c r="I47" s="3"/>
      <c r="J47" s="178" t="s">
        <v>71</v>
      </c>
      <c r="K47" s="3"/>
      <c r="L47" s="298" t="s">
        <v>188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53764</v>
      </c>
      <c r="I49" s="3">
        <v>26</v>
      </c>
      <c r="J49" s="160" t="s">
        <v>30</v>
      </c>
      <c r="K49" s="3">
        <f>SUM(I49)</f>
        <v>26</v>
      </c>
      <c r="L49" s="428">
        <v>48517</v>
      </c>
      <c r="S49" s="26"/>
      <c r="T49" s="26"/>
      <c r="U49" s="26"/>
      <c r="V49" s="26"/>
    </row>
    <row r="50" spans="1:22">
      <c r="H50" s="43">
        <v>18728</v>
      </c>
      <c r="I50" s="3">
        <v>33</v>
      </c>
      <c r="J50" s="160" t="s">
        <v>0</v>
      </c>
      <c r="K50" s="3">
        <f t="shared" ref="K50:K58" si="7">SUM(I50)</f>
        <v>33</v>
      </c>
      <c r="L50" s="303">
        <v>9259</v>
      </c>
      <c r="M50" s="26"/>
      <c r="N50" s="90"/>
      <c r="O50" s="90"/>
      <c r="S50" s="26"/>
      <c r="T50" s="26"/>
      <c r="U50" s="26"/>
      <c r="V50" s="26"/>
    </row>
    <row r="51" spans="1:22">
      <c r="H51" s="88">
        <v>12294</v>
      </c>
      <c r="I51" s="3">
        <v>13</v>
      </c>
      <c r="J51" s="160" t="s">
        <v>7</v>
      </c>
      <c r="K51" s="3">
        <f t="shared" si="7"/>
        <v>13</v>
      </c>
      <c r="L51" s="303">
        <v>14620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12073</v>
      </c>
      <c r="I52" s="3">
        <v>34</v>
      </c>
      <c r="J52" s="160" t="s">
        <v>1</v>
      </c>
      <c r="K52" s="3">
        <f t="shared" si="7"/>
        <v>34</v>
      </c>
      <c r="L52" s="428">
        <v>5547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197</v>
      </c>
      <c r="D53" s="59" t="s">
        <v>188</v>
      </c>
      <c r="E53" s="59" t="s">
        <v>51</v>
      </c>
      <c r="F53" s="59" t="s">
        <v>50</v>
      </c>
      <c r="G53" s="59" t="s">
        <v>52</v>
      </c>
      <c r="H53" s="44">
        <v>9898</v>
      </c>
      <c r="I53" s="3">
        <v>40</v>
      </c>
      <c r="J53" s="160" t="s">
        <v>2</v>
      </c>
      <c r="K53" s="3">
        <f t="shared" si="7"/>
        <v>40</v>
      </c>
      <c r="L53" s="303">
        <v>7345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53764</v>
      </c>
      <c r="D54" s="97">
        <f>SUM(L49)</f>
        <v>48517</v>
      </c>
      <c r="E54" s="52">
        <f t="shared" ref="E54:E64" si="9">SUM(N63/M63*100)</f>
        <v>112.05969402642877</v>
      </c>
      <c r="F54" s="52">
        <f>SUM(C54/D54*100)</f>
        <v>110.81476595832389</v>
      </c>
      <c r="G54" s="3"/>
      <c r="H54" s="44">
        <v>6049</v>
      </c>
      <c r="I54" s="3">
        <v>38</v>
      </c>
      <c r="J54" s="160" t="s">
        <v>38</v>
      </c>
      <c r="K54" s="3">
        <f t="shared" si="7"/>
        <v>38</v>
      </c>
      <c r="L54" s="303">
        <v>1297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0</v>
      </c>
      <c r="C55" s="43">
        <f t="shared" si="8"/>
        <v>18728</v>
      </c>
      <c r="D55" s="97">
        <f t="shared" ref="D55:D64" si="10">SUM(L50)</f>
        <v>9259</v>
      </c>
      <c r="E55" s="52">
        <f t="shared" si="9"/>
        <v>137.01075426146755</v>
      </c>
      <c r="F55" s="52">
        <f t="shared" ref="F55:F64" si="11">SUM(C55/D55*100)</f>
        <v>202.26806350577817</v>
      </c>
      <c r="G55" s="3"/>
      <c r="H55" s="44">
        <v>3501</v>
      </c>
      <c r="I55" s="3">
        <v>24</v>
      </c>
      <c r="J55" s="160" t="s">
        <v>28</v>
      </c>
      <c r="K55" s="3">
        <f t="shared" si="7"/>
        <v>24</v>
      </c>
      <c r="L55" s="303">
        <v>3700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7</v>
      </c>
      <c r="C56" s="43">
        <f t="shared" si="8"/>
        <v>12294</v>
      </c>
      <c r="D56" s="97">
        <f t="shared" si="10"/>
        <v>14620</v>
      </c>
      <c r="E56" s="52">
        <f t="shared" si="9"/>
        <v>85.303913405495422</v>
      </c>
      <c r="F56" s="52">
        <f t="shared" si="11"/>
        <v>84.090287277701776</v>
      </c>
      <c r="G56" s="3"/>
      <c r="H56" s="88">
        <v>2638</v>
      </c>
      <c r="I56" s="3">
        <v>25</v>
      </c>
      <c r="J56" s="160" t="s">
        <v>29</v>
      </c>
      <c r="K56" s="3">
        <f t="shared" si="7"/>
        <v>25</v>
      </c>
      <c r="L56" s="303">
        <v>2365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12073</v>
      </c>
      <c r="D57" s="97">
        <f t="shared" si="10"/>
        <v>5547</v>
      </c>
      <c r="E57" s="52">
        <f t="shared" si="9"/>
        <v>105.59783084054928</v>
      </c>
      <c r="F57" s="52">
        <f t="shared" si="11"/>
        <v>217.64917973679468</v>
      </c>
      <c r="G57" s="3"/>
      <c r="H57" s="91">
        <v>2548</v>
      </c>
      <c r="I57" s="3">
        <v>22</v>
      </c>
      <c r="J57" s="160" t="s">
        <v>26</v>
      </c>
      <c r="K57" s="3">
        <f t="shared" si="7"/>
        <v>22</v>
      </c>
      <c r="L57" s="303">
        <v>1782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9898</v>
      </c>
      <c r="D58" s="97">
        <f t="shared" si="10"/>
        <v>7345</v>
      </c>
      <c r="E58" s="52">
        <f t="shared" si="9"/>
        <v>213.50301984469371</v>
      </c>
      <c r="F58" s="52">
        <f t="shared" si="11"/>
        <v>134.75833900612662</v>
      </c>
      <c r="G58" s="12"/>
      <c r="H58" s="166">
        <v>1837</v>
      </c>
      <c r="I58" s="14">
        <v>16</v>
      </c>
      <c r="J58" s="162" t="s">
        <v>3</v>
      </c>
      <c r="K58" s="14">
        <f t="shared" si="7"/>
        <v>16</v>
      </c>
      <c r="L58" s="304">
        <v>2264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38</v>
      </c>
      <c r="C59" s="43">
        <f t="shared" si="8"/>
        <v>6049</v>
      </c>
      <c r="D59" s="97">
        <f t="shared" si="10"/>
        <v>1297</v>
      </c>
      <c r="E59" s="52">
        <f t="shared" si="9"/>
        <v>177.54622835339009</v>
      </c>
      <c r="F59" s="52">
        <f t="shared" si="11"/>
        <v>466.3839629915189</v>
      </c>
      <c r="G59" s="3"/>
      <c r="H59" s="372">
        <v>1273</v>
      </c>
      <c r="I59" s="335">
        <v>36</v>
      </c>
      <c r="J59" s="220" t="s">
        <v>5</v>
      </c>
      <c r="K59" s="8" t="s">
        <v>67</v>
      </c>
      <c r="L59" s="305">
        <v>99906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28</v>
      </c>
      <c r="C60" s="43">
        <f t="shared" si="8"/>
        <v>3501</v>
      </c>
      <c r="D60" s="97">
        <f t="shared" si="10"/>
        <v>3700</v>
      </c>
      <c r="E60" s="52">
        <f t="shared" si="9"/>
        <v>98.067226890756302</v>
      </c>
      <c r="F60" s="52">
        <f t="shared" si="11"/>
        <v>94.621621621621614</v>
      </c>
      <c r="G60" s="3"/>
      <c r="H60" s="91">
        <v>547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29</v>
      </c>
      <c r="C61" s="43">
        <f t="shared" si="8"/>
        <v>2638</v>
      </c>
      <c r="D61" s="97">
        <f t="shared" si="10"/>
        <v>2365</v>
      </c>
      <c r="E61" s="52">
        <f t="shared" si="9"/>
        <v>66.065614825945403</v>
      </c>
      <c r="F61" s="52">
        <f t="shared" si="11"/>
        <v>111.54334038054969</v>
      </c>
      <c r="G61" s="11"/>
      <c r="H61" s="91">
        <v>418</v>
      </c>
      <c r="I61" s="139">
        <v>12</v>
      </c>
      <c r="J61" s="160" t="s">
        <v>18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26</v>
      </c>
      <c r="C62" s="43">
        <f t="shared" si="8"/>
        <v>2548</v>
      </c>
      <c r="D62" s="97">
        <f t="shared" si="10"/>
        <v>1782</v>
      </c>
      <c r="E62" s="52">
        <f t="shared" si="9"/>
        <v>232.69406392694063</v>
      </c>
      <c r="F62" s="52">
        <f t="shared" si="11"/>
        <v>142.9854096520763</v>
      </c>
      <c r="G62" s="12"/>
      <c r="H62" s="125">
        <v>324</v>
      </c>
      <c r="I62" s="173">
        <v>23</v>
      </c>
      <c r="J62" s="160" t="s">
        <v>27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3</v>
      </c>
      <c r="C63" s="330">
        <f t="shared" si="8"/>
        <v>1837</v>
      </c>
      <c r="D63" s="137">
        <f t="shared" si="10"/>
        <v>2264</v>
      </c>
      <c r="E63" s="57">
        <f t="shared" si="9"/>
        <v>112.14896214896216</v>
      </c>
      <c r="F63" s="57">
        <f t="shared" si="11"/>
        <v>81.139575971731446</v>
      </c>
      <c r="G63" s="92"/>
      <c r="H63" s="438">
        <v>175</v>
      </c>
      <c r="I63" s="3">
        <v>9</v>
      </c>
      <c r="J63" s="3" t="s">
        <v>161</v>
      </c>
      <c r="K63" s="3">
        <f>SUM(K49)</f>
        <v>26</v>
      </c>
      <c r="L63" s="160" t="s">
        <v>30</v>
      </c>
      <c r="M63" s="169">
        <v>47978</v>
      </c>
      <c r="N63" s="89">
        <f>SUM(H49)</f>
        <v>53764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126474</v>
      </c>
      <c r="D64" s="138">
        <f t="shared" si="10"/>
        <v>99906</v>
      </c>
      <c r="E64" s="70">
        <f t="shared" si="9"/>
        <v>115.99607458292445</v>
      </c>
      <c r="F64" s="70">
        <f t="shared" si="11"/>
        <v>126.59299741757253</v>
      </c>
      <c r="G64" s="69"/>
      <c r="H64" s="125">
        <v>150</v>
      </c>
      <c r="I64" s="3">
        <v>11</v>
      </c>
      <c r="J64" s="160" t="s">
        <v>17</v>
      </c>
      <c r="K64" s="3">
        <f t="shared" ref="K64:K72" si="12">SUM(K50)</f>
        <v>33</v>
      </c>
      <c r="L64" s="160" t="s">
        <v>0</v>
      </c>
      <c r="M64" s="169">
        <v>13669</v>
      </c>
      <c r="N64" s="89">
        <f t="shared" ref="N64:N72" si="13">SUM(H50)</f>
        <v>18728</v>
      </c>
      <c r="O64" s="45"/>
      <c r="S64" s="26"/>
      <c r="T64" s="26"/>
      <c r="U64" s="26"/>
      <c r="V64" s="26"/>
    </row>
    <row r="65" spans="2:22">
      <c r="H65" s="413">
        <v>132</v>
      </c>
      <c r="I65" s="3">
        <v>17</v>
      </c>
      <c r="J65" s="160" t="s">
        <v>21</v>
      </c>
      <c r="K65" s="3">
        <f t="shared" si="12"/>
        <v>13</v>
      </c>
      <c r="L65" s="160" t="s">
        <v>7</v>
      </c>
      <c r="M65" s="169">
        <v>14412</v>
      </c>
      <c r="N65" s="89">
        <f t="shared" si="13"/>
        <v>12294</v>
      </c>
      <c r="O65" s="45"/>
      <c r="S65" s="26"/>
      <c r="T65" s="26"/>
      <c r="U65" s="26"/>
      <c r="V65" s="26"/>
    </row>
    <row r="66" spans="2:22">
      <c r="H66" s="89">
        <v>52</v>
      </c>
      <c r="I66" s="3">
        <v>1</v>
      </c>
      <c r="J66" s="160" t="s">
        <v>4</v>
      </c>
      <c r="K66" s="3">
        <f t="shared" si="12"/>
        <v>34</v>
      </c>
      <c r="L66" s="160" t="s">
        <v>1</v>
      </c>
      <c r="M66" s="169">
        <v>11433</v>
      </c>
      <c r="N66" s="89">
        <f t="shared" si="13"/>
        <v>12073</v>
      </c>
      <c r="O66" s="45"/>
      <c r="S66" s="26"/>
      <c r="T66" s="26"/>
      <c r="U66" s="26"/>
      <c r="V66" s="26"/>
    </row>
    <row r="67" spans="2:22">
      <c r="H67" s="43">
        <v>25</v>
      </c>
      <c r="I67" s="3">
        <v>29</v>
      </c>
      <c r="J67" s="160" t="s">
        <v>95</v>
      </c>
      <c r="K67" s="3">
        <f t="shared" si="12"/>
        <v>40</v>
      </c>
      <c r="L67" s="160" t="s">
        <v>2</v>
      </c>
      <c r="M67" s="169">
        <v>4636</v>
      </c>
      <c r="N67" s="89">
        <f t="shared" si="13"/>
        <v>9898</v>
      </c>
      <c r="O67" s="45"/>
      <c r="S67" s="26"/>
      <c r="T67" s="26"/>
      <c r="U67" s="26"/>
      <c r="V67" s="26"/>
    </row>
    <row r="68" spans="2:22">
      <c r="B68" s="51"/>
      <c r="C68" s="26"/>
      <c r="H68" s="88">
        <v>20</v>
      </c>
      <c r="I68" s="3">
        <v>14</v>
      </c>
      <c r="J68" s="160" t="s">
        <v>19</v>
      </c>
      <c r="K68" s="3">
        <f t="shared" si="12"/>
        <v>38</v>
      </c>
      <c r="L68" s="160" t="s">
        <v>38</v>
      </c>
      <c r="M68" s="169">
        <v>3407</v>
      </c>
      <c r="N68" s="89">
        <f t="shared" si="13"/>
        <v>6049</v>
      </c>
      <c r="O68" s="45"/>
      <c r="S68" s="26"/>
      <c r="T68" s="26"/>
      <c r="U68" s="26"/>
      <c r="V68" s="26"/>
    </row>
    <row r="69" spans="2:22">
      <c r="B69" s="51"/>
      <c r="C69" s="26"/>
      <c r="H69" s="88">
        <v>16</v>
      </c>
      <c r="I69" s="3">
        <v>15</v>
      </c>
      <c r="J69" s="160" t="s">
        <v>20</v>
      </c>
      <c r="K69" s="3">
        <f t="shared" si="12"/>
        <v>24</v>
      </c>
      <c r="L69" s="160" t="s">
        <v>28</v>
      </c>
      <c r="M69" s="169">
        <v>3570</v>
      </c>
      <c r="N69" s="89">
        <f t="shared" si="13"/>
        <v>3501</v>
      </c>
      <c r="O69" s="45"/>
      <c r="S69" s="26"/>
      <c r="T69" s="26"/>
      <c r="U69" s="26"/>
      <c r="V69" s="26"/>
    </row>
    <row r="70" spans="2:22">
      <c r="B70" s="50"/>
      <c r="H70" s="333">
        <v>12</v>
      </c>
      <c r="I70" s="3">
        <v>27</v>
      </c>
      <c r="J70" s="160" t="s">
        <v>31</v>
      </c>
      <c r="K70" s="3">
        <f t="shared" si="12"/>
        <v>25</v>
      </c>
      <c r="L70" s="160" t="s">
        <v>29</v>
      </c>
      <c r="M70" s="169">
        <v>3993</v>
      </c>
      <c r="N70" s="89">
        <f t="shared" si="13"/>
        <v>2638</v>
      </c>
      <c r="O70" s="45"/>
      <c r="S70" s="26"/>
      <c r="T70" s="26"/>
      <c r="U70" s="26"/>
      <c r="V70" s="26"/>
    </row>
    <row r="71" spans="2:22">
      <c r="B71" s="50"/>
      <c r="H71" s="88">
        <v>0</v>
      </c>
      <c r="I71" s="3">
        <v>2</v>
      </c>
      <c r="J71" s="160" t="s">
        <v>6</v>
      </c>
      <c r="K71" s="3">
        <f t="shared" si="12"/>
        <v>22</v>
      </c>
      <c r="L71" s="160" t="s">
        <v>26</v>
      </c>
      <c r="M71" s="169">
        <v>1095</v>
      </c>
      <c r="N71" s="89">
        <f t="shared" si="13"/>
        <v>2548</v>
      </c>
      <c r="O71" s="45"/>
      <c r="S71" s="26"/>
      <c r="T71" s="26"/>
      <c r="U71" s="26"/>
      <c r="V71" s="26"/>
    </row>
    <row r="72" spans="2:22" ht="14.25" thickBot="1">
      <c r="B72" s="50"/>
      <c r="H72" s="88">
        <v>0</v>
      </c>
      <c r="I72" s="3">
        <v>3</v>
      </c>
      <c r="J72" s="160" t="s">
        <v>10</v>
      </c>
      <c r="K72" s="3">
        <f t="shared" si="12"/>
        <v>16</v>
      </c>
      <c r="L72" s="162" t="s">
        <v>3</v>
      </c>
      <c r="M72" s="170">
        <v>1638</v>
      </c>
      <c r="N72" s="89">
        <f t="shared" si="13"/>
        <v>1837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4</v>
      </c>
      <c r="J73" s="160" t="s">
        <v>11</v>
      </c>
      <c r="K73" s="43"/>
      <c r="L73" s="3" t="s">
        <v>172</v>
      </c>
      <c r="M73" s="168">
        <v>109033</v>
      </c>
      <c r="N73" s="167">
        <f>SUM(H89)</f>
        <v>126474</v>
      </c>
      <c r="O73" s="45"/>
      <c r="S73" s="26"/>
      <c r="T73" s="26"/>
      <c r="U73" s="26"/>
      <c r="V73" s="26"/>
    </row>
    <row r="74" spans="2:22">
      <c r="B74" s="50"/>
      <c r="H74" s="333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88">
        <v>0</v>
      </c>
      <c r="I76" s="3">
        <v>7</v>
      </c>
      <c r="J76" s="160" t="s">
        <v>14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8</v>
      </c>
      <c r="J77" s="160" t="s">
        <v>15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88">
        <v>0</v>
      </c>
      <c r="I78" s="3">
        <v>10</v>
      </c>
      <c r="J78" s="160" t="s">
        <v>16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89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289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44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289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126474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9:J88">
    <sortCondition descending="1" ref="H49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200</v>
      </c>
      <c r="I2" s="3"/>
      <c r="J2" s="185" t="s">
        <v>103</v>
      </c>
      <c r="K2" s="3"/>
      <c r="L2" s="179" t="s">
        <v>191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16542</v>
      </c>
      <c r="I4" s="3">
        <v>33</v>
      </c>
      <c r="J4" s="33" t="s">
        <v>0</v>
      </c>
      <c r="K4" s="200">
        <f>SUM(I4)</f>
        <v>33</v>
      </c>
      <c r="L4" s="272">
        <v>13665</v>
      </c>
      <c r="M4" s="45"/>
      <c r="N4" s="415"/>
      <c r="R4" s="48"/>
      <c r="S4" s="26"/>
      <c r="T4" s="26"/>
      <c r="U4" s="26"/>
      <c r="V4" s="26"/>
    </row>
    <row r="5" spans="5:30" ht="13.5" customHeight="1">
      <c r="H5" s="333">
        <v>14981</v>
      </c>
      <c r="I5" s="3">
        <v>31</v>
      </c>
      <c r="J5" s="33" t="s">
        <v>64</v>
      </c>
      <c r="K5" s="200">
        <f t="shared" ref="K5:K13" si="0">SUM(I5)</f>
        <v>31</v>
      </c>
      <c r="L5" s="272">
        <v>8820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13785</v>
      </c>
      <c r="I6" s="3">
        <v>40</v>
      </c>
      <c r="J6" s="33" t="s">
        <v>2</v>
      </c>
      <c r="K6" s="200">
        <f t="shared" si="0"/>
        <v>40</v>
      </c>
      <c r="L6" s="272">
        <v>10305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12204</v>
      </c>
      <c r="I7" s="3">
        <v>17</v>
      </c>
      <c r="J7" s="33" t="s">
        <v>21</v>
      </c>
      <c r="K7" s="200">
        <f t="shared" si="0"/>
        <v>17</v>
      </c>
      <c r="L7" s="272">
        <v>16685</v>
      </c>
      <c r="M7" s="45"/>
      <c r="N7" s="415"/>
      <c r="R7" s="48"/>
      <c r="S7" s="26"/>
      <c r="T7" s="26"/>
      <c r="U7" s="26"/>
      <c r="V7" s="26"/>
    </row>
    <row r="8" spans="5:30">
      <c r="H8" s="88">
        <v>11933</v>
      </c>
      <c r="I8" s="3">
        <v>16</v>
      </c>
      <c r="J8" s="33" t="s">
        <v>3</v>
      </c>
      <c r="K8" s="200">
        <f t="shared" si="0"/>
        <v>16</v>
      </c>
      <c r="L8" s="272">
        <v>5763</v>
      </c>
      <c r="M8" s="45"/>
      <c r="R8" s="48"/>
      <c r="S8" s="26"/>
      <c r="T8" s="26"/>
      <c r="U8" s="26"/>
      <c r="V8" s="26"/>
    </row>
    <row r="9" spans="5:30">
      <c r="H9" s="88">
        <v>11534</v>
      </c>
      <c r="I9" s="3">
        <v>34</v>
      </c>
      <c r="J9" s="33" t="s">
        <v>1</v>
      </c>
      <c r="K9" s="200">
        <f t="shared" si="0"/>
        <v>34</v>
      </c>
      <c r="L9" s="272">
        <v>18922</v>
      </c>
      <c r="M9" s="45"/>
      <c r="R9" s="48"/>
      <c r="S9" s="26"/>
      <c r="T9" s="26"/>
      <c r="U9" s="26"/>
      <c r="V9" s="26"/>
    </row>
    <row r="10" spans="5:30">
      <c r="H10" s="88">
        <v>9936</v>
      </c>
      <c r="I10" s="3">
        <v>13</v>
      </c>
      <c r="J10" s="33" t="s">
        <v>7</v>
      </c>
      <c r="K10" s="200">
        <f t="shared" si="0"/>
        <v>13</v>
      </c>
      <c r="L10" s="272">
        <v>8548</v>
      </c>
      <c r="M10" s="45"/>
      <c r="R10" s="48"/>
      <c r="S10" s="26"/>
      <c r="T10" s="26"/>
      <c r="U10" s="26"/>
      <c r="V10" s="26"/>
    </row>
    <row r="11" spans="5:30">
      <c r="H11" s="88">
        <v>9648</v>
      </c>
      <c r="I11" s="3">
        <v>3</v>
      </c>
      <c r="J11" s="33" t="s">
        <v>10</v>
      </c>
      <c r="K11" s="200">
        <f t="shared" si="0"/>
        <v>3</v>
      </c>
      <c r="L11" s="273">
        <v>32260</v>
      </c>
      <c r="M11" s="45"/>
      <c r="N11" s="29"/>
      <c r="R11" s="48"/>
      <c r="S11" s="26"/>
      <c r="T11" s="26"/>
      <c r="U11" s="26"/>
      <c r="V11" s="26"/>
    </row>
    <row r="12" spans="5:30">
      <c r="H12" s="429">
        <v>6927</v>
      </c>
      <c r="I12" s="3">
        <v>25</v>
      </c>
      <c r="J12" s="33" t="s">
        <v>29</v>
      </c>
      <c r="K12" s="200">
        <f t="shared" si="0"/>
        <v>25</v>
      </c>
      <c r="L12" s="273">
        <v>7762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6609</v>
      </c>
      <c r="I13" s="14">
        <v>2</v>
      </c>
      <c r="J13" s="77" t="s">
        <v>6</v>
      </c>
      <c r="K13" s="200">
        <f t="shared" si="0"/>
        <v>2</v>
      </c>
      <c r="L13" s="273">
        <v>10031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5571</v>
      </c>
      <c r="I14" s="219">
        <v>21</v>
      </c>
      <c r="J14" s="219" t="s">
        <v>158</v>
      </c>
      <c r="K14" s="107" t="s">
        <v>8</v>
      </c>
      <c r="L14" s="274">
        <v>168558</v>
      </c>
      <c r="N14" s="32"/>
      <c r="R14" s="48"/>
      <c r="S14" s="26"/>
      <c r="T14" s="26"/>
      <c r="U14" s="26"/>
      <c r="V14" s="26"/>
    </row>
    <row r="15" spans="5:30">
      <c r="H15" s="88">
        <v>5131</v>
      </c>
      <c r="I15" s="3">
        <v>36</v>
      </c>
      <c r="J15" s="33" t="s">
        <v>5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4272</v>
      </c>
      <c r="I16" s="3">
        <v>1</v>
      </c>
      <c r="J16" s="33" t="s">
        <v>4</v>
      </c>
      <c r="K16" s="50"/>
      <c r="L16" s="32"/>
      <c r="R16" s="48"/>
      <c r="S16" s="26"/>
      <c r="T16" s="26"/>
      <c r="U16" s="26"/>
      <c r="V16" s="26"/>
    </row>
    <row r="17" spans="1:22">
      <c r="H17" s="289">
        <v>4200</v>
      </c>
      <c r="I17" s="3">
        <v>11</v>
      </c>
      <c r="J17" s="33" t="s">
        <v>17</v>
      </c>
      <c r="L17" s="32"/>
      <c r="R17" s="48"/>
      <c r="S17" s="26"/>
      <c r="T17" s="26"/>
      <c r="U17" s="26"/>
      <c r="V17" s="26"/>
    </row>
    <row r="18" spans="1:22">
      <c r="H18" s="122">
        <v>3221</v>
      </c>
      <c r="I18" s="3">
        <v>26</v>
      </c>
      <c r="J18" s="33" t="s">
        <v>30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420">
        <v>3071</v>
      </c>
      <c r="I19" s="3">
        <v>38</v>
      </c>
      <c r="J19" s="33" t="s">
        <v>38</v>
      </c>
      <c r="K19" s="116">
        <f>SUM(I4)</f>
        <v>33</v>
      </c>
      <c r="L19" s="33" t="s">
        <v>0</v>
      </c>
      <c r="M19" s="365">
        <v>18624</v>
      </c>
      <c r="N19" s="89">
        <f>SUM(H4)</f>
        <v>16542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197</v>
      </c>
      <c r="D20" s="59" t="s">
        <v>188</v>
      </c>
      <c r="E20" s="59" t="s">
        <v>51</v>
      </c>
      <c r="F20" s="59" t="s">
        <v>50</v>
      </c>
      <c r="G20" s="60" t="s">
        <v>52</v>
      </c>
      <c r="H20" s="88">
        <v>1883</v>
      </c>
      <c r="I20" s="3">
        <v>24</v>
      </c>
      <c r="J20" s="33" t="s">
        <v>28</v>
      </c>
      <c r="K20" s="116">
        <f t="shared" ref="K20:K28" si="1">SUM(I5)</f>
        <v>31</v>
      </c>
      <c r="L20" s="33" t="s">
        <v>64</v>
      </c>
      <c r="M20" s="366">
        <v>19736</v>
      </c>
      <c r="N20" s="89">
        <f t="shared" ref="N20:N28" si="2">SUM(H5)</f>
        <v>14981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0</v>
      </c>
      <c r="C21" s="199">
        <f>SUM(H4)</f>
        <v>16542</v>
      </c>
      <c r="D21" s="89">
        <f>SUM(L4)</f>
        <v>13665</v>
      </c>
      <c r="E21" s="52">
        <f t="shared" ref="E21:E30" si="3">SUM(N19/M19*100)</f>
        <v>88.82087628865979</v>
      </c>
      <c r="F21" s="52">
        <f t="shared" ref="F21:F31" si="4">SUM(C21/D21*100)</f>
        <v>121.05378704720088</v>
      </c>
      <c r="G21" s="62"/>
      <c r="H21" s="44">
        <v>1137</v>
      </c>
      <c r="I21" s="3">
        <v>9</v>
      </c>
      <c r="J21" s="3" t="s">
        <v>162</v>
      </c>
      <c r="K21" s="116">
        <f t="shared" si="1"/>
        <v>40</v>
      </c>
      <c r="L21" s="33" t="s">
        <v>2</v>
      </c>
      <c r="M21" s="366">
        <v>14045</v>
      </c>
      <c r="N21" s="89">
        <f t="shared" si="2"/>
        <v>13785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64</v>
      </c>
      <c r="C22" s="199">
        <f t="shared" ref="C22:C30" si="5">SUM(H5)</f>
        <v>14981</v>
      </c>
      <c r="D22" s="89">
        <f t="shared" ref="D22:D29" si="6">SUM(L5)</f>
        <v>8820</v>
      </c>
      <c r="E22" s="52">
        <f t="shared" si="3"/>
        <v>75.906972030806656</v>
      </c>
      <c r="F22" s="52">
        <f t="shared" si="4"/>
        <v>169.85260770975057</v>
      </c>
      <c r="G22" s="62"/>
      <c r="H22" s="289">
        <v>1000</v>
      </c>
      <c r="I22" s="3">
        <v>10</v>
      </c>
      <c r="J22" s="33" t="s">
        <v>16</v>
      </c>
      <c r="K22" s="116">
        <f t="shared" si="1"/>
        <v>17</v>
      </c>
      <c r="L22" s="33" t="s">
        <v>21</v>
      </c>
      <c r="M22" s="366">
        <v>23276</v>
      </c>
      <c r="N22" s="89">
        <f t="shared" si="2"/>
        <v>12204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</v>
      </c>
      <c r="C23" s="199">
        <f t="shared" si="5"/>
        <v>13785</v>
      </c>
      <c r="D23" s="89">
        <f t="shared" si="6"/>
        <v>10305</v>
      </c>
      <c r="E23" s="52">
        <f t="shared" si="3"/>
        <v>98.14880740477038</v>
      </c>
      <c r="F23" s="52">
        <f t="shared" si="4"/>
        <v>133.77001455604076</v>
      </c>
      <c r="G23" s="62"/>
      <c r="H23" s="88">
        <v>880</v>
      </c>
      <c r="I23" s="3">
        <v>14</v>
      </c>
      <c r="J23" s="33" t="s">
        <v>19</v>
      </c>
      <c r="K23" s="116">
        <f t="shared" si="1"/>
        <v>16</v>
      </c>
      <c r="L23" s="33" t="s">
        <v>3</v>
      </c>
      <c r="M23" s="366">
        <v>6951</v>
      </c>
      <c r="N23" s="89">
        <f t="shared" si="2"/>
        <v>11933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21</v>
      </c>
      <c r="C24" s="199">
        <f t="shared" si="5"/>
        <v>12204</v>
      </c>
      <c r="D24" s="89">
        <f t="shared" si="6"/>
        <v>16685</v>
      </c>
      <c r="E24" s="52">
        <f t="shared" si="3"/>
        <v>52.431689293693076</v>
      </c>
      <c r="F24" s="52">
        <f t="shared" si="4"/>
        <v>73.143542103685945</v>
      </c>
      <c r="G24" s="62"/>
      <c r="H24" s="88">
        <v>742</v>
      </c>
      <c r="I24" s="3">
        <v>37</v>
      </c>
      <c r="J24" s="33" t="s">
        <v>37</v>
      </c>
      <c r="K24" s="116">
        <f t="shared" si="1"/>
        <v>34</v>
      </c>
      <c r="L24" s="33" t="s">
        <v>1</v>
      </c>
      <c r="M24" s="366">
        <v>12852</v>
      </c>
      <c r="N24" s="89">
        <f t="shared" si="2"/>
        <v>11534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3</v>
      </c>
      <c r="C25" s="199">
        <f t="shared" si="5"/>
        <v>11933</v>
      </c>
      <c r="D25" s="89">
        <f t="shared" si="6"/>
        <v>5763</v>
      </c>
      <c r="E25" s="52">
        <f t="shared" si="3"/>
        <v>171.67314055531577</v>
      </c>
      <c r="F25" s="52">
        <f t="shared" si="4"/>
        <v>207.06229394412631</v>
      </c>
      <c r="G25" s="72"/>
      <c r="H25" s="88">
        <v>259</v>
      </c>
      <c r="I25" s="3">
        <v>32</v>
      </c>
      <c r="J25" s="33" t="s">
        <v>35</v>
      </c>
      <c r="K25" s="116">
        <f t="shared" si="1"/>
        <v>13</v>
      </c>
      <c r="L25" s="33" t="s">
        <v>7</v>
      </c>
      <c r="M25" s="366">
        <v>9748</v>
      </c>
      <c r="N25" s="89">
        <f t="shared" si="2"/>
        <v>9936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1</v>
      </c>
      <c r="C26" s="199">
        <f t="shared" si="5"/>
        <v>11534</v>
      </c>
      <c r="D26" s="89">
        <f t="shared" si="6"/>
        <v>18922</v>
      </c>
      <c r="E26" s="52">
        <f t="shared" si="3"/>
        <v>89.744786803610339</v>
      </c>
      <c r="F26" s="52">
        <f t="shared" si="4"/>
        <v>60.955501532607549</v>
      </c>
      <c r="G26" s="62"/>
      <c r="H26" s="44">
        <v>258</v>
      </c>
      <c r="I26" s="3">
        <v>12</v>
      </c>
      <c r="J26" s="33" t="s">
        <v>18</v>
      </c>
      <c r="K26" s="116">
        <f t="shared" si="1"/>
        <v>3</v>
      </c>
      <c r="L26" s="33" t="s">
        <v>10</v>
      </c>
      <c r="M26" s="367">
        <v>30226</v>
      </c>
      <c r="N26" s="89">
        <f t="shared" si="2"/>
        <v>9648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9936</v>
      </c>
      <c r="D27" s="89">
        <f t="shared" si="6"/>
        <v>8548</v>
      </c>
      <c r="E27" s="52">
        <f t="shared" si="3"/>
        <v>101.92860073861306</v>
      </c>
      <c r="F27" s="52">
        <f t="shared" si="4"/>
        <v>116.23771642489471</v>
      </c>
      <c r="G27" s="62"/>
      <c r="H27" s="88">
        <v>245</v>
      </c>
      <c r="I27" s="3">
        <v>27</v>
      </c>
      <c r="J27" s="33" t="s">
        <v>31</v>
      </c>
      <c r="K27" s="116">
        <f t="shared" si="1"/>
        <v>25</v>
      </c>
      <c r="L27" s="33" t="s">
        <v>29</v>
      </c>
      <c r="M27" s="368">
        <v>7590</v>
      </c>
      <c r="N27" s="89">
        <f t="shared" si="2"/>
        <v>6927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10</v>
      </c>
      <c r="C28" s="199">
        <f t="shared" si="5"/>
        <v>9648</v>
      </c>
      <c r="D28" s="89">
        <f t="shared" si="6"/>
        <v>32260</v>
      </c>
      <c r="E28" s="52">
        <f t="shared" si="3"/>
        <v>31.919539469331038</v>
      </c>
      <c r="F28" s="52">
        <f t="shared" si="4"/>
        <v>29.907005579665221</v>
      </c>
      <c r="G28" s="73"/>
      <c r="H28" s="44">
        <v>115</v>
      </c>
      <c r="I28" s="3">
        <v>20</v>
      </c>
      <c r="J28" s="33" t="s">
        <v>24</v>
      </c>
      <c r="K28" s="180">
        <f t="shared" si="1"/>
        <v>2</v>
      </c>
      <c r="L28" s="77" t="s">
        <v>6</v>
      </c>
      <c r="M28" s="368">
        <v>9188</v>
      </c>
      <c r="N28" s="166">
        <f t="shared" si="2"/>
        <v>6609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9">
        <f t="shared" si="5"/>
        <v>6927</v>
      </c>
      <c r="D29" s="89">
        <f t="shared" si="6"/>
        <v>7762</v>
      </c>
      <c r="E29" s="52">
        <f t="shared" si="3"/>
        <v>91.264822134387344</v>
      </c>
      <c r="F29" s="52">
        <f t="shared" si="4"/>
        <v>89.242463282659116</v>
      </c>
      <c r="G29" s="72"/>
      <c r="H29" s="88">
        <v>112</v>
      </c>
      <c r="I29" s="3">
        <v>7</v>
      </c>
      <c r="J29" s="33" t="s">
        <v>14</v>
      </c>
      <c r="K29" s="114"/>
      <c r="L29" s="114" t="s">
        <v>166</v>
      </c>
      <c r="M29" s="369">
        <v>181956</v>
      </c>
      <c r="N29" s="171">
        <f>SUM(H44)</f>
        <v>146501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6</v>
      </c>
      <c r="C30" s="199">
        <f t="shared" si="5"/>
        <v>6609</v>
      </c>
      <c r="D30" s="89">
        <f>SUM(L13)</f>
        <v>10031</v>
      </c>
      <c r="E30" s="57">
        <f t="shared" si="3"/>
        <v>71.930779277318251</v>
      </c>
      <c r="F30" s="63">
        <f t="shared" si="4"/>
        <v>65.885754162097498</v>
      </c>
      <c r="G30" s="75"/>
      <c r="H30" s="88">
        <v>109</v>
      </c>
      <c r="I30" s="3">
        <v>39</v>
      </c>
      <c r="J30" s="33" t="s">
        <v>39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146501</v>
      </c>
      <c r="D31" s="67">
        <f>SUM(L14)</f>
        <v>168558</v>
      </c>
      <c r="E31" s="70">
        <f>SUM(N29/M29*100)</f>
        <v>80.514519993844672</v>
      </c>
      <c r="F31" s="63">
        <f t="shared" si="4"/>
        <v>86.914296562607532</v>
      </c>
      <c r="G31" s="71"/>
      <c r="H31" s="88">
        <v>106</v>
      </c>
      <c r="I31" s="3">
        <v>15</v>
      </c>
      <c r="J31" s="33" t="s">
        <v>20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37</v>
      </c>
      <c r="I32" s="3">
        <v>5</v>
      </c>
      <c r="J32" s="33" t="s">
        <v>12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26</v>
      </c>
      <c r="I33" s="3">
        <v>4</v>
      </c>
      <c r="J33" s="33" t="s">
        <v>11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14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13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0</v>
      </c>
      <c r="I36" s="3">
        <v>6</v>
      </c>
      <c r="J36" s="33" t="s">
        <v>13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88">
        <v>0</v>
      </c>
      <c r="I37" s="3">
        <v>8</v>
      </c>
      <c r="J37" s="33" t="s">
        <v>15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19</v>
      </c>
      <c r="J38" s="33" t="s">
        <v>23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22</v>
      </c>
      <c r="J39" s="33" t="s">
        <v>26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28</v>
      </c>
      <c r="J40" s="33" t="s">
        <v>32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29</v>
      </c>
      <c r="J41" s="33" t="s">
        <v>54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146501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200</v>
      </c>
      <c r="I48" s="3"/>
      <c r="J48" s="188" t="s">
        <v>91</v>
      </c>
      <c r="K48" s="3"/>
      <c r="L48" s="326" t="s">
        <v>191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326" t="s">
        <v>170</v>
      </c>
      <c r="M49" s="82"/>
      <c r="R49" s="48"/>
      <c r="S49" s="26"/>
      <c r="T49" s="26"/>
      <c r="U49" s="26"/>
      <c r="V49" s="26"/>
    </row>
    <row r="50" spans="1:22">
      <c r="H50" s="89">
        <v>24263</v>
      </c>
      <c r="I50" s="3">
        <v>16</v>
      </c>
      <c r="J50" s="33" t="s">
        <v>3</v>
      </c>
      <c r="K50" s="324">
        <f>SUM(I50)</f>
        <v>16</v>
      </c>
      <c r="L50" s="327">
        <v>21503</v>
      </c>
      <c r="M50" s="45"/>
      <c r="R50" s="48"/>
      <c r="S50" s="26"/>
      <c r="T50" s="26"/>
      <c r="U50" s="26"/>
      <c r="V50" s="26"/>
    </row>
    <row r="51" spans="1:22">
      <c r="H51" s="44">
        <v>14490</v>
      </c>
      <c r="I51" s="3">
        <v>26</v>
      </c>
      <c r="J51" s="33" t="s">
        <v>30</v>
      </c>
      <c r="K51" s="324">
        <f t="shared" ref="K51:K59" si="7">SUM(I51)</f>
        <v>26</v>
      </c>
      <c r="L51" s="328">
        <v>14430</v>
      </c>
      <c r="M51" s="45"/>
      <c r="R51" s="48"/>
      <c r="S51" s="26"/>
      <c r="T51" s="26"/>
      <c r="U51" s="26"/>
      <c r="V51" s="26"/>
    </row>
    <row r="52" spans="1:22" ht="14.25" thickBot="1">
      <c r="H52" s="44">
        <v>4809</v>
      </c>
      <c r="I52" s="3">
        <v>38</v>
      </c>
      <c r="J52" s="33" t="s">
        <v>38</v>
      </c>
      <c r="K52" s="324">
        <f t="shared" si="7"/>
        <v>38</v>
      </c>
      <c r="L52" s="328">
        <v>4555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197</v>
      </c>
      <c r="D53" s="59" t="s">
        <v>188</v>
      </c>
      <c r="E53" s="59" t="s">
        <v>51</v>
      </c>
      <c r="F53" s="59" t="s">
        <v>50</v>
      </c>
      <c r="G53" s="60" t="s">
        <v>52</v>
      </c>
      <c r="H53" s="88">
        <v>4320</v>
      </c>
      <c r="I53" s="3">
        <v>33</v>
      </c>
      <c r="J53" s="33" t="s">
        <v>0</v>
      </c>
      <c r="K53" s="324">
        <f t="shared" si="7"/>
        <v>33</v>
      </c>
      <c r="L53" s="328">
        <v>5427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24263</v>
      </c>
      <c r="D54" s="97">
        <f>SUM(L50)</f>
        <v>21503</v>
      </c>
      <c r="E54" s="52">
        <f t="shared" ref="E54:E63" si="8">SUM(N67/M67*100)</f>
        <v>96.862150185636153</v>
      </c>
      <c r="F54" s="52">
        <f t="shared" ref="F54:F62" si="9">SUM(C54/D54*100)</f>
        <v>112.83541831372365</v>
      </c>
      <c r="G54" s="62"/>
      <c r="H54" s="44">
        <v>3713</v>
      </c>
      <c r="I54" s="3">
        <v>34</v>
      </c>
      <c r="J54" s="33" t="s">
        <v>1</v>
      </c>
      <c r="K54" s="324">
        <f t="shared" si="7"/>
        <v>34</v>
      </c>
      <c r="L54" s="328">
        <v>5764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14490</v>
      </c>
      <c r="D55" s="97">
        <f t="shared" ref="D55:D63" si="11">SUM(L51)</f>
        <v>14430</v>
      </c>
      <c r="E55" s="52">
        <f t="shared" si="8"/>
        <v>97.845904517523124</v>
      </c>
      <c r="F55" s="52">
        <f t="shared" si="9"/>
        <v>100.4158004158004</v>
      </c>
      <c r="G55" s="62"/>
      <c r="H55" s="44">
        <v>2286</v>
      </c>
      <c r="I55" s="3">
        <v>17</v>
      </c>
      <c r="J55" s="33" t="s">
        <v>21</v>
      </c>
      <c r="K55" s="324">
        <f t="shared" si="7"/>
        <v>17</v>
      </c>
      <c r="L55" s="328">
        <v>973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38</v>
      </c>
      <c r="C56" s="43">
        <f t="shared" si="10"/>
        <v>4809</v>
      </c>
      <c r="D56" s="97">
        <f t="shared" si="11"/>
        <v>4555</v>
      </c>
      <c r="E56" s="52">
        <f t="shared" si="8"/>
        <v>107.20017833259028</v>
      </c>
      <c r="F56" s="52">
        <f t="shared" si="9"/>
        <v>105.57628979143799</v>
      </c>
      <c r="G56" s="62"/>
      <c r="H56" s="44">
        <v>1427</v>
      </c>
      <c r="I56" s="3">
        <v>39</v>
      </c>
      <c r="J56" s="33" t="s">
        <v>39</v>
      </c>
      <c r="K56" s="324">
        <f t="shared" si="7"/>
        <v>39</v>
      </c>
      <c r="L56" s="328">
        <v>1550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0</v>
      </c>
      <c r="C57" s="43">
        <f t="shared" si="10"/>
        <v>4320</v>
      </c>
      <c r="D57" s="97">
        <f t="shared" si="11"/>
        <v>5427</v>
      </c>
      <c r="E57" s="52">
        <f t="shared" si="8"/>
        <v>86.677367576243981</v>
      </c>
      <c r="F57" s="52">
        <f t="shared" si="9"/>
        <v>79.601990049751251</v>
      </c>
      <c r="G57" s="62"/>
      <c r="H57" s="88">
        <v>1151</v>
      </c>
      <c r="I57" s="3">
        <v>36</v>
      </c>
      <c r="J57" s="33" t="s">
        <v>5</v>
      </c>
      <c r="K57" s="324">
        <f t="shared" si="7"/>
        <v>36</v>
      </c>
      <c r="L57" s="328">
        <v>732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3713</v>
      </c>
      <c r="D58" s="97">
        <f t="shared" si="11"/>
        <v>5764</v>
      </c>
      <c r="E58" s="52">
        <f t="shared" si="8"/>
        <v>101.00652883569097</v>
      </c>
      <c r="F58" s="52">
        <f t="shared" si="9"/>
        <v>64.417071478140173</v>
      </c>
      <c r="G58" s="72"/>
      <c r="H58" s="289">
        <v>1082</v>
      </c>
      <c r="I58" s="3">
        <v>24</v>
      </c>
      <c r="J58" s="33" t="s">
        <v>28</v>
      </c>
      <c r="K58" s="324">
        <f t="shared" si="7"/>
        <v>24</v>
      </c>
      <c r="L58" s="328">
        <v>1884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21</v>
      </c>
      <c r="C59" s="43">
        <f t="shared" si="10"/>
        <v>2286</v>
      </c>
      <c r="D59" s="97">
        <f t="shared" si="11"/>
        <v>973</v>
      </c>
      <c r="E59" s="52">
        <f t="shared" si="8"/>
        <v>110.43478260869566</v>
      </c>
      <c r="F59" s="52">
        <f t="shared" si="9"/>
        <v>234.94347379239463</v>
      </c>
      <c r="G59" s="62"/>
      <c r="H59" s="373">
        <v>1002</v>
      </c>
      <c r="I59" s="14">
        <v>25</v>
      </c>
      <c r="J59" s="77" t="s">
        <v>29</v>
      </c>
      <c r="K59" s="325">
        <f t="shared" si="7"/>
        <v>25</v>
      </c>
      <c r="L59" s="329">
        <v>1288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39</v>
      </c>
      <c r="C60" s="89">
        <f t="shared" si="10"/>
        <v>1427</v>
      </c>
      <c r="D60" s="97">
        <f t="shared" si="11"/>
        <v>1550</v>
      </c>
      <c r="E60" s="52">
        <f t="shared" si="8"/>
        <v>106.97151424287856</v>
      </c>
      <c r="F60" s="52">
        <f t="shared" si="9"/>
        <v>92.064516129032256</v>
      </c>
      <c r="G60" s="62"/>
      <c r="H60" s="417">
        <v>969</v>
      </c>
      <c r="I60" s="219">
        <v>31</v>
      </c>
      <c r="J60" s="376" t="s">
        <v>106</v>
      </c>
      <c r="K60" s="362" t="s">
        <v>8</v>
      </c>
      <c r="L60" s="371">
        <v>61055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5</v>
      </c>
      <c r="C61" s="43">
        <f t="shared" si="10"/>
        <v>1151</v>
      </c>
      <c r="D61" s="97">
        <f t="shared" si="11"/>
        <v>732</v>
      </c>
      <c r="E61" s="52">
        <f t="shared" si="8"/>
        <v>86.933534743202415</v>
      </c>
      <c r="F61" s="52">
        <f t="shared" si="9"/>
        <v>157.24043715846994</v>
      </c>
      <c r="G61" s="73"/>
      <c r="H61" s="44">
        <v>687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28</v>
      </c>
      <c r="C62" s="43">
        <f t="shared" si="10"/>
        <v>1082</v>
      </c>
      <c r="D62" s="97">
        <f t="shared" si="11"/>
        <v>1884</v>
      </c>
      <c r="E62" s="52">
        <f t="shared" si="8"/>
        <v>106.496062992126</v>
      </c>
      <c r="F62" s="52">
        <f t="shared" si="9"/>
        <v>57.430997876857745</v>
      </c>
      <c r="G62" s="72"/>
      <c r="H62" s="44">
        <v>601</v>
      </c>
      <c r="I62" s="3">
        <v>40</v>
      </c>
      <c r="J62" s="33" t="s">
        <v>2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29</v>
      </c>
      <c r="C63" s="43">
        <f t="shared" si="10"/>
        <v>1002</v>
      </c>
      <c r="D63" s="97">
        <f t="shared" si="11"/>
        <v>1288</v>
      </c>
      <c r="E63" s="57">
        <f t="shared" si="8"/>
        <v>54.964344487109159</v>
      </c>
      <c r="F63" s="52">
        <f>SUM(C63/D63*100)</f>
        <v>77.795031055900623</v>
      </c>
      <c r="G63" s="75"/>
      <c r="H63" s="44">
        <v>186</v>
      </c>
      <c r="I63" s="3">
        <v>19</v>
      </c>
      <c r="J63" s="33" t="s">
        <v>23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61559</v>
      </c>
      <c r="D64" s="67">
        <f>SUM(L60)</f>
        <v>61055</v>
      </c>
      <c r="E64" s="70">
        <f>SUM(N77/M77*100)</f>
        <v>95.413683003192901</v>
      </c>
      <c r="F64" s="70">
        <f>SUM(C64/D64*100)</f>
        <v>100.82548521824583</v>
      </c>
      <c r="G64" s="71"/>
      <c r="H64" s="346">
        <v>147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108</v>
      </c>
      <c r="I65" s="3">
        <v>1</v>
      </c>
      <c r="J65" s="33" t="s">
        <v>4</v>
      </c>
      <c r="M65" s="48"/>
      <c r="N65" s="26"/>
      <c r="R65" s="48"/>
      <c r="S65" s="26"/>
      <c r="T65" s="26"/>
      <c r="U65" s="26"/>
      <c r="V65" s="26"/>
    </row>
    <row r="66" spans="3:22">
      <c r="H66" s="44">
        <v>98</v>
      </c>
      <c r="I66" s="3">
        <v>15</v>
      </c>
      <c r="J66" s="33" t="s">
        <v>20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92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27">
        <v>25049</v>
      </c>
      <c r="N67" s="89">
        <f>SUM(H50)</f>
        <v>24263</v>
      </c>
      <c r="R67" s="48"/>
      <c r="S67" s="26"/>
      <c r="T67" s="26"/>
      <c r="U67" s="26"/>
      <c r="V67" s="26"/>
    </row>
    <row r="68" spans="3:22">
      <c r="C68" s="26"/>
      <c r="H68" s="88">
        <v>90</v>
      </c>
      <c r="I68" s="3">
        <v>9</v>
      </c>
      <c r="J68" s="3" t="s">
        <v>162</v>
      </c>
      <c r="K68" s="3">
        <f t="shared" ref="K68:K76" si="12">SUM(I51)</f>
        <v>26</v>
      </c>
      <c r="L68" s="33" t="s">
        <v>30</v>
      </c>
      <c r="M68" s="328">
        <v>14809</v>
      </c>
      <c r="N68" s="89">
        <f t="shared" ref="N68:N76" si="13">SUM(H51)</f>
        <v>14490</v>
      </c>
      <c r="R68" s="48"/>
      <c r="S68" s="26"/>
      <c r="T68" s="26"/>
      <c r="U68" s="26"/>
      <c r="V68" s="26"/>
    </row>
    <row r="69" spans="3:22">
      <c r="H69" s="88">
        <v>37</v>
      </c>
      <c r="I69" s="3">
        <v>13</v>
      </c>
      <c r="J69" s="33" t="s">
        <v>7</v>
      </c>
      <c r="K69" s="3">
        <f t="shared" si="12"/>
        <v>38</v>
      </c>
      <c r="L69" s="33" t="s">
        <v>38</v>
      </c>
      <c r="M69" s="328">
        <v>4486</v>
      </c>
      <c r="N69" s="89">
        <f t="shared" si="13"/>
        <v>4809</v>
      </c>
      <c r="R69" s="48"/>
      <c r="S69" s="26"/>
      <c r="T69" s="26"/>
      <c r="U69" s="26"/>
      <c r="V69" s="26"/>
    </row>
    <row r="70" spans="3:22">
      <c r="H70" s="333">
        <v>1</v>
      </c>
      <c r="I70" s="3">
        <v>23</v>
      </c>
      <c r="J70" s="33" t="s">
        <v>27</v>
      </c>
      <c r="K70" s="3">
        <f t="shared" si="12"/>
        <v>33</v>
      </c>
      <c r="L70" s="33" t="s">
        <v>0</v>
      </c>
      <c r="M70" s="328">
        <v>4984</v>
      </c>
      <c r="N70" s="89">
        <f t="shared" si="13"/>
        <v>4320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34</v>
      </c>
      <c r="L71" s="33" t="s">
        <v>1</v>
      </c>
      <c r="M71" s="328">
        <v>3676</v>
      </c>
      <c r="N71" s="89">
        <f t="shared" si="13"/>
        <v>3713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17</v>
      </c>
      <c r="L72" s="33" t="s">
        <v>21</v>
      </c>
      <c r="M72" s="328">
        <v>2070</v>
      </c>
      <c r="N72" s="89">
        <f t="shared" si="13"/>
        <v>2286</v>
      </c>
      <c r="R72" s="48"/>
      <c r="S72" s="26"/>
      <c r="T72" s="26"/>
      <c r="U72" s="26"/>
      <c r="V72" s="26"/>
    </row>
    <row r="73" spans="3:22">
      <c r="H73" s="44">
        <v>0</v>
      </c>
      <c r="I73" s="3">
        <v>4</v>
      </c>
      <c r="J73" s="33" t="s">
        <v>11</v>
      </c>
      <c r="K73" s="3">
        <f t="shared" si="12"/>
        <v>39</v>
      </c>
      <c r="L73" s="33" t="s">
        <v>39</v>
      </c>
      <c r="M73" s="328">
        <v>1334</v>
      </c>
      <c r="N73" s="89">
        <f t="shared" si="13"/>
        <v>1427</v>
      </c>
      <c r="R73" s="48"/>
      <c r="S73" s="26"/>
      <c r="T73" s="26"/>
      <c r="U73" s="26"/>
      <c r="V73" s="26"/>
    </row>
    <row r="74" spans="3:22">
      <c r="H74" s="44">
        <v>0</v>
      </c>
      <c r="I74" s="3">
        <v>5</v>
      </c>
      <c r="J74" s="33" t="s">
        <v>12</v>
      </c>
      <c r="K74" s="3">
        <f t="shared" si="12"/>
        <v>36</v>
      </c>
      <c r="L74" s="33" t="s">
        <v>5</v>
      </c>
      <c r="M74" s="328">
        <v>1324</v>
      </c>
      <c r="N74" s="89">
        <f t="shared" si="13"/>
        <v>1151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24</v>
      </c>
      <c r="L75" s="33" t="s">
        <v>28</v>
      </c>
      <c r="M75" s="328">
        <v>1016</v>
      </c>
      <c r="N75" s="89">
        <f t="shared" si="13"/>
        <v>1082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25</v>
      </c>
      <c r="L76" s="77" t="s">
        <v>29</v>
      </c>
      <c r="M76" s="329">
        <v>1823</v>
      </c>
      <c r="N76" s="166">
        <f t="shared" si="13"/>
        <v>1002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8</v>
      </c>
      <c r="J77" s="33" t="s">
        <v>15</v>
      </c>
      <c r="K77" s="3"/>
      <c r="L77" s="114" t="s">
        <v>62</v>
      </c>
      <c r="M77" s="445">
        <v>64518</v>
      </c>
      <c r="N77" s="171">
        <f>SUM(H90)</f>
        <v>61559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88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346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289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88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61559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U15" sqref="U15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192</v>
      </c>
      <c r="I2" s="3"/>
      <c r="J2" s="182" t="s">
        <v>70</v>
      </c>
      <c r="K2" s="81"/>
      <c r="L2" s="316" t="s">
        <v>193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34286</v>
      </c>
      <c r="I4" s="3">
        <v>33</v>
      </c>
      <c r="J4" s="160" t="s">
        <v>0</v>
      </c>
      <c r="K4" s="120">
        <f>SUM(I4)</f>
        <v>33</v>
      </c>
      <c r="L4" s="309">
        <v>40428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10630</v>
      </c>
      <c r="I5" s="3">
        <v>13</v>
      </c>
      <c r="J5" s="160" t="s">
        <v>7</v>
      </c>
      <c r="K5" s="120">
        <f t="shared" ref="K5:K13" si="0">SUM(I5)</f>
        <v>13</v>
      </c>
      <c r="L5" s="310">
        <v>9018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10230</v>
      </c>
      <c r="I6" s="3">
        <v>9</v>
      </c>
      <c r="J6" s="3" t="s">
        <v>161</v>
      </c>
      <c r="K6" s="120">
        <f t="shared" si="0"/>
        <v>9</v>
      </c>
      <c r="L6" s="310">
        <v>10350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9736</v>
      </c>
      <c r="I7" s="3">
        <v>34</v>
      </c>
      <c r="J7" s="160" t="s">
        <v>1</v>
      </c>
      <c r="K7" s="120">
        <f t="shared" si="0"/>
        <v>34</v>
      </c>
      <c r="L7" s="310">
        <v>9544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6007</v>
      </c>
      <c r="I8" s="3">
        <v>24</v>
      </c>
      <c r="J8" s="160" t="s">
        <v>28</v>
      </c>
      <c r="K8" s="120">
        <f t="shared" si="0"/>
        <v>24</v>
      </c>
      <c r="L8" s="310">
        <v>5680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289">
        <v>4690</v>
      </c>
      <c r="I9" s="3">
        <v>25</v>
      </c>
      <c r="J9" s="160" t="s">
        <v>29</v>
      </c>
      <c r="K9" s="120">
        <f t="shared" si="0"/>
        <v>25</v>
      </c>
      <c r="L9" s="310">
        <v>4009</v>
      </c>
      <c r="M9" s="95"/>
      <c r="O9" s="1"/>
      <c r="R9" s="48"/>
      <c r="S9" s="26"/>
      <c r="T9" s="26"/>
      <c r="U9" s="26"/>
      <c r="V9" s="26"/>
    </row>
    <row r="10" spans="8:30" ht="13.5" customHeight="1">
      <c r="H10" s="289">
        <v>1800</v>
      </c>
      <c r="I10" s="3">
        <v>20</v>
      </c>
      <c r="J10" s="160" t="s">
        <v>24</v>
      </c>
      <c r="K10" s="120">
        <f t="shared" si="0"/>
        <v>20</v>
      </c>
      <c r="L10" s="310">
        <v>2302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1407</v>
      </c>
      <c r="I11" s="3">
        <v>12</v>
      </c>
      <c r="J11" s="160" t="s">
        <v>18</v>
      </c>
      <c r="K11" s="120">
        <f t="shared" si="0"/>
        <v>12</v>
      </c>
      <c r="L11" s="310">
        <v>2004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289">
        <v>1115</v>
      </c>
      <c r="I12" s="3">
        <v>17</v>
      </c>
      <c r="J12" s="160" t="s">
        <v>21</v>
      </c>
      <c r="K12" s="120">
        <f t="shared" si="0"/>
        <v>17</v>
      </c>
      <c r="L12" s="310">
        <v>1051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1013</v>
      </c>
      <c r="I13" s="14">
        <v>22</v>
      </c>
      <c r="J13" s="162" t="s">
        <v>26</v>
      </c>
      <c r="K13" s="181">
        <f t="shared" si="0"/>
        <v>22</v>
      </c>
      <c r="L13" s="318">
        <v>695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925</v>
      </c>
      <c r="I14" s="219">
        <v>16</v>
      </c>
      <c r="J14" s="220" t="s">
        <v>3</v>
      </c>
      <c r="K14" s="81" t="s">
        <v>8</v>
      </c>
      <c r="L14" s="319">
        <v>91686</v>
      </c>
      <c r="N14" s="48"/>
      <c r="R14" s="48"/>
      <c r="S14" s="26"/>
      <c r="T14" s="26"/>
      <c r="U14" s="26"/>
      <c r="V14" s="26"/>
    </row>
    <row r="15" spans="8:30" ht="13.5" customHeight="1">
      <c r="H15" s="88">
        <v>613</v>
      </c>
      <c r="I15" s="3">
        <v>6</v>
      </c>
      <c r="J15" s="160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602</v>
      </c>
      <c r="I16" s="3">
        <v>40</v>
      </c>
      <c r="J16" s="160" t="s">
        <v>2</v>
      </c>
      <c r="K16" s="50"/>
      <c r="R16" s="48"/>
      <c r="S16" s="26"/>
      <c r="T16" s="26"/>
      <c r="U16" s="26"/>
      <c r="V16" s="26"/>
    </row>
    <row r="17" spans="1:22" ht="13.5" customHeight="1">
      <c r="H17" s="88">
        <v>562</v>
      </c>
      <c r="I17" s="3">
        <v>36</v>
      </c>
      <c r="J17" s="160" t="s">
        <v>5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555</v>
      </c>
      <c r="I18" s="3">
        <v>21</v>
      </c>
      <c r="J18" s="160" t="s">
        <v>25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487</v>
      </c>
      <c r="I19" s="3">
        <v>26</v>
      </c>
      <c r="J19" s="160" t="s">
        <v>30</v>
      </c>
      <c r="L19" s="32" t="s">
        <v>70</v>
      </c>
      <c r="M19" s="93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324</v>
      </c>
      <c r="I20" s="3">
        <v>31</v>
      </c>
      <c r="J20" s="3" t="s">
        <v>64</v>
      </c>
      <c r="K20" s="120">
        <f>SUM(I4)</f>
        <v>33</v>
      </c>
      <c r="L20" s="160" t="s">
        <v>0</v>
      </c>
      <c r="M20" s="320">
        <v>34217</v>
      </c>
      <c r="N20" s="89">
        <f>SUM(H4)</f>
        <v>34286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197</v>
      </c>
      <c r="D21" s="59" t="s">
        <v>188</v>
      </c>
      <c r="E21" s="59" t="s">
        <v>41</v>
      </c>
      <c r="F21" s="59" t="s">
        <v>50</v>
      </c>
      <c r="G21" s="60" t="s">
        <v>52</v>
      </c>
      <c r="H21" s="88">
        <v>275</v>
      </c>
      <c r="I21" s="3">
        <v>39</v>
      </c>
      <c r="J21" s="160" t="s">
        <v>39</v>
      </c>
      <c r="K21" s="120">
        <f t="shared" ref="K21:K29" si="1">SUM(I5)</f>
        <v>13</v>
      </c>
      <c r="L21" s="160" t="s">
        <v>7</v>
      </c>
      <c r="M21" s="321">
        <v>7428</v>
      </c>
      <c r="N21" s="89">
        <f t="shared" ref="N21:N29" si="2">SUM(H5)</f>
        <v>10630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34286</v>
      </c>
      <c r="D22" s="97">
        <f>SUM(L4)</f>
        <v>40428</v>
      </c>
      <c r="E22" s="55">
        <f t="shared" ref="E22:E31" si="3">SUM(N20/M20*100)</f>
        <v>100.20165414852266</v>
      </c>
      <c r="F22" s="52">
        <f t="shared" ref="F22:F32" si="4">SUM(C22/D22*100)</f>
        <v>84.807559117443361</v>
      </c>
      <c r="G22" s="62"/>
      <c r="H22" s="289">
        <v>272</v>
      </c>
      <c r="I22" s="3">
        <v>38</v>
      </c>
      <c r="J22" s="160" t="s">
        <v>38</v>
      </c>
      <c r="K22" s="120">
        <f t="shared" si="1"/>
        <v>9</v>
      </c>
      <c r="L22" s="3" t="s">
        <v>161</v>
      </c>
      <c r="M22" s="321">
        <v>9948</v>
      </c>
      <c r="N22" s="89">
        <f t="shared" si="2"/>
        <v>10230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10630</v>
      </c>
      <c r="D23" s="97">
        <f t="shared" ref="D23:D31" si="6">SUM(L5)</f>
        <v>9018</v>
      </c>
      <c r="E23" s="55">
        <f t="shared" si="3"/>
        <v>143.10716208939149</v>
      </c>
      <c r="F23" s="52">
        <f t="shared" si="4"/>
        <v>117.87536039033044</v>
      </c>
      <c r="G23" s="62"/>
      <c r="H23" s="88">
        <v>249</v>
      </c>
      <c r="I23" s="3">
        <v>18</v>
      </c>
      <c r="J23" s="160" t="s">
        <v>22</v>
      </c>
      <c r="K23" s="120">
        <f t="shared" si="1"/>
        <v>34</v>
      </c>
      <c r="L23" s="160" t="s">
        <v>1</v>
      </c>
      <c r="M23" s="321">
        <v>8810</v>
      </c>
      <c r="N23" s="89">
        <f t="shared" si="2"/>
        <v>9736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10230</v>
      </c>
      <c r="D24" s="97">
        <f t="shared" si="6"/>
        <v>10350</v>
      </c>
      <c r="E24" s="55">
        <f t="shared" si="3"/>
        <v>102.83474065138722</v>
      </c>
      <c r="F24" s="52">
        <f t="shared" si="4"/>
        <v>98.840579710144922</v>
      </c>
      <c r="G24" s="62"/>
      <c r="H24" s="88">
        <v>236</v>
      </c>
      <c r="I24" s="3">
        <v>1</v>
      </c>
      <c r="J24" s="160" t="s">
        <v>4</v>
      </c>
      <c r="K24" s="120">
        <f t="shared" si="1"/>
        <v>24</v>
      </c>
      <c r="L24" s="160" t="s">
        <v>28</v>
      </c>
      <c r="M24" s="321">
        <v>5841</v>
      </c>
      <c r="N24" s="89">
        <f t="shared" si="2"/>
        <v>6007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9736</v>
      </c>
      <c r="D25" s="97">
        <f t="shared" si="6"/>
        <v>9544</v>
      </c>
      <c r="E25" s="55">
        <f t="shared" si="3"/>
        <v>110.51078320090807</v>
      </c>
      <c r="F25" s="52">
        <f t="shared" si="4"/>
        <v>102.01173512154233</v>
      </c>
      <c r="G25" s="62"/>
      <c r="H25" s="289">
        <v>167</v>
      </c>
      <c r="I25" s="3">
        <v>5</v>
      </c>
      <c r="J25" s="160" t="s">
        <v>12</v>
      </c>
      <c r="K25" s="120">
        <f t="shared" si="1"/>
        <v>25</v>
      </c>
      <c r="L25" s="160" t="s">
        <v>29</v>
      </c>
      <c r="M25" s="321">
        <v>2856</v>
      </c>
      <c r="N25" s="89">
        <f t="shared" si="2"/>
        <v>4690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6007</v>
      </c>
      <c r="D26" s="97">
        <f t="shared" si="6"/>
        <v>5680</v>
      </c>
      <c r="E26" s="55">
        <f t="shared" si="3"/>
        <v>102.84197911316555</v>
      </c>
      <c r="F26" s="52">
        <f t="shared" si="4"/>
        <v>105.75704225352112</v>
      </c>
      <c r="G26" s="72"/>
      <c r="H26" s="88">
        <v>155</v>
      </c>
      <c r="I26" s="3">
        <v>14</v>
      </c>
      <c r="J26" s="160" t="s">
        <v>19</v>
      </c>
      <c r="K26" s="120">
        <f t="shared" si="1"/>
        <v>20</v>
      </c>
      <c r="L26" s="160" t="s">
        <v>24</v>
      </c>
      <c r="M26" s="321">
        <v>1753</v>
      </c>
      <c r="N26" s="89">
        <f t="shared" si="2"/>
        <v>1800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4690</v>
      </c>
      <c r="D27" s="97">
        <f t="shared" si="6"/>
        <v>4009</v>
      </c>
      <c r="E27" s="55">
        <f t="shared" si="3"/>
        <v>164.21568627450981</v>
      </c>
      <c r="F27" s="52">
        <f t="shared" si="4"/>
        <v>116.98677974557245</v>
      </c>
      <c r="G27" s="76"/>
      <c r="H27" s="88">
        <v>69</v>
      </c>
      <c r="I27" s="3">
        <v>10</v>
      </c>
      <c r="J27" s="160" t="s">
        <v>16</v>
      </c>
      <c r="K27" s="120">
        <f t="shared" si="1"/>
        <v>12</v>
      </c>
      <c r="L27" s="160" t="s">
        <v>18</v>
      </c>
      <c r="M27" s="321">
        <v>1400</v>
      </c>
      <c r="N27" s="89">
        <f t="shared" si="2"/>
        <v>1407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1800</v>
      </c>
      <c r="D28" s="97">
        <f t="shared" si="6"/>
        <v>2302</v>
      </c>
      <c r="E28" s="55">
        <f t="shared" si="3"/>
        <v>102.6811180832858</v>
      </c>
      <c r="F28" s="52">
        <f t="shared" si="4"/>
        <v>78.192875760208508</v>
      </c>
      <c r="G28" s="62"/>
      <c r="H28" s="88">
        <v>45</v>
      </c>
      <c r="I28" s="3">
        <v>11</v>
      </c>
      <c r="J28" s="160" t="s">
        <v>17</v>
      </c>
      <c r="K28" s="120">
        <f t="shared" si="1"/>
        <v>17</v>
      </c>
      <c r="L28" s="160" t="s">
        <v>21</v>
      </c>
      <c r="M28" s="321">
        <v>1124</v>
      </c>
      <c r="N28" s="89">
        <f t="shared" si="2"/>
        <v>1115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18</v>
      </c>
      <c r="C29" s="43">
        <f t="shared" si="5"/>
        <v>1407</v>
      </c>
      <c r="D29" s="97">
        <f t="shared" si="6"/>
        <v>2004</v>
      </c>
      <c r="E29" s="55">
        <f t="shared" si="3"/>
        <v>100.49999999999999</v>
      </c>
      <c r="F29" s="52">
        <f t="shared" si="4"/>
        <v>70.209580838323348</v>
      </c>
      <c r="G29" s="73"/>
      <c r="H29" s="88">
        <v>15</v>
      </c>
      <c r="I29" s="3">
        <v>27</v>
      </c>
      <c r="J29" s="160" t="s">
        <v>31</v>
      </c>
      <c r="K29" s="181">
        <f t="shared" si="1"/>
        <v>22</v>
      </c>
      <c r="L29" s="162" t="s">
        <v>26</v>
      </c>
      <c r="M29" s="322">
        <v>894</v>
      </c>
      <c r="N29" s="89">
        <f t="shared" si="2"/>
        <v>1013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21</v>
      </c>
      <c r="C30" s="43">
        <f t="shared" si="5"/>
        <v>1115</v>
      </c>
      <c r="D30" s="97">
        <f t="shared" si="6"/>
        <v>1051</v>
      </c>
      <c r="E30" s="55">
        <f t="shared" si="3"/>
        <v>99.19928825622776</v>
      </c>
      <c r="F30" s="52">
        <f t="shared" si="4"/>
        <v>106.0894386298763</v>
      </c>
      <c r="G30" s="72"/>
      <c r="H30" s="88">
        <v>10</v>
      </c>
      <c r="I30" s="3">
        <v>32</v>
      </c>
      <c r="J30" s="160" t="s">
        <v>35</v>
      </c>
      <c r="K30" s="114"/>
      <c r="L30" s="332" t="s">
        <v>107</v>
      </c>
      <c r="M30" s="323">
        <v>79625</v>
      </c>
      <c r="N30" s="89">
        <f>SUM(H44)</f>
        <v>86481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26</v>
      </c>
      <c r="C31" s="43">
        <f t="shared" si="5"/>
        <v>1013</v>
      </c>
      <c r="D31" s="97">
        <f t="shared" si="6"/>
        <v>695</v>
      </c>
      <c r="E31" s="55">
        <f t="shared" si="3"/>
        <v>113.31096196868009</v>
      </c>
      <c r="F31" s="63">
        <f t="shared" si="4"/>
        <v>145.75539568345323</v>
      </c>
      <c r="G31" s="75"/>
      <c r="H31" s="88">
        <v>4</v>
      </c>
      <c r="I31" s="3">
        <v>2</v>
      </c>
      <c r="J31" s="160" t="s">
        <v>6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86481</v>
      </c>
      <c r="D32" s="67">
        <f>SUM(L14)</f>
        <v>91686</v>
      </c>
      <c r="E32" s="68">
        <f>SUM(N30/M30*100)</f>
        <v>108.61036106750393</v>
      </c>
      <c r="F32" s="63">
        <f t="shared" si="4"/>
        <v>94.323015509456184</v>
      </c>
      <c r="G32" s="71"/>
      <c r="H32" s="89">
        <v>2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0</v>
      </c>
      <c r="I33" s="3">
        <v>3</v>
      </c>
      <c r="J33" s="160" t="s">
        <v>10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0</v>
      </c>
      <c r="I34" s="3">
        <v>7</v>
      </c>
      <c r="J34" s="160" t="s">
        <v>14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8</v>
      </c>
      <c r="J35" s="160" t="s">
        <v>15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15</v>
      </c>
      <c r="J36" s="160" t="s">
        <v>20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289">
        <v>0</v>
      </c>
      <c r="I37" s="3">
        <v>19</v>
      </c>
      <c r="J37" s="160" t="s">
        <v>23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23</v>
      </c>
      <c r="J38" s="160" t="s">
        <v>27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28</v>
      </c>
      <c r="J39" s="160" t="s">
        <v>32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289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86481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200</v>
      </c>
      <c r="I48" s="3"/>
      <c r="J48" s="178" t="s">
        <v>104</v>
      </c>
      <c r="K48" s="81"/>
      <c r="L48" s="296" t="s">
        <v>192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185858</v>
      </c>
      <c r="I50" s="160">
        <v>17</v>
      </c>
      <c r="J50" s="160" t="s">
        <v>21</v>
      </c>
      <c r="K50" s="123">
        <f>SUM(I50)</f>
        <v>17</v>
      </c>
      <c r="L50" s="297">
        <v>334762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65742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92381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30553</v>
      </c>
      <c r="I52" s="160">
        <v>16</v>
      </c>
      <c r="J52" s="160" t="s">
        <v>3</v>
      </c>
      <c r="K52" s="123">
        <f t="shared" si="7"/>
        <v>16</v>
      </c>
      <c r="L52" s="297">
        <v>22827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20824</v>
      </c>
      <c r="I53" s="160">
        <v>40</v>
      </c>
      <c r="J53" s="160" t="s">
        <v>2</v>
      </c>
      <c r="K53" s="123">
        <f t="shared" si="7"/>
        <v>40</v>
      </c>
      <c r="L53" s="297">
        <v>17644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197</v>
      </c>
      <c r="D54" s="59" t="s">
        <v>188</v>
      </c>
      <c r="E54" s="59" t="s">
        <v>41</v>
      </c>
      <c r="F54" s="59" t="s">
        <v>50</v>
      </c>
      <c r="G54" s="60" t="s">
        <v>52</v>
      </c>
      <c r="H54" s="88">
        <v>15258</v>
      </c>
      <c r="I54" s="160">
        <v>26</v>
      </c>
      <c r="J54" s="160" t="s">
        <v>30</v>
      </c>
      <c r="K54" s="123">
        <f t="shared" si="7"/>
        <v>26</v>
      </c>
      <c r="L54" s="297">
        <v>17719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185858</v>
      </c>
      <c r="D55" s="5">
        <f t="shared" ref="D55:D64" si="8">SUM(L50)</f>
        <v>334762</v>
      </c>
      <c r="E55" s="52">
        <f>SUM(N66/M66*100)</f>
        <v>102.33288000836909</v>
      </c>
      <c r="F55" s="52">
        <f t="shared" ref="F55:F65" si="9">SUM(C55/D55*100)</f>
        <v>55.519443664454151</v>
      </c>
      <c r="G55" s="62"/>
      <c r="H55" s="88">
        <v>13864</v>
      </c>
      <c r="I55" s="160">
        <v>38</v>
      </c>
      <c r="J55" s="160" t="s">
        <v>38</v>
      </c>
      <c r="K55" s="123">
        <f t="shared" si="7"/>
        <v>38</v>
      </c>
      <c r="L55" s="297">
        <v>10238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65742</v>
      </c>
      <c r="D56" s="5">
        <f t="shared" si="8"/>
        <v>92381</v>
      </c>
      <c r="E56" s="52">
        <f t="shared" ref="E56:E65" si="11">SUM(N67/M67*100)</f>
        <v>91.64053025550956</v>
      </c>
      <c r="F56" s="52">
        <f t="shared" si="9"/>
        <v>71.163983936090759</v>
      </c>
      <c r="G56" s="62"/>
      <c r="H56" s="88">
        <v>10912</v>
      </c>
      <c r="I56" s="160">
        <v>24</v>
      </c>
      <c r="J56" s="160" t="s">
        <v>28</v>
      </c>
      <c r="K56" s="123">
        <f t="shared" si="7"/>
        <v>24</v>
      </c>
      <c r="L56" s="297">
        <v>11831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30553</v>
      </c>
      <c r="D57" s="5">
        <f t="shared" si="8"/>
        <v>22827</v>
      </c>
      <c r="E57" s="52">
        <f t="shared" si="11"/>
        <v>97.445302034828103</v>
      </c>
      <c r="F57" s="52">
        <f t="shared" si="9"/>
        <v>133.84588425986769</v>
      </c>
      <c r="G57" s="62"/>
      <c r="H57" s="88">
        <v>9888</v>
      </c>
      <c r="I57" s="160">
        <v>37</v>
      </c>
      <c r="J57" s="160" t="s">
        <v>37</v>
      </c>
      <c r="K57" s="123">
        <f t="shared" si="7"/>
        <v>37</v>
      </c>
      <c r="L57" s="297">
        <v>11196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2</v>
      </c>
      <c r="C58" s="43">
        <f t="shared" si="10"/>
        <v>20824</v>
      </c>
      <c r="D58" s="5">
        <f t="shared" si="8"/>
        <v>17644</v>
      </c>
      <c r="E58" s="52">
        <f t="shared" si="11"/>
        <v>101.6300634455832</v>
      </c>
      <c r="F58" s="52">
        <f t="shared" si="9"/>
        <v>118.02312400816142</v>
      </c>
      <c r="G58" s="62"/>
      <c r="H58" s="373">
        <v>9005</v>
      </c>
      <c r="I58" s="162">
        <v>25</v>
      </c>
      <c r="J58" s="162" t="s">
        <v>29</v>
      </c>
      <c r="K58" s="123">
        <f t="shared" si="7"/>
        <v>25</v>
      </c>
      <c r="L58" s="295">
        <v>9195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30</v>
      </c>
      <c r="C59" s="43">
        <f t="shared" si="10"/>
        <v>15258</v>
      </c>
      <c r="D59" s="5">
        <f t="shared" si="8"/>
        <v>17719</v>
      </c>
      <c r="E59" s="52">
        <f t="shared" si="11"/>
        <v>102.63688954661644</v>
      </c>
      <c r="F59" s="52">
        <f t="shared" si="9"/>
        <v>86.110954342795864</v>
      </c>
      <c r="G59" s="72"/>
      <c r="H59" s="373">
        <v>6785</v>
      </c>
      <c r="I59" s="162">
        <v>33</v>
      </c>
      <c r="J59" s="162" t="s">
        <v>0</v>
      </c>
      <c r="K59" s="123">
        <f t="shared" si="7"/>
        <v>33</v>
      </c>
      <c r="L59" s="295">
        <v>12178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13864</v>
      </c>
      <c r="D60" s="5">
        <f t="shared" si="8"/>
        <v>10238</v>
      </c>
      <c r="E60" s="52">
        <f t="shared" si="11"/>
        <v>125.53422672944585</v>
      </c>
      <c r="F60" s="52">
        <f t="shared" si="9"/>
        <v>135.41707364719673</v>
      </c>
      <c r="G60" s="62"/>
      <c r="H60" s="446">
        <v>6474</v>
      </c>
      <c r="I60" s="220">
        <v>15</v>
      </c>
      <c r="J60" s="220" t="s">
        <v>20</v>
      </c>
      <c r="K60" s="81" t="s">
        <v>8</v>
      </c>
      <c r="L60" s="405">
        <v>553814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10912</v>
      </c>
      <c r="D61" s="5">
        <f t="shared" si="8"/>
        <v>11831</v>
      </c>
      <c r="E61" s="52">
        <f t="shared" si="11"/>
        <v>98.563815373498329</v>
      </c>
      <c r="F61" s="52">
        <f t="shared" si="9"/>
        <v>92.232271152058161</v>
      </c>
      <c r="G61" s="62"/>
      <c r="H61" s="88">
        <v>5115</v>
      </c>
      <c r="I61" s="160">
        <v>34</v>
      </c>
      <c r="J61" s="160" t="s">
        <v>1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9888</v>
      </c>
      <c r="D62" s="5">
        <f t="shared" si="8"/>
        <v>11196</v>
      </c>
      <c r="E62" s="52">
        <f t="shared" si="11"/>
        <v>103.36608822914488</v>
      </c>
      <c r="F62" s="52">
        <f t="shared" si="9"/>
        <v>88.317256162915328</v>
      </c>
      <c r="G62" s="73"/>
      <c r="H62" s="88">
        <v>1848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29</v>
      </c>
      <c r="C63" s="43">
        <f t="shared" si="10"/>
        <v>9005</v>
      </c>
      <c r="D63" s="5">
        <f t="shared" si="8"/>
        <v>9195</v>
      </c>
      <c r="E63" s="52">
        <f t="shared" si="11"/>
        <v>111.59995042756228</v>
      </c>
      <c r="F63" s="52">
        <f t="shared" si="9"/>
        <v>97.933659597607388</v>
      </c>
      <c r="G63" s="72"/>
      <c r="H63" s="88">
        <v>960</v>
      </c>
      <c r="I63" s="160">
        <v>14</v>
      </c>
      <c r="J63" s="160" t="s">
        <v>19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6785</v>
      </c>
      <c r="D64" s="5">
        <f t="shared" si="8"/>
        <v>12178</v>
      </c>
      <c r="E64" s="57">
        <f t="shared" si="11"/>
        <v>100.01474056603774</v>
      </c>
      <c r="F64" s="52">
        <f t="shared" si="9"/>
        <v>55.715224174741337</v>
      </c>
      <c r="G64" s="75"/>
      <c r="H64" s="122">
        <v>933</v>
      </c>
      <c r="I64" s="160">
        <v>29</v>
      </c>
      <c r="J64" s="160" t="s">
        <v>54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386271</v>
      </c>
      <c r="D65" s="67">
        <f>SUM(L60)</f>
        <v>553814</v>
      </c>
      <c r="E65" s="70">
        <f t="shared" si="11"/>
        <v>100.60791223560115</v>
      </c>
      <c r="F65" s="70">
        <f t="shared" si="9"/>
        <v>69.74742422546197</v>
      </c>
      <c r="G65" s="71"/>
      <c r="H65" s="89">
        <v>924</v>
      </c>
      <c r="I65" s="160">
        <v>21</v>
      </c>
      <c r="J65" s="160" t="s">
        <v>25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252</v>
      </c>
      <c r="I66" s="160">
        <v>13</v>
      </c>
      <c r="J66" s="160" t="s">
        <v>7</v>
      </c>
      <c r="K66" s="116">
        <f>SUM(I50)</f>
        <v>17</v>
      </c>
      <c r="L66" s="160" t="s">
        <v>21</v>
      </c>
      <c r="M66" s="308">
        <v>181621</v>
      </c>
      <c r="N66" s="89">
        <f>SUM(H50)</f>
        <v>185858</v>
      </c>
      <c r="R66" s="48"/>
      <c r="S66" s="26"/>
      <c r="T66" s="26"/>
      <c r="U66" s="26"/>
      <c r="V66" s="26"/>
    </row>
    <row r="67" spans="1:22" ht="13.5" customHeight="1">
      <c r="H67" s="289">
        <v>220</v>
      </c>
      <c r="I67" s="160">
        <v>11</v>
      </c>
      <c r="J67" s="160" t="s">
        <v>17</v>
      </c>
      <c r="K67" s="116">
        <f t="shared" ref="K67:K75" si="12">SUM(I51)</f>
        <v>36</v>
      </c>
      <c r="L67" s="160" t="s">
        <v>5</v>
      </c>
      <c r="M67" s="306">
        <v>71739</v>
      </c>
      <c r="N67" s="89">
        <f t="shared" ref="N67:N75" si="13">SUM(H51)</f>
        <v>65742</v>
      </c>
      <c r="R67" s="48"/>
      <c r="S67" s="26"/>
      <c r="T67" s="26"/>
      <c r="U67" s="26"/>
      <c r="V67" s="26"/>
    </row>
    <row r="68" spans="1:22" ht="13.5" customHeight="1">
      <c r="C68" s="26"/>
      <c r="H68" s="88">
        <v>168</v>
      </c>
      <c r="I68" s="160">
        <v>27</v>
      </c>
      <c r="J68" s="160" t="s">
        <v>31</v>
      </c>
      <c r="K68" s="116">
        <f t="shared" si="12"/>
        <v>16</v>
      </c>
      <c r="L68" s="160" t="s">
        <v>3</v>
      </c>
      <c r="M68" s="306">
        <v>31354</v>
      </c>
      <c r="N68" s="89">
        <f t="shared" si="13"/>
        <v>30553</v>
      </c>
      <c r="R68" s="48"/>
      <c r="S68" s="26"/>
      <c r="T68" s="26"/>
      <c r="U68" s="26"/>
      <c r="V68" s="26"/>
    </row>
    <row r="69" spans="1:22" ht="13.5" customHeight="1">
      <c r="H69" s="193">
        <v>164</v>
      </c>
      <c r="I69" s="160">
        <v>35</v>
      </c>
      <c r="J69" s="160" t="s">
        <v>36</v>
      </c>
      <c r="K69" s="116">
        <f t="shared" si="12"/>
        <v>40</v>
      </c>
      <c r="L69" s="160" t="s">
        <v>2</v>
      </c>
      <c r="M69" s="306">
        <v>20490</v>
      </c>
      <c r="N69" s="89">
        <f t="shared" si="13"/>
        <v>20824</v>
      </c>
      <c r="R69" s="48"/>
      <c r="S69" s="26"/>
      <c r="T69" s="26"/>
      <c r="U69" s="26"/>
      <c r="V69" s="26"/>
    </row>
    <row r="70" spans="1:22" ht="13.5" customHeight="1">
      <c r="H70" s="88">
        <v>116</v>
      </c>
      <c r="I70" s="160">
        <v>1</v>
      </c>
      <c r="J70" s="160" t="s">
        <v>4</v>
      </c>
      <c r="K70" s="116">
        <f t="shared" si="12"/>
        <v>26</v>
      </c>
      <c r="L70" s="160" t="s">
        <v>30</v>
      </c>
      <c r="M70" s="306">
        <v>14866</v>
      </c>
      <c r="N70" s="89">
        <f t="shared" si="13"/>
        <v>15258</v>
      </c>
      <c r="R70" s="48"/>
      <c r="S70" s="26"/>
      <c r="T70" s="26"/>
      <c r="U70" s="26"/>
      <c r="V70" s="26"/>
    </row>
    <row r="71" spans="1:22" ht="13.5" customHeight="1">
      <c r="H71" s="88">
        <v>111</v>
      </c>
      <c r="I71" s="160">
        <v>9</v>
      </c>
      <c r="J71" s="3" t="s">
        <v>161</v>
      </c>
      <c r="K71" s="116">
        <f t="shared" si="12"/>
        <v>38</v>
      </c>
      <c r="L71" s="160" t="s">
        <v>38</v>
      </c>
      <c r="M71" s="306">
        <v>11044</v>
      </c>
      <c r="N71" s="89">
        <f t="shared" si="13"/>
        <v>13864</v>
      </c>
      <c r="R71" s="48"/>
      <c r="S71" s="26"/>
      <c r="T71" s="26"/>
      <c r="U71" s="26"/>
      <c r="V71" s="26"/>
    </row>
    <row r="72" spans="1:22" ht="13.5" customHeight="1">
      <c r="H72" s="289">
        <v>105</v>
      </c>
      <c r="I72" s="160">
        <v>39</v>
      </c>
      <c r="J72" s="160" t="s">
        <v>39</v>
      </c>
      <c r="K72" s="116">
        <f t="shared" si="12"/>
        <v>24</v>
      </c>
      <c r="L72" s="160" t="s">
        <v>28</v>
      </c>
      <c r="M72" s="306">
        <v>11071</v>
      </c>
      <c r="N72" s="89">
        <f t="shared" si="13"/>
        <v>10912</v>
      </c>
      <c r="R72" s="48"/>
      <c r="S72" s="26"/>
      <c r="T72" s="26"/>
      <c r="U72" s="26"/>
      <c r="V72" s="26"/>
    </row>
    <row r="73" spans="1:22" ht="13.5" customHeight="1">
      <c r="H73" s="289">
        <v>78</v>
      </c>
      <c r="I73" s="160">
        <v>12</v>
      </c>
      <c r="J73" s="160" t="s">
        <v>18</v>
      </c>
      <c r="K73" s="116">
        <f t="shared" si="12"/>
        <v>37</v>
      </c>
      <c r="L73" s="160" t="s">
        <v>37</v>
      </c>
      <c r="M73" s="306">
        <v>9566</v>
      </c>
      <c r="N73" s="89">
        <f t="shared" si="13"/>
        <v>9888</v>
      </c>
      <c r="R73" s="48"/>
      <c r="S73" s="26"/>
      <c r="T73" s="26"/>
      <c r="U73" s="26"/>
      <c r="V73" s="26"/>
    </row>
    <row r="74" spans="1:22" ht="13.5" customHeight="1">
      <c r="H74" s="289">
        <v>39</v>
      </c>
      <c r="I74" s="160">
        <v>28</v>
      </c>
      <c r="J74" s="160" t="s">
        <v>32</v>
      </c>
      <c r="K74" s="116">
        <f t="shared" si="12"/>
        <v>25</v>
      </c>
      <c r="L74" s="162" t="s">
        <v>29</v>
      </c>
      <c r="M74" s="307">
        <v>8069</v>
      </c>
      <c r="N74" s="89">
        <f t="shared" si="13"/>
        <v>9005</v>
      </c>
      <c r="R74" s="48"/>
      <c r="S74" s="26"/>
      <c r="T74" s="26"/>
      <c r="U74" s="26"/>
      <c r="V74" s="26"/>
    </row>
    <row r="75" spans="1:22" ht="13.5" customHeight="1" thickBot="1">
      <c r="H75" s="289">
        <v>34</v>
      </c>
      <c r="I75" s="160">
        <v>22</v>
      </c>
      <c r="J75" s="160" t="s">
        <v>26</v>
      </c>
      <c r="K75" s="116">
        <f t="shared" si="12"/>
        <v>33</v>
      </c>
      <c r="L75" s="162" t="s">
        <v>0</v>
      </c>
      <c r="M75" s="307">
        <v>6784</v>
      </c>
      <c r="N75" s="166">
        <f t="shared" si="13"/>
        <v>6785</v>
      </c>
      <c r="R75" s="48"/>
      <c r="S75" s="26"/>
      <c r="T75" s="26"/>
      <c r="U75" s="26"/>
      <c r="V75" s="26"/>
    </row>
    <row r="76" spans="1:22" ht="13.5" customHeight="1" thickTop="1">
      <c r="H76" s="88">
        <v>27</v>
      </c>
      <c r="I76" s="160">
        <v>23</v>
      </c>
      <c r="J76" s="160" t="s">
        <v>27</v>
      </c>
      <c r="K76" s="3"/>
      <c r="L76" s="332" t="s">
        <v>107</v>
      </c>
      <c r="M76" s="337">
        <v>383937</v>
      </c>
      <c r="N76" s="171">
        <f>SUM(H90)</f>
        <v>386271</v>
      </c>
      <c r="R76" s="48"/>
      <c r="S76" s="26"/>
      <c r="T76" s="26"/>
      <c r="U76" s="26"/>
      <c r="V76" s="26"/>
    </row>
    <row r="77" spans="1:22" ht="13.5" customHeight="1">
      <c r="H77" s="88">
        <v>14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0</v>
      </c>
      <c r="I78" s="160">
        <v>2</v>
      </c>
      <c r="J78" s="160" t="s">
        <v>6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60">
        <v>3</v>
      </c>
      <c r="J79" s="160" t="s">
        <v>10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4</v>
      </c>
      <c r="J80" s="160" t="s">
        <v>11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5</v>
      </c>
      <c r="J81" s="160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10</v>
      </c>
      <c r="J85" s="160" t="s">
        <v>16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386271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U15" sqref="U1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6" t="s">
        <v>208</v>
      </c>
      <c r="B1" s="477"/>
      <c r="C1" s="477"/>
      <c r="D1" s="477"/>
      <c r="E1" s="477"/>
      <c r="F1" s="477"/>
      <c r="G1" s="477"/>
      <c r="I1" s="380"/>
      <c r="J1" s="391"/>
      <c r="M1" s="16"/>
      <c r="N1" t="s">
        <v>197</v>
      </c>
      <c r="O1" s="398"/>
      <c r="Q1" s="279" t="s">
        <v>188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217">
        <v>240861</v>
      </c>
      <c r="K3" s="195">
        <v>1</v>
      </c>
      <c r="L3" s="3">
        <f>SUM(H3)</f>
        <v>17</v>
      </c>
      <c r="M3" s="160" t="s">
        <v>21</v>
      </c>
      <c r="N3" s="13">
        <f>SUM(J3)</f>
        <v>240861</v>
      </c>
      <c r="O3" s="3">
        <f>SUM(H3)</f>
        <v>17</v>
      </c>
      <c r="P3" s="160" t="s">
        <v>21</v>
      </c>
      <c r="Q3" s="434">
        <v>427843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129765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129765</v>
      </c>
      <c r="O4" s="3">
        <f t="shared" ref="O4:O12" si="2">SUM(H4)</f>
        <v>26</v>
      </c>
      <c r="P4" s="160" t="s">
        <v>30</v>
      </c>
      <c r="Q4" s="435">
        <v>132438</v>
      </c>
      <c r="R4" s="396"/>
      <c r="S4" s="397"/>
    </row>
    <row r="5" spans="1:19" ht="13.5" customHeight="1">
      <c r="H5" s="3">
        <v>36</v>
      </c>
      <c r="I5" s="160" t="s">
        <v>5</v>
      </c>
      <c r="J5" s="13">
        <v>117741</v>
      </c>
      <c r="K5" s="195">
        <v>3</v>
      </c>
      <c r="L5" s="3">
        <f t="shared" si="0"/>
        <v>36</v>
      </c>
      <c r="M5" s="160" t="s">
        <v>5</v>
      </c>
      <c r="N5" s="13">
        <f t="shared" si="1"/>
        <v>117741</v>
      </c>
      <c r="O5" s="3">
        <f t="shared" si="2"/>
        <v>36</v>
      </c>
      <c r="P5" s="160" t="s">
        <v>5</v>
      </c>
      <c r="Q5" s="435">
        <v>123654</v>
      </c>
    </row>
    <row r="6" spans="1:19" ht="13.5" customHeight="1">
      <c r="H6" s="33">
        <v>40</v>
      </c>
      <c r="I6" s="160" t="s">
        <v>2</v>
      </c>
      <c r="J6" s="13">
        <v>88336</v>
      </c>
      <c r="K6" s="195">
        <v>4</v>
      </c>
      <c r="L6" s="3">
        <f t="shared" si="0"/>
        <v>40</v>
      </c>
      <c r="M6" s="160" t="s">
        <v>2</v>
      </c>
      <c r="N6" s="13">
        <f t="shared" si="1"/>
        <v>88336</v>
      </c>
      <c r="O6" s="3">
        <f t="shared" si="2"/>
        <v>40</v>
      </c>
      <c r="P6" s="160" t="s">
        <v>2</v>
      </c>
      <c r="Q6" s="435">
        <v>72904</v>
      </c>
    </row>
    <row r="7" spans="1:19" ht="13.5" customHeight="1">
      <c r="H7" s="3">
        <v>33</v>
      </c>
      <c r="I7" s="160" t="s">
        <v>0</v>
      </c>
      <c r="J7" s="217">
        <v>79637</v>
      </c>
      <c r="K7" s="195">
        <v>5</v>
      </c>
      <c r="L7" s="3">
        <f t="shared" si="0"/>
        <v>33</v>
      </c>
      <c r="M7" s="160" t="s">
        <v>0</v>
      </c>
      <c r="N7" s="13">
        <f t="shared" si="1"/>
        <v>79637</v>
      </c>
      <c r="O7" s="3">
        <f t="shared" si="2"/>
        <v>33</v>
      </c>
      <c r="P7" s="160" t="s">
        <v>0</v>
      </c>
      <c r="Q7" s="435">
        <v>85819</v>
      </c>
    </row>
    <row r="8" spans="1:19" ht="13.5" customHeight="1">
      <c r="H8" s="3">
        <v>31</v>
      </c>
      <c r="I8" s="160" t="s">
        <v>64</v>
      </c>
      <c r="J8" s="217">
        <v>77975</v>
      </c>
      <c r="K8" s="195">
        <v>6</v>
      </c>
      <c r="L8" s="3">
        <f t="shared" si="0"/>
        <v>31</v>
      </c>
      <c r="M8" s="160" t="s">
        <v>64</v>
      </c>
      <c r="N8" s="13">
        <f t="shared" si="1"/>
        <v>77975</v>
      </c>
      <c r="O8" s="3">
        <f t="shared" si="2"/>
        <v>31</v>
      </c>
      <c r="P8" s="160" t="s">
        <v>64</v>
      </c>
      <c r="Q8" s="435">
        <v>79075</v>
      </c>
    </row>
    <row r="9" spans="1:19" ht="13.5" customHeight="1">
      <c r="H9" s="14">
        <v>16</v>
      </c>
      <c r="I9" s="162" t="s">
        <v>3</v>
      </c>
      <c r="J9" s="13">
        <v>68640</v>
      </c>
      <c r="K9" s="195">
        <v>7</v>
      </c>
      <c r="L9" s="3">
        <f t="shared" si="0"/>
        <v>16</v>
      </c>
      <c r="M9" s="162" t="s">
        <v>3</v>
      </c>
      <c r="N9" s="13">
        <f t="shared" si="1"/>
        <v>68640</v>
      </c>
      <c r="O9" s="3">
        <f t="shared" si="2"/>
        <v>16</v>
      </c>
      <c r="P9" s="162" t="s">
        <v>3</v>
      </c>
      <c r="Q9" s="435">
        <v>61283</v>
      </c>
    </row>
    <row r="10" spans="1:19" ht="13.5" customHeight="1">
      <c r="H10" s="3">
        <v>34</v>
      </c>
      <c r="I10" s="160" t="s">
        <v>1</v>
      </c>
      <c r="J10" s="13">
        <v>58431</v>
      </c>
      <c r="K10" s="195">
        <v>8</v>
      </c>
      <c r="L10" s="3">
        <f t="shared" si="0"/>
        <v>34</v>
      </c>
      <c r="M10" s="160" t="s">
        <v>1</v>
      </c>
      <c r="N10" s="13">
        <f t="shared" si="1"/>
        <v>58431</v>
      </c>
      <c r="O10" s="3">
        <f t="shared" si="2"/>
        <v>34</v>
      </c>
      <c r="P10" s="160" t="s">
        <v>1</v>
      </c>
      <c r="Q10" s="435">
        <v>65482</v>
      </c>
    </row>
    <row r="11" spans="1:19" ht="13.5" customHeight="1">
      <c r="H11" s="14">
        <v>13</v>
      </c>
      <c r="I11" s="162" t="s">
        <v>7</v>
      </c>
      <c r="J11" s="13">
        <v>50748</v>
      </c>
      <c r="K11" s="195">
        <v>9</v>
      </c>
      <c r="L11" s="3">
        <f t="shared" si="0"/>
        <v>13</v>
      </c>
      <c r="M11" s="162" t="s">
        <v>7</v>
      </c>
      <c r="N11" s="13">
        <f t="shared" si="1"/>
        <v>50748</v>
      </c>
      <c r="O11" s="3">
        <f t="shared" si="2"/>
        <v>13</v>
      </c>
      <c r="P11" s="162" t="s">
        <v>7</v>
      </c>
      <c r="Q11" s="435">
        <v>52934</v>
      </c>
    </row>
    <row r="12" spans="1:19" ht="13.5" customHeight="1" thickBot="1">
      <c r="H12" s="271">
        <v>25</v>
      </c>
      <c r="I12" s="374" t="s">
        <v>29</v>
      </c>
      <c r="J12" s="410">
        <v>47123</v>
      </c>
      <c r="K12" s="194">
        <v>10</v>
      </c>
      <c r="L12" s="3">
        <f t="shared" si="0"/>
        <v>25</v>
      </c>
      <c r="M12" s="374" t="s">
        <v>29</v>
      </c>
      <c r="N12" s="113">
        <f t="shared" si="1"/>
        <v>47123</v>
      </c>
      <c r="O12" s="14">
        <f t="shared" si="2"/>
        <v>25</v>
      </c>
      <c r="P12" s="374" t="s">
        <v>29</v>
      </c>
      <c r="Q12" s="436">
        <v>49393</v>
      </c>
    </row>
    <row r="13" spans="1:19" ht="13.5" customHeight="1" thickTop="1" thickBot="1">
      <c r="H13" s="121">
        <v>38</v>
      </c>
      <c r="I13" s="174" t="s">
        <v>38</v>
      </c>
      <c r="J13" s="450">
        <v>41872</v>
      </c>
      <c r="K13" s="103"/>
      <c r="L13" s="78"/>
      <c r="M13" s="163"/>
      <c r="N13" s="336">
        <f>SUM(J43)</f>
        <v>1284139</v>
      </c>
      <c r="O13" s="3"/>
      <c r="P13" s="270" t="s">
        <v>8</v>
      </c>
      <c r="Q13" s="437">
        <v>1482313</v>
      </c>
    </row>
    <row r="14" spans="1:19" ht="13.5" customHeight="1">
      <c r="B14" s="19"/>
      <c r="H14" s="3">
        <v>3</v>
      </c>
      <c r="I14" s="160" t="s">
        <v>10</v>
      </c>
      <c r="J14" s="13">
        <v>39323</v>
      </c>
      <c r="K14" s="103"/>
      <c r="L14" s="26"/>
      <c r="N14" t="s">
        <v>59</v>
      </c>
      <c r="O14"/>
    </row>
    <row r="15" spans="1:19" ht="13.5" customHeight="1">
      <c r="H15" s="3">
        <v>24</v>
      </c>
      <c r="I15" s="160" t="s">
        <v>28</v>
      </c>
      <c r="J15" s="13">
        <v>38254</v>
      </c>
      <c r="K15" s="103"/>
      <c r="L15" s="26"/>
      <c r="M15" t="s">
        <v>198</v>
      </c>
      <c r="N15" s="15"/>
      <c r="O15"/>
      <c r="P15" t="s">
        <v>199</v>
      </c>
      <c r="Q15" s="85" t="s">
        <v>173</v>
      </c>
    </row>
    <row r="16" spans="1:19" ht="13.5" customHeight="1">
      <c r="C16" s="15"/>
      <c r="E16" s="17"/>
      <c r="H16" s="3">
        <v>2</v>
      </c>
      <c r="I16" s="160" t="s">
        <v>6</v>
      </c>
      <c r="J16" s="13">
        <v>37017</v>
      </c>
      <c r="K16" s="103"/>
      <c r="L16" s="3">
        <f>SUM(L3)</f>
        <v>17</v>
      </c>
      <c r="M16" s="13">
        <f>SUM(N3)</f>
        <v>240861</v>
      </c>
      <c r="N16" s="160" t="s">
        <v>21</v>
      </c>
      <c r="O16" s="3">
        <f>SUM(O3)</f>
        <v>17</v>
      </c>
      <c r="P16" s="13">
        <f>SUM(M16)</f>
        <v>240861</v>
      </c>
      <c r="Q16" s="275">
        <v>245315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136">
        <v>33262</v>
      </c>
      <c r="K17" s="103"/>
      <c r="L17" s="3">
        <f t="shared" ref="L17:L25" si="3">SUM(L4)</f>
        <v>26</v>
      </c>
      <c r="M17" s="13">
        <f t="shared" ref="M17:M25" si="4">SUM(N4)</f>
        <v>129765</v>
      </c>
      <c r="N17" s="160" t="s">
        <v>30</v>
      </c>
      <c r="O17" s="3">
        <f t="shared" ref="O17:O25" si="5">SUM(O4)</f>
        <v>26</v>
      </c>
      <c r="P17" s="13">
        <f t="shared" ref="P17:P25" si="6">SUM(M17)</f>
        <v>129765</v>
      </c>
      <c r="Q17" s="276">
        <v>127139</v>
      </c>
      <c r="R17" s="79"/>
      <c r="S17" s="42"/>
    </row>
    <row r="18" spans="2:20" ht="13.5" customHeight="1">
      <c r="C18" s="15"/>
      <c r="E18" s="17"/>
      <c r="H18" s="3">
        <v>1</v>
      </c>
      <c r="I18" s="160" t="s">
        <v>4</v>
      </c>
      <c r="J18" s="13">
        <v>21304</v>
      </c>
      <c r="K18" s="103"/>
      <c r="L18" s="3">
        <f t="shared" si="3"/>
        <v>36</v>
      </c>
      <c r="M18" s="13">
        <f t="shared" si="4"/>
        <v>117741</v>
      </c>
      <c r="N18" s="160" t="s">
        <v>5</v>
      </c>
      <c r="O18" s="3">
        <f t="shared" si="5"/>
        <v>36</v>
      </c>
      <c r="P18" s="13">
        <f t="shared" si="6"/>
        <v>117741</v>
      </c>
      <c r="Q18" s="276">
        <v>114171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161</v>
      </c>
      <c r="J19" s="136">
        <v>17508</v>
      </c>
      <c r="L19" s="3">
        <f t="shared" si="3"/>
        <v>40</v>
      </c>
      <c r="M19" s="13">
        <f t="shared" si="4"/>
        <v>88336</v>
      </c>
      <c r="N19" s="160" t="s">
        <v>2</v>
      </c>
      <c r="O19" s="3">
        <f t="shared" si="5"/>
        <v>40</v>
      </c>
      <c r="P19" s="13">
        <f t="shared" si="6"/>
        <v>88336</v>
      </c>
      <c r="Q19" s="276">
        <v>81203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407">
        <v>12683</v>
      </c>
      <c r="L20" s="3">
        <f t="shared" si="3"/>
        <v>33</v>
      </c>
      <c r="M20" s="13">
        <f t="shared" si="4"/>
        <v>79637</v>
      </c>
      <c r="N20" s="160" t="s">
        <v>0</v>
      </c>
      <c r="O20" s="3">
        <f t="shared" si="5"/>
        <v>33</v>
      </c>
      <c r="P20" s="13">
        <f t="shared" si="6"/>
        <v>79637</v>
      </c>
      <c r="Q20" s="276">
        <v>78784</v>
      </c>
      <c r="R20" s="79"/>
      <c r="S20" s="124"/>
    </row>
    <row r="21" spans="2:20" ht="13.5" customHeight="1">
      <c r="B21" s="18"/>
      <c r="C21" s="15"/>
      <c r="E21" s="17"/>
      <c r="H21" s="3">
        <v>21</v>
      </c>
      <c r="I21" s="3" t="s">
        <v>155</v>
      </c>
      <c r="J21" s="217">
        <v>12097</v>
      </c>
      <c r="L21" s="3">
        <f t="shared" si="3"/>
        <v>31</v>
      </c>
      <c r="M21" s="13">
        <f t="shared" si="4"/>
        <v>77975</v>
      </c>
      <c r="N21" s="160" t="s">
        <v>64</v>
      </c>
      <c r="O21" s="3">
        <f t="shared" si="5"/>
        <v>31</v>
      </c>
      <c r="P21" s="13">
        <f t="shared" si="6"/>
        <v>77975</v>
      </c>
      <c r="Q21" s="276">
        <v>76255</v>
      </c>
      <c r="R21" s="79"/>
      <c r="S21" s="28"/>
    </row>
    <row r="22" spans="2:20" ht="13.5" customHeight="1">
      <c r="C22" s="15"/>
      <c r="E22" s="17"/>
      <c r="H22" s="3">
        <v>14</v>
      </c>
      <c r="I22" s="160" t="s">
        <v>19</v>
      </c>
      <c r="J22" s="13">
        <v>12040</v>
      </c>
      <c r="K22" s="15"/>
      <c r="L22" s="3">
        <f t="shared" si="3"/>
        <v>16</v>
      </c>
      <c r="M22" s="13">
        <f t="shared" si="4"/>
        <v>68640</v>
      </c>
      <c r="N22" s="162" t="s">
        <v>3</v>
      </c>
      <c r="O22" s="3">
        <f t="shared" si="5"/>
        <v>16</v>
      </c>
      <c r="P22" s="13">
        <f t="shared" si="6"/>
        <v>68640</v>
      </c>
      <c r="Q22" s="276">
        <v>65190</v>
      </c>
      <c r="R22" s="79"/>
    </row>
    <row r="23" spans="2:20" ht="13.5" customHeight="1">
      <c r="B23" s="18"/>
      <c r="C23" s="15"/>
      <c r="E23" s="17"/>
      <c r="H23" s="3">
        <v>22</v>
      </c>
      <c r="I23" s="160" t="s">
        <v>26</v>
      </c>
      <c r="J23" s="13">
        <v>10913</v>
      </c>
      <c r="K23" s="15"/>
      <c r="L23" s="3">
        <f t="shared" si="3"/>
        <v>34</v>
      </c>
      <c r="M23" s="13">
        <f t="shared" si="4"/>
        <v>58431</v>
      </c>
      <c r="N23" s="160" t="s">
        <v>1</v>
      </c>
      <c r="O23" s="3">
        <f t="shared" si="5"/>
        <v>34</v>
      </c>
      <c r="P23" s="13">
        <f t="shared" si="6"/>
        <v>58431</v>
      </c>
      <c r="Q23" s="276">
        <v>59598</v>
      </c>
      <c r="R23" s="79"/>
      <c r="S23" s="42"/>
    </row>
    <row r="24" spans="2:20" ht="13.5" customHeight="1">
      <c r="C24" s="15"/>
      <c r="E24" s="17"/>
      <c r="H24" s="3">
        <v>15</v>
      </c>
      <c r="I24" s="160" t="s">
        <v>20</v>
      </c>
      <c r="J24" s="217">
        <v>9772</v>
      </c>
      <c r="K24" s="15"/>
      <c r="L24" s="3">
        <f t="shared" si="3"/>
        <v>13</v>
      </c>
      <c r="M24" s="13">
        <f t="shared" si="4"/>
        <v>50748</v>
      </c>
      <c r="N24" s="162" t="s">
        <v>7</v>
      </c>
      <c r="O24" s="3">
        <f t="shared" si="5"/>
        <v>13</v>
      </c>
      <c r="P24" s="13">
        <f t="shared" si="6"/>
        <v>50748</v>
      </c>
      <c r="Q24" s="276">
        <v>47524</v>
      </c>
      <c r="R24" s="79"/>
      <c r="S24" s="111"/>
    </row>
    <row r="25" spans="2:20" ht="13.5" customHeight="1" thickBot="1">
      <c r="C25" s="15"/>
      <c r="E25" s="17"/>
      <c r="H25" s="3">
        <v>27</v>
      </c>
      <c r="I25" s="160" t="s">
        <v>31</v>
      </c>
      <c r="J25" s="136">
        <v>6916</v>
      </c>
      <c r="K25" s="15"/>
      <c r="L25" s="14">
        <f t="shared" si="3"/>
        <v>25</v>
      </c>
      <c r="M25" s="113">
        <f t="shared" si="4"/>
        <v>47123</v>
      </c>
      <c r="N25" s="374" t="s">
        <v>29</v>
      </c>
      <c r="O25" s="14">
        <f t="shared" si="5"/>
        <v>25</v>
      </c>
      <c r="P25" s="113">
        <f t="shared" si="6"/>
        <v>47123</v>
      </c>
      <c r="Q25" s="277">
        <v>47366</v>
      </c>
      <c r="R25" s="126" t="s">
        <v>73</v>
      </c>
      <c r="S25" s="28"/>
      <c r="T25" s="28"/>
    </row>
    <row r="26" spans="2:20" ht="13.5" customHeight="1" thickTop="1">
      <c r="H26" s="3">
        <v>30</v>
      </c>
      <c r="I26" s="160" t="s">
        <v>33</v>
      </c>
      <c r="J26" s="87">
        <v>6662</v>
      </c>
      <c r="K26" s="15"/>
      <c r="L26" s="114"/>
      <c r="M26" s="161">
        <f>SUM(J43-(M16+M17+M18+M19+M20+M21+M22+M23+M24+M25))</f>
        <v>324882</v>
      </c>
      <c r="N26" s="218" t="s">
        <v>45</v>
      </c>
      <c r="O26" s="115"/>
      <c r="P26" s="161">
        <f>SUM(M26)</f>
        <v>324882</v>
      </c>
      <c r="Q26" s="161"/>
      <c r="R26" s="175">
        <v>1274863</v>
      </c>
      <c r="T26" s="28"/>
    </row>
    <row r="27" spans="2:20" ht="13.5" customHeight="1">
      <c r="H27" s="3">
        <v>20</v>
      </c>
      <c r="I27" s="160" t="s">
        <v>24</v>
      </c>
      <c r="J27" s="217">
        <v>4606</v>
      </c>
      <c r="K27" s="15"/>
      <c r="M27" t="s">
        <v>189</v>
      </c>
      <c r="O27" s="110"/>
      <c r="P27" s="28" t="s">
        <v>190</v>
      </c>
    </row>
    <row r="28" spans="2:20" ht="13.5" customHeight="1">
      <c r="H28" s="3">
        <v>12</v>
      </c>
      <c r="I28" s="160" t="s">
        <v>18</v>
      </c>
      <c r="J28" s="13">
        <v>4504</v>
      </c>
      <c r="K28" s="15"/>
      <c r="M28" s="86">
        <f t="shared" ref="M28:M37" si="7">SUM(Q3)</f>
        <v>427843</v>
      </c>
      <c r="N28" s="160" t="s">
        <v>21</v>
      </c>
      <c r="O28" s="3">
        <f>SUM(L3)</f>
        <v>17</v>
      </c>
      <c r="P28" s="86">
        <f t="shared" ref="P28:P37" si="8">SUM(Q3)</f>
        <v>427843</v>
      </c>
    </row>
    <row r="29" spans="2:20" ht="13.5" customHeight="1">
      <c r="H29" s="3">
        <v>29</v>
      </c>
      <c r="I29" s="160" t="s">
        <v>54</v>
      </c>
      <c r="J29" s="13">
        <v>3598</v>
      </c>
      <c r="K29" s="15"/>
      <c r="M29" s="86">
        <f t="shared" si="7"/>
        <v>132438</v>
      </c>
      <c r="N29" s="160" t="s">
        <v>30</v>
      </c>
      <c r="O29" s="3">
        <f t="shared" ref="O29:O37" si="9">SUM(L4)</f>
        <v>26</v>
      </c>
      <c r="P29" s="86">
        <f t="shared" si="8"/>
        <v>132438</v>
      </c>
    </row>
    <row r="30" spans="2:20" ht="13.5" customHeight="1">
      <c r="H30" s="3">
        <v>35</v>
      </c>
      <c r="I30" s="160" t="s">
        <v>36</v>
      </c>
      <c r="J30" s="13">
        <v>2403</v>
      </c>
      <c r="K30" s="15"/>
      <c r="M30" s="86">
        <f t="shared" si="7"/>
        <v>123654</v>
      </c>
      <c r="N30" s="160" t="s">
        <v>5</v>
      </c>
      <c r="O30" s="3">
        <f t="shared" si="9"/>
        <v>36</v>
      </c>
      <c r="P30" s="86">
        <f t="shared" si="8"/>
        <v>123654</v>
      </c>
    </row>
    <row r="31" spans="2:20" ht="13.5" customHeight="1">
      <c r="H31" s="3">
        <v>39</v>
      </c>
      <c r="I31" s="160" t="s">
        <v>39</v>
      </c>
      <c r="J31" s="13">
        <v>2119</v>
      </c>
      <c r="K31" s="15"/>
      <c r="M31" s="86">
        <f t="shared" si="7"/>
        <v>72904</v>
      </c>
      <c r="N31" s="160" t="s">
        <v>2</v>
      </c>
      <c r="O31" s="3">
        <f t="shared" si="9"/>
        <v>40</v>
      </c>
      <c r="P31" s="86">
        <f t="shared" si="8"/>
        <v>72904</v>
      </c>
    </row>
    <row r="32" spans="2:20" ht="13.5" customHeight="1">
      <c r="H32" s="3">
        <v>10</v>
      </c>
      <c r="I32" s="160" t="s">
        <v>16</v>
      </c>
      <c r="J32" s="13">
        <v>2023</v>
      </c>
      <c r="K32" s="15"/>
      <c r="M32" s="86">
        <f t="shared" si="7"/>
        <v>85819</v>
      </c>
      <c r="N32" s="160" t="s">
        <v>0</v>
      </c>
      <c r="O32" s="3">
        <f t="shared" si="9"/>
        <v>33</v>
      </c>
      <c r="P32" s="86">
        <f t="shared" si="8"/>
        <v>85819</v>
      </c>
      <c r="S32" s="10"/>
    </row>
    <row r="33" spans="8:21" ht="13.5" customHeight="1">
      <c r="H33" s="3">
        <v>23</v>
      </c>
      <c r="I33" s="160" t="s">
        <v>27</v>
      </c>
      <c r="J33" s="136">
        <v>1566</v>
      </c>
      <c r="K33" s="15"/>
      <c r="M33" s="86">
        <f t="shared" si="7"/>
        <v>79075</v>
      </c>
      <c r="N33" s="160" t="s">
        <v>64</v>
      </c>
      <c r="O33" s="3">
        <f t="shared" si="9"/>
        <v>31</v>
      </c>
      <c r="P33" s="86">
        <f t="shared" si="8"/>
        <v>79075</v>
      </c>
      <c r="S33" s="28"/>
      <c r="T33" s="28"/>
    </row>
    <row r="34" spans="8:21" ht="13.5" customHeight="1">
      <c r="H34" s="3">
        <v>6</v>
      </c>
      <c r="I34" s="160" t="s">
        <v>13</v>
      </c>
      <c r="J34" s="13">
        <v>1220</v>
      </c>
      <c r="K34" s="15"/>
      <c r="M34" s="86">
        <f t="shared" si="7"/>
        <v>61283</v>
      </c>
      <c r="N34" s="162" t="s">
        <v>3</v>
      </c>
      <c r="O34" s="3">
        <f t="shared" si="9"/>
        <v>16</v>
      </c>
      <c r="P34" s="86">
        <f t="shared" si="8"/>
        <v>61283</v>
      </c>
      <c r="S34" s="28"/>
      <c r="T34" s="28"/>
    </row>
    <row r="35" spans="8:21" ht="13.5" customHeight="1">
      <c r="H35" s="3">
        <v>32</v>
      </c>
      <c r="I35" s="160" t="s">
        <v>35</v>
      </c>
      <c r="J35" s="13">
        <v>767</v>
      </c>
      <c r="K35" s="15"/>
      <c r="M35" s="86">
        <f t="shared" si="7"/>
        <v>65482</v>
      </c>
      <c r="N35" s="160" t="s">
        <v>1</v>
      </c>
      <c r="O35" s="3">
        <f t="shared" si="9"/>
        <v>34</v>
      </c>
      <c r="P35" s="86">
        <f t="shared" si="8"/>
        <v>65482</v>
      </c>
      <c r="S35" s="28"/>
    </row>
    <row r="36" spans="8:21" ht="13.5" customHeight="1">
      <c r="H36" s="3">
        <v>4</v>
      </c>
      <c r="I36" s="160" t="s">
        <v>11</v>
      </c>
      <c r="J36" s="13">
        <v>693</v>
      </c>
      <c r="K36" s="15"/>
      <c r="M36" s="86">
        <f t="shared" si="7"/>
        <v>52934</v>
      </c>
      <c r="N36" s="162" t="s">
        <v>7</v>
      </c>
      <c r="O36" s="3">
        <f t="shared" si="9"/>
        <v>13</v>
      </c>
      <c r="P36" s="86">
        <f t="shared" si="8"/>
        <v>52934</v>
      </c>
      <c r="S36" s="28"/>
    </row>
    <row r="37" spans="8:21" ht="13.5" customHeight="1" thickBot="1">
      <c r="H37" s="3">
        <v>18</v>
      </c>
      <c r="I37" s="160" t="s">
        <v>22</v>
      </c>
      <c r="J37" s="217">
        <v>659</v>
      </c>
      <c r="K37" s="15"/>
      <c r="M37" s="112">
        <f t="shared" si="7"/>
        <v>49393</v>
      </c>
      <c r="N37" s="374" t="s">
        <v>29</v>
      </c>
      <c r="O37" s="14">
        <f t="shared" si="9"/>
        <v>25</v>
      </c>
      <c r="P37" s="112">
        <f t="shared" si="8"/>
        <v>49393</v>
      </c>
      <c r="S37" s="28"/>
    </row>
    <row r="38" spans="8:21" ht="13.5" customHeight="1" thickTop="1">
      <c r="H38" s="3">
        <v>5</v>
      </c>
      <c r="I38" s="160" t="s">
        <v>12</v>
      </c>
      <c r="J38" s="87">
        <v>387</v>
      </c>
      <c r="K38" s="15"/>
      <c r="M38" s="342">
        <f>SUM(Q13-(Q3+Q4+Q5+Q6+Q7+Q8+Q9+Q10+Q11+Q12))</f>
        <v>331488</v>
      </c>
      <c r="N38" s="406" t="s">
        <v>176</v>
      </c>
      <c r="O38" s="343"/>
      <c r="P38" s="344">
        <f>SUM(M38)</f>
        <v>331488</v>
      </c>
      <c r="U38" s="28"/>
    </row>
    <row r="39" spans="8:21" ht="13.5" customHeight="1">
      <c r="H39" s="3">
        <v>19</v>
      </c>
      <c r="I39" s="160" t="s">
        <v>23</v>
      </c>
      <c r="J39" s="13">
        <v>279</v>
      </c>
      <c r="K39" s="15"/>
      <c r="P39" s="28"/>
    </row>
    <row r="40" spans="8:21" ht="13.5" customHeight="1">
      <c r="H40" s="3">
        <v>7</v>
      </c>
      <c r="I40" s="160" t="s">
        <v>14</v>
      </c>
      <c r="J40" s="13">
        <v>231</v>
      </c>
      <c r="K40" s="15"/>
    </row>
    <row r="41" spans="8:21" ht="13.5" customHeight="1">
      <c r="H41" s="3">
        <v>28</v>
      </c>
      <c r="I41" s="160" t="s">
        <v>32</v>
      </c>
      <c r="J41" s="217">
        <v>204</v>
      </c>
      <c r="K41" s="15"/>
    </row>
    <row r="42" spans="8:21" ht="13.5" customHeight="1" thickBot="1">
      <c r="H42" s="14">
        <v>8</v>
      </c>
      <c r="I42" s="162" t="s">
        <v>15</v>
      </c>
      <c r="J42" s="439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1284139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/>
      <c r="J50" s="159"/>
    </row>
    <row r="51" spans="1:19" ht="13.5" customHeight="1" thickBot="1">
      <c r="I51" s="42"/>
      <c r="J51" s="222"/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188</v>
      </c>
      <c r="D52" s="59" t="s">
        <v>184</v>
      </c>
      <c r="E52" s="24" t="s">
        <v>43</v>
      </c>
      <c r="F52" s="23" t="s">
        <v>42</v>
      </c>
      <c r="G52" s="8" t="s">
        <v>171</v>
      </c>
      <c r="I52" s="42"/>
      <c r="J52" s="159"/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240861</v>
      </c>
      <c r="D53" s="87">
        <f t="shared" ref="D53:D63" si="10">SUM(Q3)</f>
        <v>427843</v>
      </c>
      <c r="E53" s="80">
        <f t="shared" ref="E53:E62" si="11">SUM(P16/Q16*100)</f>
        <v>98.184375191080846</v>
      </c>
      <c r="F53" s="20">
        <f t="shared" ref="F53:F63" si="12">SUM(C53/D53*100)</f>
        <v>56.29658542970202</v>
      </c>
      <c r="G53" s="21"/>
      <c r="I53" s="42"/>
      <c r="J53" s="159"/>
    </row>
    <row r="54" spans="1:19" ht="13.5" customHeight="1">
      <c r="A54" s="9">
        <v>2</v>
      </c>
      <c r="B54" s="160" t="s">
        <v>30</v>
      </c>
      <c r="C54" s="408">
        <f t="shared" ref="C54:C62" si="13">SUM(J4)</f>
        <v>129765</v>
      </c>
      <c r="D54" s="87">
        <f t="shared" si="10"/>
        <v>132438</v>
      </c>
      <c r="E54" s="80">
        <f t="shared" si="11"/>
        <v>102.06545591832561</v>
      </c>
      <c r="F54" s="393">
        <f t="shared" si="12"/>
        <v>97.981697095999635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117741</v>
      </c>
      <c r="D55" s="87">
        <f t="shared" si="10"/>
        <v>123654</v>
      </c>
      <c r="E55" s="80">
        <f t="shared" si="11"/>
        <v>103.12688861444674</v>
      </c>
      <c r="F55" s="20">
        <f t="shared" si="12"/>
        <v>95.218108593333</v>
      </c>
      <c r="G55" s="21"/>
      <c r="I55" s="478"/>
      <c r="J55" s="479"/>
    </row>
    <row r="56" spans="1:19" ht="13.5" customHeight="1">
      <c r="A56" s="9">
        <v>4</v>
      </c>
      <c r="B56" s="160" t="s">
        <v>2</v>
      </c>
      <c r="C56" s="408">
        <f t="shared" si="13"/>
        <v>88336</v>
      </c>
      <c r="D56" s="87">
        <f t="shared" si="10"/>
        <v>72904</v>
      </c>
      <c r="E56" s="80">
        <f t="shared" si="11"/>
        <v>108.7841582207554</v>
      </c>
      <c r="F56" s="20">
        <f t="shared" si="12"/>
        <v>121.16756282234171</v>
      </c>
      <c r="G56" s="21"/>
      <c r="I56" s="478"/>
      <c r="J56" s="479"/>
    </row>
    <row r="57" spans="1:19" ht="13.5" customHeight="1">
      <c r="A57" s="9">
        <v>5</v>
      </c>
      <c r="B57" s="160" t="s">
        <v>0</v>
      </c>
      <c r="C57" s="408">
        <f t="shared" si="13"/>
        <v>79637</v>
      </c>
      <c r="D57" s="87">
        <f t="shared" si="10"/>
        <v>85819</v>
      </c>
      <c r="E57" s="80">
        <f t="shared" si="11"/>
        <v>101.08270714865964</v>
      </c>
      <c r="F57" s="20">
        <f t="shared" si="12"/>
        <v>92.796466982835966</v>
      </c>
      <c r="G57" s="21"/>
      <c r="I57" s="159"/>
      <c r="P57" s="28"/>
    </row>
    <row r="58" spans="1:19" ht="13.5" customHeight="1">
      <c r="A58" s="9">
        <v>6</v>
      </c>
      <c r="B58" s="160" t="s">
        <v>64</v>
      </c>
      <c r="C58" s="408">
        <f t="shared" si="13"/>
        <v>77975</v>
      </c>
      <c r="D58" s="87">
        <f t="shared" si="10"/>
        <v>79075</v>
      </c>
      <c r="E58" s="80">
        <f t="shared" si="11"/>
        <v>102.25558979739033</v>
      </c>
      <c r="F58" s="20">
        <f t="shared" si="12"/>
        <v>98.608915586468541</v>
      </c>
      <c r="G58" s="21"/>
    </row>
    <row r="59" spans="1:19" ht="13.5" customHeight="1">
      <c r="A59" s="9">
        <v>7</v>
      </c>
      <c r="B59" s="162" t="s">
        <v>3</v>
      </c>
      <c r="C59" s="408">
        <f t="shared" si="13"/>
        <v>68640</v>
      </c>
      <c r="D59" s="87">
        <f t="shared" si="10"/>
        <v>61283</v>
      </c>
      <c r="E59" s="80">
        <f t="shared" si="11"/>
        <v>105.29222273354807</v>
      </c>
      <c r="F59" s="20">
        <f t="shared" si="12"/>
        <v>112.00496059266027</v>
      </c>
      <c r="G59" s="21"/>
    </row>
    <row r="60" spans="1:19" ht="13.5" customHeight="1">
      <c r="A60" s="9">
        <v>8</v>
      </c>
      <c r="B60" s="160" t="s">
        <v>1</v>
      </c>
      <c r="C60" s="408">
        <f t="shared" si="13"/>
        <v>58431</v>
      </c>
      <c r="D60" s="87">
        <f t="shared" si="10"/>
        <v>65482</v>
      </c>
      <c r="E60" s="80">
        <f t="shared" si="11"/>
        <v>98.041880600020136</v>
      </c>
      <c r="F60" s="20">
        <f t="shared" si="12"/>
        <v>89.232155401484377</v>
      </c>
      <c r="G60" s="21"/>
    </row>
    <row r="61" spans="1:19" ht="13.5" customHeight="1">
      <c r="A61" s="9">
        <v>9</v>
      </c>
      <c r="B61" s="162" t="s">
        <v>7</v>
      </c>
      <c r="C61" s="408">
        <f t="shared" si="13"/>
        <v>50748</v>
      </c>
      <c r="D61" s="87">
        <f t="shared" si="10"/>
        <v>52934</v>
      </c>
      <c r="E61" s="80">
        <f t="shared" si="11"/>
        <v>106.78394074572847</v>
      </c>
      <c r="F61" s="20">
        <f t="shared" si="12"/>
        <v>95.870329089054295</v>
      </c>
      <c r="G61" s="21"/>
    </row>
    <row r="62" spans="1:19" ht="13.5" customHeight="1" thickBot="1">
      <c r="A62" s="127">
        <v>10</v>
      </c>
      <c r="B62" s="374" t="s">
        <v>29</v>
      </c>
      <c r="C62" s="408">
        <f t="shared" si="13"/>
        <v>47123</v>
      </c>
      <c r="D62" s="128">
        <f t="shared" si="10"/>
        <v>49393</v>
      </c>
      <c r="E62" s="129">
        <f t="shared" si="11"/>
        <v>99.486973778659788</v>
      </c>
      <c r="F62" s="130">
        <f t="shared" si="12"/>
        <v>95.404207073876862</v>
      </c>
      <c r="G62" s="131"/>
    </row>
    <row r="63" spans="1:19" ht="13.5" customHeight="1" thickTop="1">
      <c r="A63" s="114"/>
      <c r="B63" s="132" t="s">
        <v>74</v>
      </c>
      <c r="C63" s="133">
        <f>SUM(J43)</f>
        <v>1284139</v>
      </c>
      <c r="D63" s="133">
        <f t="shared" si="10"/>
        <v>1482313</v>
      </c>
      <c r="E63" s="134">
        <f>SUM(C63/R26*100)</f>
        <v>100.72760759391402</v>
      </c>
      <c r="F63" s="135">
        <f t="shared" si="12"/>
        <v>86.630758820842829</v>
      </c>
      <c r="G63" s="140">
        <v>66.2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2026-04-09T05:45:11Z</cp:lastPrinted>
  <dcterms:created xsi:type="dcterms:W3CDTF">2004-08-12T01:21:30Z</dcterms:created>
  <dcterms:modified xsi:type="dcterms:W3CDTF">2026-04-13T00:36:05Z</dcterms:modified>
</cp:coreProperties>
</file>