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C1D77BC6-ACB6-4874-8578-F56F5FA4E2D5}" xr6:coauthVersionLast="36" xr6:coauthVersionMax="36" xr10:uidLastSave="{00000000-0000-0000-0000-000000000000}"/>
  <bookViews>
    <workbookView xWindow="-120" yWindow="-120" windowWidth="29040" windowHeight="15840" tabRatio="597" xr2:uid="{00000000-000D-0000-FFFF-FFFF00000000}"/>
  </bookViews>
  <sheets>
    <sheet name="貨物動向目次" sheetId="52" r:id="rId1"/>
    <sheet name="1・面積、会員数" sheetId="61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62" r:id="rId8"/>
    <sheet name="8・保管高" sheetId="57" r:id="rId9"/>
    <sheet name="9・東部・富士" sheetId="58" r:id="rId10"/>
    <sheet name="10・清水・静岡" sheetId="59" r:id="rId11"/>
    <sheet name="11・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'1・面積、会員数'!$A$1:$M$38</definedName>
    <definedName name="_xlnm.Print_Area" localSheetId="10">'10・清水・静岡'!$A$1:$G$64</definedName>
    <definedName name="_xlnm.Print_Area" localSheetId="11">'11・駿遠・西部'!$A$1:$G$65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'8・保管高'!$A$1:$G$64</definedName>
    <definedName name="_xlnm.Print_Area" localSheetId="9">'9・東部・富士'!$A$1:$G$64</definedName>
  </definedNames>
  <calcPr calcId="191029"/>
</workbook>
</file>

<file path=xl/calcChain.xml><?xml version="1.0" encoding="utf-8"?>
<calcChain xmlns="http://schemas.openxmlformats.org/spreadsheetml/2006/main">
  <c r="O88" i="51" l="1"/>
  <c r="N88" i="51"/>
  <c r="N58" i="51"/>
  <c r="O29" i="51"/>
  <c r="N29" i="51"/>
  <c r="O88" i="49"/>
  <c r="O58" i="49"/>
  <c r="O29" i="49"/>
  <c r="O88" i="48"/>
  <c r="O29" i="48"/>
  <c r="O47" i="47"/>
  <c r="O23" i="47"/>
  <c r="O70" i="46"/>
  <c r="O46" i="46"/>
  <c r="O21" i="46"/>
  <c r="O88" i="56"/>
  <c r="O58" i="56"/>
  <c r="O29" i="56"/>
  <c r="N88" i="56"/>
  <c r="N58" i="56"/>
  <c r="N29" i="56"/>
  <c r="N88" i="49"/>
  <c r="N58" i="49"/>
  <c r="N29" i="49"/>
  <c r="N88" i="48"/>
  <c r="N58" i="48"/>
  <c r="N29" i="48"/>
  <c r="N75" i="47"/>
  <c r="N47" i="47"/>
  <c r="N23" i="47"/>
  <c r="N70" i="46"/>
  <c r="N46" i="46"/>
  <c r="N21" i="46"/>
  <c r="N3" i="7"/>
  <c r="N4" i="7"/>
  <c r="N5" i="7"/>
  <c r="N6" i="7"/>
  <c r="N7" i="7"/>
  <c r="N8" i="7"/>
  <c r="N9" i="7"/>
  <c r="N10" i="7"/>
  <c r="N11" i="7"/>
  <c r="N12" i="7"/>
  <c r="H90" i="59"/>
  <c r="N77" i="59" s="1"/>
  <c r="E64" i="59" s="1"/>
  <c r="H44" i="59"/>
  <c r="N29" i="59" s="1"/>
  <c r="E31" i="59" s="1"/>
  <c r="N87" i="51"/>
  <c r="O87" i="51" s="1"/>
  <c r="N86" i="51"/>
  <c r="O86" i="51" s="1"/>
  <c r="N85" i="51"/>
  <c r="O85" i="51" s="1"/>
  <c r="N84" i="51"/>
  <c r="N57" i="51"/>
  <c r="O57" i="51" s="1"/>
  <c r="N56" i="51"/>
  <c r="O56" i="51" s="1"/>
  <c r="N55" i="51"/>
  <c r="O55" i="51" s="1"/>
  <c r="N54" i="51"/>
  <c r="N28" i="51"/>
  <c r="O28" i="51" s="1"/>
  <c r="N27" i="51"/>
  <c r="N26" i="51"/>
  <c r="O27" i="51" s="1"/>
  <c r="N25" i="51"/>
  <c r="N87" i="56"/>
  <c r="N86" i="56"/>
  <c r="O86" i="56" s="1"/>
  <c r="N85" i="56"/>
  <c r="O85" i="56" s="1"/>
  <c r="N84" i="56"/>
  <c r="N57" i="56"/>
  <c r="O57" i="56" s="1"/>
  <c r="N56" i="56"/>
  <c r="N55" i="56"/>
  <c r="O56" i="56" s="1"/>
  <c r="N54" i="56"/>
  <c r="N28" i="56"/>
  <c r="O28" i="56" s="1"/>
  <c r="N27" i="56"/>
  <c r="O27" i="56" s="1"/>
  <c r="O26" i="56"/>
  <c r="N26" i="56"/>
  <c r="N25" i="56"/>
  <c r="N87" i="49"/>
  <c r="O87" i="49" s="1"/>
  <c r="N86" i="49"/>
  <c r="O86" i="49" s="1"/>
  <c r="N85" i="49"/>
  <c r="O85" i="49" s="1"/>
  <c r="N84" i="49"/>
  <c r="N57" i="49"/>
  <c r="O57" i="49" s="1"/>
  <c r="N56" i="49"/>
  <c r="O56" i="49" s="1"/>
  <c r="N55" i="49"/>
  <c r="N54" i="49"/>
  <c r="N28" i="49"/>
  <c r="N27" i="49"/>
  <c r="O28" i="49" s="1"/>
  <c r="O26" i="49"/>
  <c r="N26" i="49"/>
  <c r="N25" i="49"/>
  <c r="N87" i="48"/>
  <c r="O87" i="48" s="1"/>
  <c r="N86" i="48"/>
  <c r="O86" i="48" s="1"/>
  <c r="N85" i="48"/>
  <c r="O85" i="48" s="1"/>
  <c r="N84" i="48"/>
  <c r="O57" i="48"/>
  <c r="N57" i="48"/>
  <c r="N56" i="48"/>
  <c r="O56" i="48" s="1"/>
  <c r="N55" i="48"/>
  <c r="O55" i="48" s="1"/>
  <c r="N54" i="48"/>
  <c r="N25" i="48"/>
  <c r="N28" i="48"/>
  <c r="O28" i="48" s="1"/>
  <c r="N27" i="48"/>
  <c r="O27" i="48" s="1"/>
  <c r="N26" i="48"/>
  <c r="N74" i="47"/>
  <c r="O74" i="47" s="1"/>
  <c r="N73" i="47"/>
  <c r="O73" i="47" s="1"/>
  <c r="N72" i="47"/>
  <c r="O72" i="47" s="1"/>
  <c r="N71" i="47"/>
  <c r="N46" i="47"/>
  <c r="O46" i="47" s="1"/>
  <c r="N45" i="47"/>
  <c r="N44" i="47"/>
  <c r="O44" i="47" s="1"/>
  <c r="N43" i="47"/>
  <c r="O22" i="47"/>
  <c r="N22" i="47"/>
  <c r="N21" i="47"/>
  <c r="O21" i="47" s="1"/>
  <c r="N20" i="47"/>
  <c r="O20" i="47" s="1"/>
  <c r="N19" i="47"/>
  <c r="N69" i="46"/>
  <c r="O69" i="46" s="1"/>
  <c r="N68" i="46"/>
  <c r="O68" i="46" s="1"/>
  <c r="N67" i="46"/>
  <c r="O67" i="46" s="1"/>
  <c r="N66" i="46"/>
  <c r="N45" i="46"/>
  <c r="O45" i="46" s="1"/>
  <c r="N44" i="46"/>
  <c r="O44" i="46" s="1"/>
  <c r="N43" i="46"/>
  <c r="O43" i="46" s="1"/>
  <c r="N42" i="46"/>
  <c r="O20" i="46"/>
  <c r="N20" i="46"/>
  <c r="N19" i="46"/>
  <c r="N18" i="46"/>
  <c r="O19" i="46" s="1"/>
  <c r="N17" i="46"/>
  <c r="N89" i="54"/>
  <c r="O89" i="54" s="1"/>
  <c r="N88" i="54"/>
  <c r="O88" i="54" s="1"/>
  <c r="N87" i="54"/>
  <c r="O87" i="54" s="1"/>
  <c r="N86" i="54"/>
  <c r="N90" i="54"/>
  <c r="N59" i="54"/>
  <c r="O59" i="54" s="1"/>
  <c r="N58" i="54"/>
  <c r="O58" i="54" s="1"/>
  <c r="N57" i="54"/>
  <c r="O57" i="54" s="1"/>
  <c r="N56" i="54"/>
  <c r="N29" i="54"/>
  <c r="N28" i="54"/>
  <c r="O29" i="54" s="1"/>
  <c r="N27" i="54"/>
  <c r="O28" i="54" s="1"/>
  <c r="N26" i="54"/>
  <c r="D27" i="59"/>
  <c r="D28" i="59"/>
  <c r="D29" i="59"/>
  <c r="D30" i="59"/>
  <c r="C22" i="62"/>
  <c r="C23" i="62"/>
  <c r="C24" i="62"/>
  <c r="C25" i="62"/>
  <c r="C26" i="62"/>
  <c r="C27" i="62"/>
  <c r="C28" i="62"/>
  <c r="C29" i="62"/>
  <c r="C30" i="62"/>
  <c r="C31" i="62"/>
  <c r="K50" i="60"/>
  <c r="K51" i="60"/>
  <c r="K52" i="60"/>
  <c r="K53" i="60"/>
  <c r="K54" i="60"/>
  <c r="K55" i="60"/>
  <c r="K56" i="60"/>
  <c r="K57" i="60"/>
  <c r="K58" i="60"/>
  <c r="K59" i="60"/>
  <c r="K66" i="60"/>
  <c r="N3" i="57"/>
  <c r="M16" i="57" s="1"/>
  <c r="P16" i="57" s="1"/>
  <c r="N4" i="57"/>
  <c r="M17" i="57" s="1"/>
  <c r="N5" i="57"/>
  <c r="M18" i="57" s="1"/>
  <c r="P18" i="57" s="1"/>
  <c r="N6" i="57"/>
  <c r="M19" i="57" s="1"/>
  <c r="P19" i="57" s="1"/>
  <c r="N7" i="57"/>
  <c r="M20" i="57" s="1"/>
  <c r="P20" i="57" s="1"/>
  <c r="N8" i="57"/>
  <c r="M21" i="57" s="1"/>
  <c r="P21" i="57" s="1"/>
  <c r="N9" i="57"/>
  <c r="M22" i="57" s="1"/>
  <c r="P22" i="57" s="1"/>
  <c r="N10" i="57"/>
  <c r="M23" i="57" s="1"/>
  <c r="P23" i="57" s="1"/>
  <c r="N11" i="57"/>
  <c r="M24" i="57" s="1"/>
  <c r="P24" i="57" s="1"/>
  <c r="N12" i="57"/>
  <c r="M25" i="57" s="1"/>
  <c r="H89" i="58"/>
  <c r="N73" i="58" s="1"/>
  <c r="E64" i="58" s="1"/>
  <c r="H44" i="15"/>
  <c r="H44" i="60"/>
  <c r="N30" i="60" s="1"/>
  <c r="E32" i="60" s="1"/>
  <c r="H90" i="62"/>
  <c r="N76" i="62" s="1"/>
  <c r="E65" i="62" s="1"/>
  <c r="N75" i="62"/>
  <c r="E64" i="62" s="1"/>
  <c r="K75" i="62"/>
  <c r="N74" i="62"/>
  <c r="E63" i="62" s="1"/>
  <c r="K74" i="62"/>
  <c r="N73" i="62"/>
  <c r="E62" i="62" s="1"/>
  <c r="K73" i="62"/>
  <c r="N72" i="62"/>
  <c r="E61" i="62" s="1"/>
  <c r="K72" i="62"/>
  <c r="N71" i="62"/>
  <c r="E60" i="62" s="1"/>
  <c r="K71" i="62"/>
  <c r="N70" i="62"/>
  <c r="E59" i="62" s="1"/>
  <c r="K70" i="62"/>
  <c r="N69" i="62"/>
  <c r="E58" i="62" s="1"/>
  <c r="K69" i="62"/>
  <c r="N68" i="62"/>
  <c r="E57" i="62" s="1"/>
  <c r="K68" i="62"/>
  <c r="N67" i="62"/>
  <c r="E56" i="62" s="1"/>
  <c r="K67" i="62"/>
  <c r="N66" i="62"/>
  <c r="E55" i="62" s="1"/>
  <c r="K66" i="62"/>
  <c r="D65" i="62"/>
  <c r="D64" i="62"/>
  <c r="C64" i="62"/>
  <c r="D63" i="62"/>
  <c r="C63" i="62"/>
  <c r="D62" i="62"/>
  <c r="C62" i="62"/>
  <c r="D61" i="62"/>
  <c r="C61" i="62"/>
  <c r="D60" i="62"/>
  <c r="C60" i="62"/>
  <c r="K59" i="62"/>
  <c r="D59" i="62"/>
  <c r="C59" i="62"/>
  <c r="K58" i="62"/>
  <c r="D58" i="62"/>
  <c r="C58" i="62"/>
  <c r="K57" i="62"/>
  <c r="D57" i="62"/>
  <c r="C57" i="62"/>
  <c r="K56" i="62"/>
  <c r="D56" i="62"/>
  <c r="C56" i="62"/>
  <c r="K55" i="62"/>
  <c r="D55" i="62"/>
  <c r="C55" i="62"/>
  <c r="K54" i="62"/>
  <c r="K53" i="62"/>
  <c r="K52" i="62"/>
  <c r="K51" i="62"/>
  <c r="K50" i="62"/>
  <c r="H44" i="62"/>
  <c r="C32" i="62" s="1"/>
  <c r="D32" i="62"/>
  <c r="D31" i="62"/>
  <c r="D30" i="62"/>
  <c r="N29" i="62"/>
  <c r="E31" i="62" s="1"/>
  <c r="K29" i="62"/>
  <c r="D29" i="62"/>
  <c r="N28" i="62"/>
  <c r="E30" i="62" s="1"/>
  <c r="K28" i="62"/>
  <c r="D28" i="62"/>
  <c r="N27" i="62"/>
  <c r="E29" i="62" s="1"/>
  <c r="K27" i="62"/>
  <c r="D27" i="62"/>
  <c r="N26" i="62"/>
  <c r="E28" i="62" s="1"/>
  <c r="K26" i="62"/>
  <c r="D26" i="62"/>
  <c r="N25" i="62"/>
  <c r="E27" i="62" s="1"/>
  <c r="K25" i="62"/>
  <c r="D25" i="62"/>
  <c r="N24" i="62"/>
  <c r="E26" i="62" s="1"/>
  <c r="K24" i="62"/>
  <c r="D24" i="62"/>
  <c r="N23" i="62"/>
  <c r="E25" i="62" s="1"/>
  <c r="K23" i="62"/>
  <c r="D23" i="62"/>
  <c r="N22" i="62"/>
  <c r="E24" i="62" s="1"/>
  <c r="K22" i="62"/>
  <c r="D22" i="62"/>
  <c r="N21" i="62"/>
  <c r="E23" i="62" s="1"/>
  <c r="K21" i="62"/>
  <c r="N20" i="62"/>
  <c r="E22" i="62" s="1"/>
  <c r="K20" i="62"/>
  <c r="K13" i="62"/>
  <c r="K12" i="62"/>
  <c r="K11" i="62"/>
  <c r="K10" i="62"/>
  <c r="K9" i="62"/>
  <c r="K8" i="62"/>
  <c r="K7" i="62"/>
  <c r="K6" i="62"/>
  <c r="K5" i="62"/>
  <c r="K4" i="62"/>
  <c r="N60" i="54"/>
  <c r="O60" i="54" s="1"/>
  <c r="N30" i="54"/>
  <c r="D30" i="15"/>
  <c r="D22" i="15"/>
  <c r="D23" i="15"/>
  <c r="D24" i="15"/>
  <c r="D25" i="15"/>
  <c r="D26" i="15"/>
  <c r="D27" i="15"/>
  <c r="D28" i="15"/>
  <c r="D29" i="15"/>
  <c r="D21" i="15"/>
  <c r="J43" i="57"/>
  <c r="C63" i="57" s="1"/>
  <c r="C54" i="57"/>
  <c r="C55" i="57"/>
  <c r="C56" i="57"/>
  <c r="C57" i="57"/>
  <c r="C58" i="57"/>
  <c r="C59" i="57"/>
  <c r="C60" i="57"/>
  <c r="C61" i="57"/>
  <c r="C62" i="57"/>
  <c r="C53" i="57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D65" i="60"/>
  <c r="D64" i="60"/>
  <c r="C64" i="60"/>
  <c r="D63" i="60"/>
  <c r="C63" i="60"/>
  <c r="D62" i="60"/>
  <c r="C62" i="60"/>
  <c r="D61" i="60"/>
  <c r="C61" i="60"/>
  <c r="D60" i="60"/>
  <c r="C60" i="60"/>
  <c r="D59" i="60"/>
  <c r="C59" i="60"/>
  <c r="D58" i="60"/>
  <c r="C58" i="60"/>
  <c r="D57" i="60"/>
  <c r="C57" i="60"/>
  <c r="D56" i="60"/>
  <c r="C56" i="60"/>
  <c r="D55" i="60"/>
  <c r="C55" i="60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D31" i="59"/>
  <c r="C30" i="59"/>
  <c r="C29" i="59"/>
  <c r="N28" i="59"/>
  <c r="E30" i="59" s="1"/>
  <c r="K28" i="59"/>
  <c r="C28" i="59"/>
  <c r="N27" i="59"/>
  <c r="E29" i="59" s="1"/>
  <c r="K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N63" i="58"/>
  <c r="E54" i="58" s="1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D61" i="57"/>
  <c r="D60" i="57"/>
  <c r="D59" i="57"/>
  <c r="D58" i="57"/>
  <c r="D57" i="57"/>
  <c r="D56" i="57"/>
  <c r="D55" i="57"/>
  <c r="D54" i="57"/>
  <c r="D53" i="57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L12" i="57"/>
  <c r="O37" i="57" s="1"/>
  <c r="O11" i="57"/>
  <c r="O24" i="57" s="1"/>
  <c r="L11" i="57"/>
  <c r="L24" i="57" s="1"/>
  <c r="O10" i="57"/>
  <c r="O23" i="57" s="1"/>
  <c r="L10" i="57"/>
  <c r="O35" i="57" s="1"/>
  <c r="O9" i="57"/>
  <c r="O22" i="57" s="1"/>
  <c r="L9" i="57"/>
  <c r="L22" i="57" s="1"/>
  <c r="O8" i="57"/>
  <c r="O21" i="57" s="1"/>
  <c r="L8" i="57"/>
  <c r="O33" i="57" s="1"/>
  <c r="O7" i="57"/>
  <c r="O20" i="57" s="1"/>
  <c r="L7" i="57"/>
  <c r="O32" i="57" s="1"/>
  <c r="O6" i="57"/>
  <c r="O19" i="57" s="1"/>
  <c r="L6" i="57"/>
  <c r="O31" i="57" s="1"/>
  <c r="O5" i="57"/>
  <c r="O18" i="57" s="1"/>
  <c r="L5" i="57"/>
  <c r="L18" i="57" s="1"/>
  <c r="O4" i="57"/>
  <c r="O17" i="57" s="1"/>
  <c r="L4" i="57"/>
  <c r="O29" i="57" s="1"/>
  <c r="O3" i="57"/>
  <c r="O16" i="57" s="1"/>
  <c r="L3" i="57"/>
  <c r="O28" i="57" s="1"/>
  <c r="C65" i="62" l="1"/>
  <c r="F65" i="62" s="1"/>
  <c r="F28" i="62"/>
  <c r="F61" i="59"/>
  <c r="O26" i="51"/>
  <c r="O87" i="56"/>
  <c r="O55" i="56"/>
  <c r="O27" i="49"/>
  <c r="O18" i="46"/>
  <c r="O27" i="54"/>
  <c r="F60" i="59"/>
  <c r="F59" i="59"/>
  <c r="F62" i="59"/>
  <c r="N13" i="57"/>
  <c r="F31" i="62"/>
  <c r="F62" i="62"/>
  <c r="F60" i="62"/>
  <c r="F29" i="62"/>
  <c r="F23" i="62"/>
  <c r="F59" i="62"/>
  <c r="F63" i="62"/>
  <c r="F61" i="62"/>
  <c r="F56" i="62"/>
  <c r="F55" i="62"/>
  <c r="F57" i="62"/>
  <c r="F58" i="62"/>
  <c r="F64" i="62"/>
  <c r="F25" i="62"/>
  <c r="F32" i="62"/>
  <c r="F27" i="62"/>
  <c r="F22" i="62"/>
  <c r="F26" i="62"/>
  <c r="F24" i="62"/>
  <c r="F30" i="62"/>
  <c r="N30" i="62"/>
  <c r="E32" i="62" s="1"/>
  <c r="O30" i="54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56" i="59"/>
  <c r="F58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H44" i="8" l="1"/>
  <c r="D63" i="7" l="1"/>
  <c r="L11" i="41" l="1"/>
  <c r="L12" i="41"/>
  <c r="L13" i="41"/>
  <c r="L14" i="41"/>
  <c r="L15" i="41"/>
  <c r="O15" i="41" s="1"/>
  <c r="L16" i="41"/>
  <c r="D23" i="8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N67" i="15"/>
  <c r="N68" i="15"/>
  <c r="N69" i="15"/>
  <c r="N70" i="15"/>
  <c r="N71" i="15"/>
  <c r="N72" i="15"/>
  <c r="N73" i="15"/>
  <c r="E60" i="15" s="1"/>
  <c r="N74" i="15"/>
  <c r="N75" i="15"/>
  <c r="E62" i="15" s="1"/>
  <c r="N76" i="15"/>
  <c r="H89" i="8"/>
  <c r="N73" i="8" s="1"/>
  <c r="D61" i="15"/>
  <c r="C27" i="8" l="1"/>
  <c r="D27" i="8"/>
  <c r="N21" i="8"/>
  <c r="E27" i="8" s="1"/>
  <c r="C30" i="8"/>
  <c r="D30" i="8"/>
  <c r="N26" i="8"/>
  <c r="E32" i="8" s="1"/>
  <c r="C31" i="8"/>
  <c r="D31" i="8"/>
  <c r="N25" i="8"/>
  <c r="E31" i="8" s="1"/>
  <c r="C62" i="8"/>
  <c r="D62" i="8"/>
  <c r="L2" i="41"/>
  <c r="N11" i="41" s="1"/>
  <c r="L3" i="41"/>
  <c r="N12" i="41" s="1"/>
  <c r="O12" i="41" s="1"/>
  <c r="L4" i="41"/>
  <c r="N13" i="41" s="1"/>
  <c r="O13" i="41" s="1"/>
  <c r="L5" i="41"/>
  <c r="N14" i="41" s="1"/>
  <c r="O14" i="41" s="1"/>
  <c r="L6" i="41"/>
  <c r="N15" i="41" s="1"/>
  <c r="L7" i="41"/>
  <c r="N16" i="41" s="1"/>
  <c r="O16" i="41" s="1"/>
  <c r="J8" i="41"/>
  <c r="C61" i="8"/>
  <c r="F61" i="8" s="1"/>
  <c r="E63" i="8"/>
  <c r="C63" i="8"/>
  <c r="D63" i="8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F26" i="15" s="1"/>
  <c r="C27" i="15"/>
  <c r="C28" i="15"/>
  <c r="C29" i="15"/>
  <c r="C30" i="15"/>
  <c r="C21" i="15"/>
  <c r="N20" i="15"/>
  <c r="E22" i="15" s="1"/>
  <c r="D32" i="8"/>
  <c r="C61" i="15"/>
  <c r="F61" i="15" s="1"/>
  <c r="E61" i="15"/>
  <c r="K19" i="15"/>
  <c r="N19" i="15"/>
  <c r="E21" i="15" s="1"/>
  <c r="K20" i="15"/>
  <c r="K21" i="15"/>
  <c r="N21" i="15"/>
  <c r="E23" i="15" s="1"/>
  <c r="K22" i="15"/>
  <c r="N22" i="15"/>
  <c r="E24" i="15" s="1"/>
  <c r="K23" i="15"/>
  <c r="N23" i="15"/>
  <c r="E25" i="15" s="1"/>
  <c r="K24" i="15"/>
  <c r="N24" i="15"/>
  <c r="E26" i="15" s="1"/>
  <c r="K25" i="15"/>
  <c r="N25" i="15"/>
  <c r="E27" i="15" s="1"/>
  <c r="K26" i="15"/>
  <c r="N26" i="15"/>
  <c r="E28" i="15" s="1"/>
  <c r="K27" i="15"/>
  <c r="N27" i="15"/>
  <c r="E29" i="15" s="1"/>
  <c r="K28" i="15"/>
  <c r="N28" i="15"/>
  <c r="E30" i="15" s="1"/>
  <c r="N29" i="15"/>
  <c r="E31" i="15" s="1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F62" i="15" s="1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M16" i="7"/>
  <c r="O3" i="7"/>
  <c r="O16" i="7" s="1"/>
  <c r="L4" i="7"/>
  <c r="O29" i="7" s="1"/>
  <c r="M17" i="7"/>
  <c r="P17" i="7" s="1"/>
  <c r="E54" i="7" s="1"/>
  <c r="O4" i="7"/>
  <c r="O17" i="7" s="1"/>
  <c r="L5" i="7"/>
  <c r="O30" i="7" s="1"/>
  <c r="M18" i="7"/>
  <c r="P18" i="7" s="1"/>
  <c r="E55" i="7" s="1"/>
  <c r="O5" i="7"/>
  <c r="O18" i="7" s="1"/>
  <c r="L6" i="7"/>
  <c r="O31" i="7" s="1"/>
  <c r="M19" i="7"/>
  <c r="P19" i="7" s="1"/>
  <c r="E56" i="7" s="1"/>
  <c r="O6" i="7"/>
  <c r="O19" i="7" s="1"/>
  <c r="L7" i="7"/>
  <c r="O32" i="7" s="1"/>
  <c r="M20" i="7"/>
  <c r="P20" i="7" s="1"/>
  <c r="E57" i="7" s="1"/>
  <c r="O7" i="7"/>
  <c r="O20" i="7" s="1"/>
  <c r="L8" i="7"/>
  <c r="L21" i="7" s="1"/>
  <c r="M21" i="7"/>
  <c r="P21" i="7" s="1"/>
  <c r="E58" i="7" s="1"/>
  <c r="O8" i="7"/>
  <c r="O21" i="7" s="1"/>
  <c r="L9" i="7"/>
  <c r="O34" i="7" s="1"/>
  <c r="M22" i="7"/>
  <c r="P22" i="7" s="1"/>
  <c r="E59" i="7" s="1"/>
  <c r="O9" i="7"/>
  <c r="O22" i="7" s="1"/>
  <c r="L10" i="7"/>
  <c r="O35" i="7" s="1"/>
  <c r="M23" i="7"/>
  <c r="P23" i="7" s="1"/>
  <c r="E60" i="7" s="1"/>
  <c r="O10" i="7"/>
  <c r="O23" i="7" s="1"/>
  <c r="L11" i="7"/>
  <c r="O36" i="7" s="1"/>
  <c r="M24" i="7"/>
  <c r="P24" i="7" s="1"/>
  <c r="E61" i="7" s="1"/>
  <c r="O11" i="7"/>
  <c r="O24" i="7" s="1"/>
  <c r="L12" i="7"/>
  <c r="L25" i="7" s="1"/>
  <c r="M25" i="7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59" i="15" l="1"/>
  <c r="F60" i="15"/>
  <c r="F31" i="8"/>
  <c r="F63" i="15"/>
  <c r="O11" i="41"/>
  <c r="O33" i="7"/>
  <c r="L17" i="7"/>
  <c r="L16" i="7"/>
  <c r="F62" i="8"/>
  <c r="C63" i="7"/>
  <c r="E63" i="7" s="1"/>
  <c r="F25" i="8"/>
  <c r="F60" i="8"/>
  <c r="L23" i="7"/>
  <c r="L19" i="7"/>
  <c r="F63" i="8"/>
  <c r="F26" i="8"/>
  <c r="F28" i="8"/>
  <c r="F21" i="15"/>
  <c r="C64" i="15"/>
  <c r="F64" i="15" s="1"/>
  <c r="N77" i="15"/>
  <c r="E64" i="15" s="1"/>
  <c r="F23" i="15"/>
  <c r="F29" i="15"/>
  <c r="F27" i="15"/>
  <c r="F25" i="15"/>
  <c r="F56" i="8"/>
  <c r="C32" i="8"/>
  <c r="F32" i="8" s="1"/>
  <c r="L20" i="7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58" i="15"/>
  <c r="F57" i="15"/>
  <c r="F56" i="15"/>
  <c r="F55" i="15"/>
  <c r="F54" i="15"/>
  <c r="F30" i="15"/>
  <c r="F28" i="15"/>
  <c r="F24" i="15"/>
  <c r="F22" i="15"/>
  <c r="C31" i="15"/>
  <c r="F31" i="15" s="1"/>
  <c r="P16" i="7"/>
  <c r="E53" i="7" s="1"/>
  <c r="M26" i="7"/>
  <c r="P26" i="7" s="1"/>
  <c r="L8" i="41"/>
  <c r="N17" i="41" s="1"/>
  <c r="O17" i="41" s="1"/>
  <c r="L22" i="7"/>
  <c r="F63" i="7" l="1"/>
  <c r="M17" i="41"/>
</calcChain>
</file>

<file path=xl/sharedStrings.xml><?xml version="1.0" encoding="utf-8"?>
<sst xmlns="http://schemas.openxmlformats.org/spreadsheetml/2006/main" count="1664" uniqueCount="208">
  <si>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</si>
  <si>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</si>
  <si>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</si>
  <si>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</si>
  <si>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</si>
  <si>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</si>
  <si>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</si>
  <si>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</si>
  <si>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</si>
  <si>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</si>
  <si>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</si>
  <si>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</si>
  <si>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</si>
  <si>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</si>
  <si>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</si>
  <si>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</si>
  <si>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</si>
  <si>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</si>
  <si>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</si>
  <si>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</si>
  <si>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</si>
  <si>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</si>
  <si>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</si>
  <si>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</si>
  <si>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</si>
  <si>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</si>
  <si>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</si>
  <si>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</si>
  <si>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</si>
  <si>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</si>
  <si>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</si>
  <si>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</si>
  <si>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</si>
  <si>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</si>
  <si>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</si>
  <si>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</si>
  <si>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</si>
  <si>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</si>
  <si>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</si>
  <si>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</si>
  <si>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</si>
  <si>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</si>
  <si>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</si>
  <si>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</si>
  <si>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</si>
  <si>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</si>
  <si>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</si>
  <si>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</si>
  <si>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</si>
  <si>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</si>
  <si>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</si>
  <si>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</si>
  <si>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</si>
  <si>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</si>
  <si>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</si>
  <si>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</si>
  <si>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</si>
  <si>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</si>
  <si>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</si>
  <si>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</si>
  <si>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</si>
  <si>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</si>
  <si>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</si>
  <si>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</si>
  <si>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</si>
  <si>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</si>
  <si>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</si>
  <si>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</si>
  <si>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</si>
  <si>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</si>
  <si>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</si>
  <si>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</si>
  <si>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</si>
  <si>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</si>
  <si>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</si>
  <si>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</si>
  <si>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</si>
  <si>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</si>
  <si>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</si>
  <si>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</si>
  <si>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</si>
  <si>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</si>
  <si>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</si>
  <si>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</si>
  <si>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</si>
  <si>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</si>
  <si>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</si>
  <si>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</si>
  <si>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</si>
  <si>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</si>
  <si>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</si>
  <si>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</si>
  <si>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</si>
  <si>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</si>
  <si>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</si>
  <si>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</si>
  <si>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</si>
  <si>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</si>
  <si>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</si>
  <si>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</si>
  <si>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</si>
  <si>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</si>
  <si>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</si>
  <si>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</si>
  <si>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</si>
  <si>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</si>
  <si>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</si>
  <si>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</si>
  <si>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</si>
  <si>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</si>
  <si>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</si>
  <si>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</si>
  <si>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</si>
  <si>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</si>
  <si>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</si>
  <si>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</si>
  <si>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</si>
  <si>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</si>
  <si>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</si>
  <si>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</si>
  <si>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</si>
  <si>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</si>
  <si>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</si>
  <si>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</si>
  <si>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</si>
  <si>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</si>
  <si>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</si>
  <si>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</si>
  <si>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</si>
  <si>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</si>
  <si>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</si>
  <si>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</si>
  <si>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</si>
  <si>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</si>
  <si>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</si>
  <si>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</si>
  <si>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</si>
  <si>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</si>
  <si>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</si>
  <si>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</si>
  <si>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</si>
  <si>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</si>
  <si>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</si>
  <si>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</si>
  <si>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</si>
  <si>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</si>
  <si>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</si>
  <si>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</si>
  <si>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</si>
  <si>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</si>
  <si>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</si>
  <si>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</si>
  <si>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</si>
  <si>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</si>
  <si>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化学薬品</t>
    <rPh sb="0" eb="2">
      <t>カガク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</si>
  <si>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</si>
  <si>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</si>
  <si>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</si>
  <si>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</si>
  <si>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</si>
  <si>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</si>
  <si>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</si>
  <si>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</si>
  <si>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</si>
  <si>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</si>
  <si>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</si>
  <si>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</si>
  <si>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</si>
  <si>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</si>
  <si>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トン数</t>
    <rPh sb="2" eb="3">
      <t>スウ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</si>
  <si>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</si>
  <si>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回転率（％）</t>
    <rPh sb="0" eb="3">
      <t>カイテンリツ</t>
    </rPh>
    <phoneticPr fontId="2"/>
  </si>
  <si>
    <t>合計</t>
    <rPh sb="0" eb="2">
      <t>ゴウケイ</t>
    </rPh>
    <phoneticPr fontId="2"/>
  </si>
  <si>
    <t>前月保管残高</t>
    <rPh sb="0" eb="2">
      <t>ゼンゲツ</t>
    </rPh>
    <rPh sb="2" eb="6">
      <t>ホカンザンダカ</t>
    </rPh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</si>
  <si>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</si>
  <si>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</si>
  <si>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その他</t>
    <rPh sb="2" eb="3">
      <t>タ</t>
    </rPh>
    <phoneticPr fontId="2"/>
  </si>
  <si>
    <t>令和3年</t>
    <phoneticPr fontId="2"/>
  </si>
  <si>
    <t>前月</t>
    <rPh sb="0" eb="2">
      <t>ゼンゲツ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</si>
  <si>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</si>
  <si>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</si>
  <si>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</t>
    <rPh sb="0" eb="2">
      <t>ゼンゲツ</t>
    </rPh>
    <phoneticPr fontId="2"/>
  </si>
  <si>
    <t>令和4年</t>
    <phoneticPr fontId="2"/>
  </si>
  <si>
    <t xml:space="preserve"> </t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</si>
  <si>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</si>
  <si>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6年（値）</t>
    <rPh sb="1" eb="2">
      <t>ネン</t>
    </rPh>
    <rPh sb="3" eb="4">
      <t>アタイ</t>
    </rPh>
    <phoneticPr fontId="2"/>
  </si>
  <si>
    <t>6年（％）</t>
    <rPh sb="1" eb="2">
      <t>ネン</t>
    </rPh>
    <phoneticPr fontId="2"/>
  </si>
  <si>
    <t>令和6年</t>
    <rPh sb="0" eb="2">
      <t>レイワ</t>
    </rPh>
    <rPh sb="3" eb="4">
      <t>ネン</t>
    </rPh>
    <phoneticPr fontId="2"/>
  </si>
  <si>
    <r>
      <rPr>
        <sz val="9"/>
        <rFont val="ＭＳ Ｐゴシック"/>
        <family val="3"/>
        <charset val="128"/>
      </rPr>
      <t>1～３類</t>
    </r>
    <r>
      <rPr>
        <sz val="10"/>
        <rFont val="ＭＳ Ｐゴシック"/>
        <family val="3"/>
        <charset val="128"/>
      </rPr>
      <t>所管面積　    (万㎡）</t>
    </r>
    <rPh sb="3" eb="4">
      <t>ルイ</t>
    </rPh>
    <rPh sb="4" eb="6">
      <t>ショカン</t>
    </rPh>
    <rPh sb="6" eb="8">
      <t>メンセキ</t>
    </rPh>
    <rPh sb="14" eb="15">
      <t>マン</t>
    </rPh>
    <phoneticPr fontId="2"/>
  </si>
  <si>
    <t>19，200 ㎡</t>
    <phoneticPr fontId="2"/>
  </si>
  <si>
    <t>令和6年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</si>
  <si>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</si>
  <si>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7年（値）</t>
    <rPh sb="1" eb="2">
      <t>ネン</t>
    </rPh>
    <rPh sb="3" eb="4">
      <t>アタイ</t>
    </rPh>
    <phoneticPr fontId="2"/>
  </si>
  <si>
    <t>7年（％）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</si>
  <si>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</si>
  <si>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13"/>
  </si>
  <si>
    <t>令和6年</t>
    <rPh sb="0" eb="2">
      <t>レイワ</t>
    </rPh>
    <rPh sb="3" eb="4">
      <t>ネン</t>
    </rPh>
    <phoneticPr fontId="13"/>
  </si>
  <si>
    <t>令和7年</t>
    <rPh sb="0" eb="1">
      <t>レイ</t>
    </rPh>
    <rPh sb="1" eb="2">
      <t>ワ</t>
    </rPh>
    <rPh sb="3" eb="4">
      <t>ネン</t>
    </rPh>
    <phoneticPr fontId="13"/>
  </si>
  <si>
    <t>令和6年</t>
    <rPh sb="0" eb="1">
      <t>レイ</t>
    </rPh>
    <rPh sb="1" eb="2">
      <t>ワ</t>
    </rPh>
    <rPh sb="3" eb="4">
      <t>ネン</t>
    </rPh>
    <phoneticPr fontId="13"/>
  </si>
  <si>
    <t>前月</t>
    <rPh sb="0" eb="2">
      <t>ゼンゲツ</t>
    </rPh>
    <phoneticPr fontId="2"/>
  </si>
  <si>
    <t>29，777 ㎡</t>
    <phoneticPr fontId="2"/>
  </si>
  <si>
    <t>令和7年12月</t>
    <rPh sb="6" eb="7">
      <t>ガツ</t>
    </rPh>
    <phoneticPr fontId="2"/>
  </si>
  <si>
    <t xml:space="preserve">                       令和7年12月所管面（1～3類）</t>
    <rPh sb="23" eb="24">
      <t>レイ</t>
    </rPh>
    <rPh sb="24" eb="25">
      <t>ワ</t>
    </rPh>
    <rPh sb="26" eb="27">
      <t>ネン</t>
    </rPh>
    <rPh sb="29" eb="30">
      <t>ガツ</t>
    </rPh>
    <rPh sb="30" eb="32">
      <t>ショカン</t>
    </rPh>
    <rPh sb="32" eb="33">
      <t>メン</t>
    </rPh>
    <rPh sb="37" eb="38">
      <t>ルイ</t>
    </rPh>
    <phoneticPr fontId="2"/>
  </si>
  <si>
    <t>6，505　㎡</t>
    <phoneticPr fontId="2"/>
  </si>
  <si>
    <r>
      <t>100，876  m</t>
    </r>
    <r>
      <rPr>
        <sz val="8"/>
        <rFont val="ＭＳ Ｐゴシック"/>
        <family val="3"/>
        <charset val="128"/>
      </rPr>
      <t>3</t>
    </r>
    <phoneticPr fontId="2"/>
  </si>
  <si>
    <t>13，634　㎡</t>
    <phoneticPr fontId="2"/>
  </si>
  <si>
    <t>　　　　　　　　　　　　　　　　令和7年12月末上位10品目入庫高(県合計）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</si>
  <si>
    <t>　　　　　　　　　　　　　　　　令和7年12月末上位10品目保管残高(県合計）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30" eb="34">
      <t>ホカンザンダカ</t>
    </rPh>
    <rPh sb="35" eb="36">
      <t>ケン</t>
    </rPh>
    <rPh sb="36" eb="38">
      <t>ゴウケイ</t>
    </rPh>
    <rPh sb="53" eb="56">
      <t>シズオカケン</t>
    </rPh>
    <rPh sb="56" eb="58">
      <t>ソウコ</t>
    </rPh>
    <rPh sb="58" eb="59">
      <t>キョウ</t>
    </rPh>
    <rPh sb="59" eb="6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</si>
</sst>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name val="ＤＨＰ平成明朝体W7"/>
      <family val="3"/>
      <charset val="128"/>
    </font>
    <font>
      <sz val="14"/>
      <name val="ＤＨＰ平成明朝体W7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479">
    <xf numFmtId="0" fontId="0" fillId="0" borderId="0" xfId="0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38" fontId="0" fillId="0" borderId="0" xfId="0" applyNumberFormat="1"/>
    <xf numFmtId="0" fontId="9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3" xfId="0" applyBorder="1"/>
    <xf numFmtId="0" fontId="14" fillId="0" borderId="0" xfId="0" applyFont="1"/>
    <xf numFmtId="0" fontId="1" fillId="0" borderId="0" xfId="0" applyFont="1" applyAlignment="1">
      <alignment horizontal="distributed"/>
    </xf>
    <xf numFmtId="177" fontId="0" fillId="0" borderId="1" xfId="0" applyNumberForma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177" fontId="3" fillId="0" borderId="1" xfId="0" applyNumberFormat="1" applyFont="1" applyBorder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14" fillId="0" borderId="26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38" fontId="1" fillId="0" borderId="0" xfId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Alignment="1">
      <alignment horizontal="center" vertical="center" textRotation="255"/>
    </xf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Border="1"/>
    <xf numFmtId="0" fontId="0" fillId="0" borderId="1" xfId="0" applyBorder="1" applyAlignment="1">
      <alignment horizontal="distributed"/>
    </xf>
    <xf numFmtId="0" fontId="0" fillId="0" borderId="3" xfId="0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/>
    <xf numFmtId="0" fontId="8" fillId="7" borderId="0" xfId="0" applyFont="1" applyFill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/>
    <xf numFmtId="180" fontId="0" fillId="0" borderId="0" xfId="0" applyNumberFormat="1"/>
    <xf numFmtId="178" fontId="4" fillId="0" borderId="0" xfId="1" applyNumberFormat="1" applyFont="1" applyBorder="1"/>
    <xf numFmtId="177" fontId="5" fillId="0" borderId="1" xfId="0" applyNumberFormat="1" applyFont="1" applyBorder="1"/>
    <xf numFmtId="177" fontId="4" fillId="0" borderId="0" xfId="0" applyNumberFormat="1" applyFont="1" applyAlignment="1">
      <alignment horizontal="center"/>
    </xf>
    <xf numFmtId="0" fontId="10" fillId="0" borderId="4" xfId="0" applyFont="1" applyBorder="1"/>
    <xf numFmtId="56" fontId="0" fillId="0" borderId="0" xfId="0" applyNumberFormat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/>
    <xf numFmtId="0" fontId="0" fillId="0" borderId="9" xfId="0" applyBorder="1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9" fillId="0" borderId="32" xfId="0" applyFont="1" applyBorder="1"/>
    <xf numFmtId="0" fontId="31" fillId="0" borderId="12" xfId="0" applyFont="1" applyBorder="1"/>
    <xf numFmtId="0" fontId="0" fillId="0" borderId="32" xfId="0" applyBorder="1"/>
    <xf numFmtId="0" fontId="9" fillId="0" borderId="1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3" fillId="0" borderId="12" xfId="0" applyFont="1" applyBorder="1"/>
    <xf numFmtId="0" fontId="33" fillId="7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distributed"/>
    </xf>
    <xf numFmtId="0" fontId="33" fillId="0" borderId="32" xfId="0" applyFont="1" applyBorder="1"/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12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58" fontId="35" fillId="0" borderId="12" xfId="0" applyNumberFormat="1" applyFont="1" applyBorder="1"/>
    <xf numFmtId="58" fontId="35" fillId="0" borderId="0" xfId="0" applyNumberFormat="1" applyFont="1" applyAlignment="1">
      <alignment horizontal="center"/>
    </xf>
    <xf numFmtId="58" fontId="35" fillId="0" borderId="0" xfId="0" applyNumberFormat="1" applyFont="1"/>
    <xf numFmtId="58" fontId="35" fillId="0" borderId="32" xfId="0" applyNumberFormat="1" applyFont="1" applyBorder="1"/>
    <xf numFmtId="0" fontId="34" fillId="0" borderId="0" xfId="0" applyFont="1" applyAlignment="1">
      <alignment horizontal="left"/>
    </xf>
    <xf numFmtId="0" fontId="35" fillId="0" borderId="12" xfId="0" applyFont="1" applyBorder="1"/>
    <xf numFmtId="0" fontId="35" fillId="0" borderId="0" xfId="0" applyFont="1"/>
    <xf numFmtId="0" fontId="35" fillId="0" borderId="32" xfId="0" applyFont="1" applyBorder="1"/>
    <xf numFmtId="0" fontId="35" fillId="0" borderId="0" xfId="0" applyFont="1" applyAlignment="1">
      <alignment horizontal="center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/>
    <xf numFmtId="0" fontId="33" fillId="1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177" fontId="5" fillId="0" borderId="0" xfId="0" applyNumberFormat="1" applyFont="1" applyAlignment="1">
      <alignment horizontal="center"/>
    </xf>
    <xf numFmtId="38" fontId="0" fillId="0" borderId="0" xfId="1" applyFont="1" applyFill="1"/>
    <xf numFmtId="0" fontId="0" fillId="7" borderId="3" xfId="0" applyFill="1" applyBorder="1"/>
    <xf numFmtId="180" fontId="5" fillId="0" borderId="0" xfId="1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2" borderId="1" xfId="1" applyFont="1" applyFill="1" applyBorder="1"/>
    <xf numFmtId="183" fontId="0" fillId="22" borderId="1" xfId="0" applyNumberFormat="1" applyFill="1" applyBorder="1"/>
    <xf numFmtId="0" fontId="23" fillId="0" borderId="0" xfId="0" applyFont="1" applyAlignment="1">
      <alignment horizontal="center"/>
    </xf>
    <xf numFmtId="0" fontId="33" fillId="23" borderId="0" xfId="0" applyFont="1" applyFill="1" applyAlignment="1">
      <alignment horizontal="center"/>
    </xf>
    <xf numFmtId="179" fontId="0" fillId="17" borderId="27" xfId="0" applyNumberForma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180" fontId="0" fillId="0" borderId="0" xfId="0" applyNumberFormat="1" applyAlignment="1">
      <alignment horizontal="center"/>
    </xf>
    <xf numFmtId="177" fontId="4" fillId="0" borderId="0" xfId="0" applyNumberFormat="1" applyFont="1"/>
    <xf numFmtId="176" fontId="5" fillId="0" borderId="0" xfId="1" applyNumberFormat="1" applyFont="1" applyBorder="1"/>
    <xf numFmtId="184" fontId="0" fillId="0" borderId="0" xfId="0" applyNumberFormat="1"/>
    <xf numFmtId="176" fontId="5" fillId="0" borderId="1" xfId="1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Border="1"/>
    <xf numFmtId="0" fontId="19" fillId="0" borderId="27" xfId="0" applyFont="1" applyBorder="1"/>
    <xf numFmtId="0" fontId="5" fillId="0" borderId="4" xfId="0" applyFont="1" applyBorder="1"/>
    <xf numFmtId="177" fontId="5" fillId="0" borderId="4" xfId="0" applyNumberFormat="1" applyFont="1" applyBorder="1" applyAlignment="1">
      <alignment horizontal="center"/>
    </xf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34" xfId="1" applyFill="1" applyBorder="1"/>
    <xf numFmtId="38" fontId="1" fillId="0" borderId="20" xfId="1" applyFill="1" applyBorder="1"/>
    <xf numFmtId="0" fontId="10" fillId="0" borderId="37" xfId="0" applyFont="1" applyBorder="1"/>
    <xf numFmtId="0" fontId="5" fillId="0" borderId="4" xfId="0" applyFont="1" applyBorder="1" applyAlignment="1">
      <alignment horizontal="center"/>
    </xf>
    <xf numFmtId="0" fontId="1" fillId="0" borderId="34" xfId="0" applyFont="1" applyBorder="1"/>
    <xf numFmtId="0" fontId="0" fillId="0" borderId="33" xfId="0" applyBorder="1"/>
    <xf numFmtId="0" fontId="10" fillId="0" borderId="33" xfId="0" applyFont="1" applyBorder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45" fillId="0" borderId="1" xfId="0" applyNumberFormat="1" applyFont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vertical="center"/>
    </xf>
    <xf numFmtId="185" fontId="5" fillId="0" borderId="1" xfId="0" applyNumberFormat="1" applyFont="1" applyBorder="1" applyAlignment="1">
      <alignment horizontal="center"/>
    </xf>
    <xf numFmtId="38" fontId="0" fillId="22" borderId="1" xfId="0" applyNumberFormat="1" applyFill="1" applyBorder="1"/>
    <xf numFmtId="38" fontId="0" fillId="19" borderId="1" xfId="1" applyFont="1" applyFill="1" applyBorder="1"/>
    <xf numFmtId="0" fontId="0" fillId="24" borderId="27" xfId="0" applyFill="1" applyBorder="1" applyAlignment="1">
      <alignment horizontal="center"/>
    </xf>
    <xf numFmtId="179" fontId="0" fillId="0" borderId="1" xfId="1" applyNumberFormat="1" applyFont="1" applyFill="1" applyBorder="1"/>
    <xf numFmtId="179" fontId="10" fillId="0" borderId="1" xfId="0" applyNumberFormat="1" applyFont="1" applyBorder="1"/>
    <xf numFmtId="0" fontId="0" fillId="7" borderId="3" xfId="0" applyFill="1" applyBorder="1" applyAlignment="1">
      <alignment horizontal="center"/>
    </xf>
    <xf numFmtId="179" fontId="1" fillId="0" borderId="37" xfId="1" applyNumberFormat="1" applyBorder="1"/>
    <xf numFmtId="0" fontId="1" fillId="0" borderId="1" xfId="0" applyFont="1" applyBorder="1" applyAlignment="1">
      <alignment horizontal="distributed"/>
    </xf>
    <xf numFmtId="179" fontId="1" fillId="0" borderId="10" xfId="1" applyNumberFormat="1" applyBorder="1"/>
    <xf numFmtId="38" fontId="0" fillId="0" borderId="1" xfId="1" applyFont="1" applyBorder="1"/>
    <xf numFmtId="38" fontId="0" fillId="0" borderId="11" xfId="1" applyFont="1" applyFill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8" fontId="1" fillId="0" borderId="35" xfId="1" applyFill="1" applyBorder="1"/>
    <xf numFmtId="179" fontId="1" fillId="0" borderId="2" xfId="1" applyNumberFormat="1" applyFont="1" applyBorder="1"/>
    <xf numFmtId="178" fontId="1" fillId="0" borderId="0" xfId="1" applyNumberFormat="1" applyFill="1" applyBorder="1"/>
    <xf numFmtId="38" fontId="0" fillId="0" borderId="1" xfId="1" applyFont="1" applyFill="1" applyBorder="1"/>
    <xf numFmtId="0" fontId="5" fillId="0" borderId="1" xfId="0" applyFont="1" applyBorder="1" applyAlignment="1">
      <alignment horizontal="distributed" wrapText="1"/>
    </xf>
    <xf numFmtId="38" fontId="1" fillId="0" borderId="42" xfId="1" applyFill="1" applyBorder="1"/>
    <xf numFmtId="178" fontId="5" fillId="0" borderId="31" xfId="0" applyNumberFormat="1" applyFont="1" applyBorder="1" applyAlignment="1">
      <alignment horizontal="center"/>
    </xf>
    <xf numFmtId="38" fontId="37" fillId="19" borderId="1" xfId="1" applyFont="1" applyFill="1" applyBorder="1"/>
    <xf numFmtId="38" fontId="37" fillId="19" borderId="10" xfId="1" applyFont="1" applyFill="1" applyBorder="1"/>
    <xf numFmtId="38" fontId="37" fillId="19" borderId="11" xfId="1" applyFont="1" applyFill="1" applyBorder="1"/>
    <xf numFmtId="38" fontId="37" fillId="19" borderId="39" xfId="1" applyFont="1" applyFill="1" applyBorder="1"/>
    <xf numFmtId="38" fontId="0" fillId="11" borderId="1" xfId="1" applyFont="1" applyFill="1" applyBorder="1"/>
    <xf numFmtId="38" fontId="1" fillId="0" borderId="38" xfId="1" applyFill="1" applyBorder="1"/>
    <xf numFmtId="0" fontId="5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8" fontId="1" fillId="0" borderId="8" xfId="1" applyFont="1" applyFill="1" applyBorder="1"/>
    <xf numFmtId="179" fontId="1" fillId="25" borderId="1" xfId="1" applyNumberFormat="1" applyFont="1" applyFill="1" applyBorder="1"/>
    <xf numFmtId="179" fontId="1" fillId="25" borderId="1" xfId="1" applyNumberFormat="1" applyFill="1" applyBorder="1"/>
    <xf numFmtId="179" fontId="1" fillId="25" borderId="14" xfId="1" applyNumberFormat="1" applyFill="1" applyBorder="1"/>
    <xf numFmtId="179" fontId="1" fillId="25" borderId="10" xfId="1" applyNumberFormat="1" applyFont="1" applyFill="1" applyBorder="1"/>
    <xf numFmtId="38" fontId="0" fillId="0" borderId="8" xfId="1" applyFont="1" applyBorder="1"/>
    <xf numFmtId="179" fontId="0" fillId="0" borderId="2" xfId="1" applyNumberFormat="1" applyFont="1" applyBorder="1"/>
    <xf numFmtId="38" fontId="0" fillId="0" borderId="2" xfId="1" applyFont="1" applyFill="1" applyBorder="1"/>
    <xf numFmtId="38" fontId="1" fillId="0" borderId="9" xfId="1" applyBorder="1"/>
    <xf numFmtId="38" fontId="1" fillId="0" borderId="10" xfId="1" applyFont="1" applyBorder="1"/>
    <xf numFmtId="38" fontId="0" fillId="2" borderId="1" xfId="1" applyFont="1" applyFill="1" applyBorder="1"/>
    <xf numFmtId="38" fontId="1" fillId="0" borderId="11" xfId="1" applyFont="1" applyFill="1" applyBorder="1"/>
    <xf numFmtId="38" fontId="0" fillId="0" borderId="34" xfId="1" applyFont="1" applyFill="1" applyBorder="1"/>
    <xf numFmtId="38" fontId="0" fillId="0" borderId="20" xfId="1" applyFont="1" applyFill="1" applyBorder="1"/>
    <xf numFmtId="38" fontId="1" fillId="0" borderId="33" xfId="1" applyBorder="1"/>
    <xf numFmtId="38" fontId="0" fillId="0" borderId="8" xfId="1" applyFont="1" applyFill="1" applyBorder="1"/>
    <xf numFmtId="38" fontId="1" fillId="0" borderId="20" xfId="1" applyFont="1" applyFill="1" applyBorder="1"/>
    <xf numFmtId="38" fontId="1" fillId="0" borderId="33" xfId="1" applyFont="1" applyFill="1" applyBorder="1"/>
    <xf numFmtId="38" fontId="0" fillId="0" borderId="11" xfId="1" applyFont="1" applyBorder="1"/>
    <xf numFmtId="38" fontId="1" fillId="0" borderId="34" xfId="1" applyBorder="1"/>
    <xf numFmtId="38" fontId="0" fillId="0" borderId="35" xfId="1" applyFont="1" applyBorder="1"/>
    <xf numFmtId="38" fontId="1" fillId="0" borderId="20" xfId="1" applyBorder="1"/>
    <xf numFmtId="38" fontId="0" fillId="0" borderId="0" xfId="1" applyFont="1" applyBorder="1" applyAlignment="1">
      <alignment vertical="center"/>
    </xf>
    <xf numFmtId="178" fontId="0" fillId="0" borderId="0" xfId="0" applyNumberFormat="1" applyAlignment="1">
      <alignment vertical="center"/>
    </xf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FC08F0"/>
      <color rgb="FFFF99FF"/>
      <color rgb="FF00CC66"/>
      <color rgb="FFCC99FF"/>
      <color rgb="FFFFFF00"/>
      <color rgb="FFCC0000"/>
      <color rgb="FFC0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令和7年12月</c:v>
                </c:pt>
              </c:strCache>
            </c:strRef>
          </c:cat>
          <c:val>
            <c:numRef>
              <c:f>'1・面積、会員数'!$C$38:$M$38</c:f>
              <c:numCache>
                <c:formatCode>General</c:formatCode>
                <c:ptCount val="11"/>
                <c:pt idx="0">
                  <c:v>171</c:v>
                </c:pt>
                <c:pt idx="1">
                  <c:v>171</c:v>
                </c:pt>
                <c:pt idx="2">
                  <c:v>171</c:v>
                </c:pt>
                <c:pt idx="3">
                  <c:v>170</c:v>
                </c:pt>
                <c:pt idx="4">
                  <c:v>171</c:v>
                </c:pt>
                <c:pt idx="5">
                  <c:v>169</c:v>
                </c:pt>
                <c:pt idx="6">
                  <c:v>171</c:v>
                </c:pt>
                <c:pt idx="7">
                  <c:v>169</c:v>
                </c:pt>
                <c:pt idx="8">
                  <c:v>170</c:v>
                </c:pt>
                <c:pt idx="9">
                  <c:v>172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solidFill>
                <a:srgbClr val="FFFFCC"/>
              </a:solidFill>
              <a:ln w="9525">
                <a:solidFill>
                  <a:srgbClr val="7030A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令和7年12月</c:v>
                </c:pt>
              </c:strCache>
            </c:strRef>
          </c:cat>
          <c:val>
            <c:numRef>
              <c:f>'1・面積、会員数'!$C$36:$M$36</c:f>
              <c:numCache>
                <c:formatCode>General</c:formatCode>
                <c:ptCount val="11"/>
                <c:pt idx="0">
                  <c:v>100.7</c:v>
                </c:pt>
                <c:pt idx="1">
                  <c:v>106.9</c:v>
                </c:pt>
                <c:pt idx="2">
                  <c:v>108.5</c:v>
                </c:pt>
                <c:pt idx="3">
                  <c:v>114.8</c:v>
                </c:pt>
                <c:pt idx="4">
                  <c:v>122.6</c:v>
                </c:pt>
                <c:pt idx="5">
                  <c:v>120.5</c:v>
                </c:pt>
                <c:pt idx="6">
                  <c:v>125.7</c:v>
                </c:pt>
                <c:pt idx="7">
                  <c:v>141.4</c:v>
                </c:pt>
                <c:pt idx="8">
                  <c:v>149.5</c:v>
                </c:pt>
                <c:pt idx="9">
                  <c:v>149.6</c:v>
                </c:pt>
                <c:pt idx="10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66A-9492-2FF9264C8A50}"/>
            </c:ext>
          </c:extLst>
        </c:ser>
        <c:ser>
          <c:idx val="1"/>
          <c:order val="1"/>
          <c:tx>
            <c:strRef>
              <c:f>'1・面積、会員数'!$B$37</c:f>
              <c:strCache>
                <c:ptCount val="1"/>
                <c:pt idx="0">
                  <c:v>1～３類所管面積　    (万㎡）</c:v>
                </c:pt>
              </c:strCache>
            </c:strRef>
          </c:tx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令和7年12月</c:v>
                </c:pt>
              </c:strCache>
            </c:strRef>
          </c:cat>
          <c:val>
            <c:numRef>
              <c:f>'1・面積、会員数'!$C$37:$M$37</c:f>
              <c:numCache>
                <c:formatCode>General</c:formatCode>
                <c:ptCount val="11"/>
                <c:pt idx="0">
                  <c:v>226.3</c:v>
                </c:pt>
                <c:pt idx="1">
                  <c:v>228.9</c:v>
                </c:pt>
                <c:pt idx="2">
                  <c:v>231.8</c:v>
                </c:pt>
                <c:pt idx="3">
                  <c:v>234.9</c:v>
                </c:pt>
                <c:pt idx="4">
                  <c:v>240.8</c:v>
                </c:pt>
                <c:pt idx="5">
                  <c:v>233.6</c:v>
                </c:pt>
                <c:pt idx="6">
                  <c:v>240.2</c:v>
                </c:pt>
                <c:pt idx="7">
                  <c:v>239.9</c:v>
                </c:pt>
                <c:pt idx="8">
                  <c:v>246.5</c:v>
                </c:pt>
                <c:pt idx="9">
                  <c:v>247.6</c:v>
                </c:pt>
                <c:pt idx="10">
                  <c:v>251.6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9717590784180777E-3"/>
                  <c:y val="3.817044755249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0507870589283388E-2"/>
                  <c:y val="-3.724272391293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3.6934452107940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6.9991707955565606E-3"/>
                  <c:y val="7.44883560504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1.3970792815389002E-2"/>
                  <c:y val="-7.2630000546746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1.0489504738800601E-2"/>
                  <c:y val="1.0987563268425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その他の日用品</c:v>
                </c:pt>
                <c:pt idx="6">
                  <c:v>合成樹脂</c:v>
                </c:pt>
                <c:pt idx="7">
                  <c:v>その他の食料工業品</c:v>
                </c:pt>
                <c:pt idx="8">
                  <c:v>ゴム製品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16820</c:v>
                </c:pt>
                <c:pt idx="1">
                  <c:v>15192</c:v>
                </c:pt>
                <c:pt idx="2">
                  <c:v>8432</c:v>
                </c:pt>
                <c:pt idx="3">
                  <c:v>4169</c:v>
                </c:pt>
                <c:pt idx="4">
                  <c:v>4115</c:v>
                </c:pt>
                <c:pt idx="5">
                  <c:v>2072</c:v>
                </c:pt>
                <c:pt idx="6">
                  <c:v>2029</c:v>
                </c:pt>
                <c:pt idx="7">
                  <c:v>1606</c:v>
                </c:pt>
                <c:pt idx="8">
                  <c:v>1486</c:v>
                </c:pt>
                <c:pt idx="9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948664706728732E-3"/>
                  <c:y val="-1.47740716656333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8.5935733229168497E-3"/>
                  <c:y val="-1.1142571638296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6400430363959074E-3"/>
                  <c:y val="3.66232720783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3.4903339432440397E-3"/>
                  <c:y val="-3.60096366929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8.7124031167122393E-3"/>
                  <c:y val="1.8497762412011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1.7498269635355633E-3"/>
                  <c:y val="-1.8559998417925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5.1945203977438884E-3"/>
                  <c:y val="3.7550995717930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その他の日用品</c:v>
                </c:pt>
                <c:pt idx="6">
                  <c:v>合成樹脂</c:v>
                </c:pt>
                <c:pt idx="7">
                  <c:v>その他の食料工業品</c:v>
                </c:pt>
                <c:pt idx="8">
                  <c:v>ゴム製品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16962</c:v>
                </c:pt>
                <c:pt idx="1">
                  <c:v>11546</c:v>
                </c:pt>
                <c:pt idx="2">
                  <c:v>7233</c:v>
                </c:pt>
                <c:pt idx="3">
                  <c:v>3625</c:v>
                </c:pt>
                <c:pt idx="4">
                  <c:v>4529</c:v>
                </c:pt>
                <c:pt idx="5">
                  <c:v>906</c:v>
                </c:pt>
                <c:pt idx="6">
                  <c:v>1607</c:v>
                </c:pt>
                <c:pt idx="7">
                  <c:v>1729</c:v>
                </c:pt>
                <c:pt idx="8">
                  <c:v>2730</c:v>
                </c:pt>
                <c:pt idx="9">
                  <c:v>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971677559912846E-3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6.9716775599128538E-3"/>
                  <c:y val="3.8305297065139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6.9716775599128538E-3"/>
                  <c:y val="3.7875805297065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1.3943355119825772E-2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8.7145969498911308E-3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6.9716775599128538E-3"/>
                  <c:y val="1.893939393939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その他の食料工業品</c:v>
                </c:pt>
                <c:pt idx="3">
                  <c:v>鉄鋼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化学肥料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58910</c:v>
                </c:pt>
                <c:pt idx="1">
                  <c:v>14497</c:v>
                </c:pt>
                <c:pt idx="2">
                  <c:v>13587</c:v>
                </c:pt>
                <c:pt idx="3">
                  <c:v>10249</c:v>
                </c:pt>
                <c:pt idx="4">
                  <c:v>7538</c:v>
                </c:pt>
                <c:pt idx="5">
                  <c:v>4372</c:v>
                </c:pt>
                <c:pt idx="6">
                  <c:v>3858</c:v>
                </c:pt>
                <c:pt idx="7">
                  <c:v>2151</c:v>
                </c:pt>
                <c:pt idx="8">
                  <c:v>1928</c:v>
                </c:pt>
                <c:pt idx="9">
                  <c:v>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0448321410804042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6.9626198685948573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3.4858387799564269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5.2197004786165794E-3"/>
                  <c:y val="-1.1363934621808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5.1650798552141768E-3"/>
                  <c:y val="3.786984013361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0"/>
                  <c:y val="-3.030362681937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その他の食料工業品</c:v>
                </c:pt>
                <c:pt idx="3">
                  <c:v>鉄鋼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化学肥料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55034</c:v>
                </c:pt>
                <c:pt idx="1">
                  <c:v>13701</c:v>
                </c:pt>
                <c:pt idx="2">
                  <c:v>5482</c:v>
                </c:pt>
                <c:pt idx="3">
                  <c:v>12340</c:v>
                </c:pt>
                <c:pt idx="4">
                  <c:v>7408</c:v>
                </c:pt>
                <c:pt idx="5">
                  <c:v>3808</c:v>
                </c:pt>
                <c:pt idx="6">
                  <c:v>1860</c:v>
                </c:pt>
                <c:pt idx="7">
                  <c:v>12214</c:v>
                </c:pt>
                <c:pt idx="8">
                  <c:v>847</c:v>
                </c:pt>
                <c:pt idx="9">
                  <c:v>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30496453900709E-3"/>
                  <c:y val="3.8759689922480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1.2411347517730561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7.0921985815602835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1.2411347517730497E-2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0638297872340425E-2"/>
                  <c:y val="1.9379844961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7.0921985815604136E-3"/>
                  <c:y val="3.8753586034303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麦</c:v>
                </c:pt>
                <c:pt idx="1">
                  <c:v>飲料</c:v>
                </c:pt>
                <c:pt idx="2">
                  <c:v>その他の機械</c:v>
                </c:pt>
                <c:pt idx="3">
                  <c:v>その他の食料工業品</c:v>
                </c:pt>
                <c:pt idx="4">
                  <c:v>缶詰・びん詰</c:v>
                </c:pt>
                <c:pt idx="5">
                  <c:v>雑品</c:v>
                </c:pt>
                <c:pt idx="6">
                  <c:v>雑穀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31646</c:v>
                </c:pt>
                <c:pt idx="1">
                  <c:v>22062</c:v>
                </c:pt>
                <c:pt idx="2">
                  <c:v>22007</c:v>
                </c:pt>
                <c:pt idx="3">
                  <c:v>17903</c:v>
                </c:pt>
                <c:pt idx="4">
                  <c:v>14976</c:v>
                </c:pt>
                <c:pt idx="5">
                  <c:v>12799</c:v>
                </c:pt>
                <c:pt idx="6">
                  <c:v>11847</c:v>
                </c:pt>
                <c:pt idx="7">
                  <c:v>9274</c:v>
                </c:pt>
                <c:pt idx="8">
                  <c:v>9114</c:v>
                </c:pt>
                <c:pt idx="9">
                  <c:v>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3.5460992907801418E-3"/>
                  <c:y val="-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-3.250553465877445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3.5460992907800767E-3"/>
                  <c:y val="-7.752243178904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1.7730496453900058E-3"/>
                  <c:y val="-3.05194408838430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0638297872340361E-2"/>
                  <c:y val="3.875968992247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-1.7730496453900709E-3"/>
                  <c:y val="1.1627601782335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0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5.3191489361700825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8.8652482269502252E-3"/>
                  <c:y val="-6.103888177479187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麦</c:v>
                </c:pt>
                <c:pt idx="1">
                  <c:v>飲料</c:v>
                </c:pt>
                <c:pt idx="2">
                  <c:v>その他の機械</c:v>
                </c:pt>
                <c:pt idx="3">
                  <c:v>その他の食料工業品</c:v>
                </c:pt>
                <c:pt idx="4">
                  <c:v>缶詰・びん詰</c:v>
                </c:pt>
                <c:pt idx="5">
                  <c:v>雑品</c:v>
                </c:pt>
                <c:pt idx="6">
                  <c:v>雑穀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10203</c:v>
                </c:pt>
                <c:pt idx="1">
                  <c:v>17006</c:v>
                </c:pt>
                <c:pt idx="2">
                  <c:v>19764</c:v>
                </c:pt>
                <c:pt idx="3">
                  <c:v>16651</c:v>
                </c:pt>
                <c:pt idx="4">
                  <c:v>11092</c:v>
                </c:pt>
                <c:pt idx="5">
                  <c:v>8323</c:v>
                </c:pt>
                <c:pt idx="6">
                  <c:v>2842</c:v>
                </c:pt>
                <c:pt idx="7">
                  <c:v>10972</c:v>
                </c:pt>
                <c:pt idx="8">
                  <c:v>7854</c:v>
                </c:pt>
                <c:pt idx="9">
                  <c:v>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26333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8.888888888888888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7.1111111111111435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1.6E-2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7.1111111111111115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8.8890288713912059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動植物性飼・肥料</c:v>
                </c:pt>
                <c:pt idx="6">
                  <c:v>その他の化学工業品</c:v>
                </c:pt>
                <c:pt idx="7">
                  <c:v>その他の機械</c:v>
                </c:pt>
                <c:pt idx="8">
                  <c:v>その他の日用品</c:v>
                </c:pt>
                <c:pt idx="9">
                  <c:v>缶詰・びん詰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27285</c:v>
                </c:pt>
                <c:pt idx="1">
                  <c:v>13758</c:v>
                </c:pt>
                <c:pt idx="2">
                  <c:v>5223</c:v>
                </c:pt>
                <c:pt idx="3">
                  <c:v>4239</c:v>
                </c:pt>
                <c:pt idx="4">
                  <c:v>4139</c:v>
                </c:pt>
                <c:pt idx="5">
                  <c:v>1848</c:v>
                </c:pt>
                <c:pt idx="6">
                  <c:v>1802</c:v>
                </c:pt>
                <c:pt idx="7">
                  <c:v>1511</c:v>
                </c:pt>
                <c:pt idx="8">
                  <c:v>1179</c:v>
                </c:pt>
                <c:pt idx="9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0666526684164479E-2"/>
                  <c:y val="-1.0695748592923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3.5555555555555228E-3"/>
                  <c:y val="3.5650623885917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5.3333333333332681E-3"/>
                  <c:y val="-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3.5555555555554902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-1.3998250225241104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3.5555555555555557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3.555555555555555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-1.3036886433812472E-16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5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動植物性飼・肥料</c:v>
                </c:pt>
                <c:pt idx="6">
                  <c:v>その他の化学工業品</c:v>
                </c:pt>
                <c:pt idx="7">
                  <c:v>その他の機械</c:v>
                </c:pt>
                <c:pt idx="8">
                  <c:v>その他の日用品</c:v>
                </c:pt>
                <c:pt idx="9">
                  <c:v>缶詰・びん詰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23718</c:v>
                </c:pt>
                <c:pt idx="1">
                  <c:v>14942</c:v>
                </c:pt>
                <c:pt idx="2">
                  <c:v>5900</c:v>
                </c:pt>
                <c:pt idx="3">
                  <c:v>5307</c:v>
                </c:pt>
                <c:pt idx="4">
                  <c:v>6906</c:v>
                </c:pt>
                <c:pt idx="5">
                  <c:v>1628</c:v>
                </c:pt>
                <c:pt idx="6">
                  <c:v>947</c:v>
                </c:pt>
                <c:pt idx="7">
                  <c:v>663</c:v>
                </c:pt>
                <c:pt idx="8">
                  <c:v>459</c:v>
                </c:pt>
                <c:pt idx="9">
                  <c:v>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3.508793684254035E-3"/>
                  <c:y val="5.55125524563666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F-43D2-81FC-57F5CBBF9D70}"/>
                </c:ext>
              </c:extLst>
            </c:dLbl>
            <c:dLbl>
              <c:idx val="1"/>
              <c:layout>
                <c:manualLayout>
                  <c:x val="-1.5748169274116326E-2"/>
                  <c:y val="8.45707845841310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3D2-81FC-57F5CBBF9D70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39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3D2-81FC-57F5CBBF9D70}"/>
                </c:ext>
              </c:extLst>
            </c:dLbl>
            <c:dLbl>
              <c:idx val="3"/>
              <c:layout>
                <c:manualLayout>
                  <c:x val="-7.0221340442680885E-3"/>
                  <c:y val="-9.1617361389149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3D2-81FC-57F5CBBF9D70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3D2-81FC-57F5CBBF9D70}"/>
                </c:ext>
              </c:extLst>
            </c:dLbl>
            <c:dLbl>
              <c:idx val="5"/>
              <c:layout>
                <c:manualLayout>
                  <c:x val="-8.7673686458484678E-3"/>
                  <c:y val="-8.524400551626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3D2-81FC-57F5CBBF9D70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3D2-81FC-57F5CBBF9D70}"/>
                </c:ext>
              </c:extLst>
            </c:dLbl>
            <c:dLbl>
              <c:idx val="7"/>
              <c:layout>
                <c:manualLayout>
                  <c:x val="-1.4039721412776287E-2"/>
                  <c:y val="2.325133087177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3D2-81FC-57F5CBBF9D70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3D2-81FC-57F5CBBF9D70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その他の農作物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化学肥料</c:v>
                </c:pt>
                <c:pt idx="7">
                  <c:v>紙・パルプ</c:v>
                </c:pt>
                <c:pt idx="8">
                  <c:v>石油製品</c:v>
                </c:pt>
                <c:pt idx="9">
                  <c:v>非金属鉱物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36391</c:v>
                </c:pt>
                <c:pt idx="1">
                  <c:v>10656</c:v>
                </c:pt>
                <c:pt idx="2">
                  <c:v>10306</c:v>
                </c:pt>
                <c:pt idx="3">
                  <c:v>9938</c:v>
                </c:pt>
                <c:pt idx="4">
                  <c:v>6117</c:v>
                </c:pt>
                <c:pt idx="5">
                  <c:v>3709</c:v>
                </c:pt>
                <c:pt idx="6">
                  <c:v>1658</c:v>
                </c:pt>
                <c:pt idx="7">
                  <c:v>1576</c:v>
                </c:pt>
                <c:pt idx="8">
                  <c:v>1531</c:v>
                </c:pt>
                <c:pt idx="9">
                  <c:v>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F-43D2-81FC-57F5CBBF9D70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513E-3"/>
                  <c:y val="-1.129943502824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F-43D2-81FC-57F5CBBF9D70}"/>
                </c:ext>
              </c:extLst>
            </c:dLbl>
            <c:dLbl>
              <c:idx val="1"/>
              <c:layout>
                <c:manualLayout>
                  <c:x val="1.7497812773403325E-3"/>
                  <c:y val="-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F-43D2-81FC-57F5CBBF9D70}"/>
                </c:ext>
              </c:extLst>
            </c:dLbl>
            <c:dLbl>
              <c:idx val="2"/>
              <c:layout>
                <c:manualLayout>
                  <c:x val="5.2629838593010519E-3"/>
                  <c:y val="-4.1710040482227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EF-43D2-81FC-57F5CBBF9D70}"/>
                </c:ext>
              </c:extLst>
            </c:dLbl>
            <c:dLbl>
              <c:idx val="3"/>
              <c:layout>
                <c:manualLayout>
                  <c:x val="1.772790212247027E-3"/>
                  <c:y val="-3.7982116642199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EF-43D2-81FC-57F5CBBF9D70}"/>
                </c:ext>
              </c:extLst>
            </c:dLbl>
            <c:dLbl>
              <c:idx val="4"/>
              <c:layout>
                <c:manualLayout>
                  <c:x val="5.2538905077810158E-3"/>
                  <c:y val="2.266174355324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EF-43D2-81FC-57F5CBBF9D70}"/>
                </c:ext>
              </c:extLst>
            </c:dLbl>
            <c:dLbl>
              <c:idx val="5"/>
              <c:layout>
                <c:manualLayout>
                  <c:x val="3.4995625546807292E-3"/>
                  <c:y val="1.1236264958405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EF-43D2-81FC-57F5CBBF9D70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EF-43D2-81FC-57F5CBBF9D70}"/>
                </c:ext>
              </c:extLst>
            </c:dLbl>
            <c:dLbl>
              <c:idx val="7"/>
              <c:layout>
                <c:manualLayout>
                  <c:x val="1.8462259146740515E-5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EF-43D2-81FC-57F5CBBF9D70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EF-43D2-81FC-57F5CBBF9D70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その他の農作物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化学肥料</c:v>
                </c:pt>
                <c:pt idx="7">
                  <c:v>紙・パルプ</c:v>
                </c:pt>
                <c:pt idx="8">
                  <c:v>石油製品</c:v>
                </c:pt>
                <c:pt idx="9">
                  <c:v>非金属鉱物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36734</c:v>
                </c:pt>
                <c:pt idx="1">
                  <c:v>10425</c:v>
                </c:pt>
                <c:pt idx="2">
                  <c:v>10392</c:v>
                </c:pt>
                <c:pt idx="3">
                  <c:v>8752</c:v>
                </c:pt>
                <c:pt idx="4">
                  <c:v>5791</c:v>
                </c:pt>
                <c:pt idx="5">
                  <c:v>3636</c:v>
                </c:pt>
                <c:pt idx="6">
                  <c:v>897</c:v>
                </c:pt>
                <c:pt idx="7">
                  <c:v>2131</c:v>
                </c:pt>
                <c:pt idx="8">
                  <c:v>2101</c:v>
                </c:pt>
                <c:pt idx="9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EF-43D2-81FC-57F5CBBF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7687189700441989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-2.822227866677955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D-4690-B2A9-F43EFE9F0619}"/>
                </c:ext>
              </c:extLst>
            </c:dLbl>
            <c:dLbl>
              <c:idx val="1"/>
              <c:layout>
                <c:manualLayout>
                  <c:x val="-1.0484929358820427E-2"/>
                  <c:y val="3.5836649451076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690-B2A9-F43EFE9F0619}"/>
                </c:ext>
              </c:extLst>
            </c:dLbl>
            <c:dLbl>
              <c:idx val="2"/>
              <c:layout>
                <c:manualLayout>
                  <c:x val="-8.737441132350387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D-4690-B2A9-F43EFE9F0619}"/>
                </c:ext>
              </c:extLst>
            </c:dLbl>
            <c:dLbl>
              <c:idx val="3"/>
              <c:layout>
                <c:manualLayout>
                  <c:x val="-5.24246467941027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D-4690-B2A9-F43EFE9F0619}"/>
                </c:ext>
              </c:extLst>
            </c:dLbl>
            <c:dLbl>
              <c:idx val="4"/>
              <c:layout>
                <c:manualLayout>
                  <c:x val="-6.9900905033784952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D-4690-B2A9-F43EFE9F0619}"/>
                </c:ext>
              </c:extLst>
            </c:dLbl>
            <c:dLbl>
              <c:idx val="5"/>
              <c:layout>
                <c:manualLayout>
                  <c:x val="-8.7374411323504191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D-4690-B2A9-F43EFE9F0619}"/>
                </c:ext>
              </c:extLst>
            </c:dLbl>
            <c:dLbl>
              <c:idx val="6"/>
              <c:layout>
                <c:manualLayout>
                  <c:x val="-3.4949764529402703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690-B2A9-F43EFE9F0619}"/>
                </c:ext>
              </c:extLst>
            </c:dLbl>
            <c:dLbl>
              <c:idx val="7"/>
              <c:layout>
                <c:manualLayout>
                  <c:x val="-8.7374411323503549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D-4690-B2A9-F43EFE9F0619}"/>
                </c:ext>
              </c:extLst>
            </c:dLbl>
            <c:dLbl>
              <c:idx val="8"/>
              <c:layout>
                <c:manualLayout>
                  <c:x val="-1.0484929358820554E-2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D-4690-B2A9-F43EFE9F0619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飲料</c:v>
                </c:pt>
                <c:pt idx="7">
                  <c:v>その他の製造工業品</c:v>
                </c:pt>
                <c:pt idx="8">
                  <c:v>その他の化学工業品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189299</c:v>
                </c:pt>
                <c:pt idx="1">
                  <c:v>79547</c:v>
                </c:pt>
                <c:pt idx="2">
                  <c:v>33554</c:v>
                </c:pt>
                <c:pt idx="3">
                  <c:v>20499</c:v>
                </c:pt>
                <c:pt idx="4">
                  <c:v>17769</c:v>
                </c:pt>
                <c:pt idx="5">
                  <c:v>14097</c:v>
                </c:pt>
                <c:pt idx="6">
                  <c:v>13805</c:v>
                </c:pt>
                <c:pt idx="7">
                  <c:v>11183</c:v>
                </c:pt>
                <c:pt idx="8">
                  <c:v>9328</c:v>
                </c:pt>
                <c:pt idx="9">
                  <c:v>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3D-4690-B2A9-F43EFE9F0619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4949764529401419E-3"/>
                  <c:y val="-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D-4690-B2A9-F43EFE9F0619}"/>
                </c:ext>
              </c:extLst>
            </c:dLbl>
            <c:dLbl>
              <c:idx val="1"/>
              <c:layout>
                <c:manualLayout>
                  <c:x val="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3D-4690-B2A9-F43EFE9F0619}"/>
                </c:ext>
              </c:extLst>
            </c:dLbl>
            <c:dLbl>
              <c:idx val="2"/>
              <c:layout>
                <c:manualLayout>
                  <c:x val="8.7374411323503549E-3"/>
                  <c:y val="2.1505094121299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3D-4690-B2A9-F43EFE9F0619}"/>
                </c:ext>
              </c:extLst>
            </c:dLbl>
            <c:dLbl>
              <c:idx val="3"/>
              <c:layout>
                <c:manualLayout>
                  <c:x val="8.7374411323503549E-3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3D-4690-B2A9-F43EFE9F0619}"/>
                </c:ext>
              </c:extLst>
            </c:dLbl>
            <c:dLbl>
              <c:idx val="4"/>
              <c:layout>
                <c:manualLayout>
                  <c:x val="6.9899529058802205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3D-4690-B2A9-F43EFE9F0619}"/>
                </c:ext>
              </c:extLst>
            </c:dLbl>
            <c:dLbl>
              <c:idx val="5"/>
              <c:layout>
                <c:manualLayout>
                  <c:x val="5.2423270819120654E-3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3D-4690-B2A9-F43EFE9F0619}"/>
                </c:ext>
              </c:extLst>
            </c:dLbl>
            <c:dLbl>
              <c:idx val="6"/>
              <c:layout>
                <c:manualLayout>
                  <c:x val="1.7474882264700709E-3"/>
                  <c:y val="1.433635311715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3D-4690-B2A9-F43EFE9F0619}"/>
                </c:ext>
              </c:extLst>
            </c:dLbl>
            <c:dLbl>
              <c:idx val="7"/>
              <c:layout>
                <c:manualLayout>
                  <c:x val="5.2424646794100851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3D-4690-B2A9-F43EFE9F0619}"/>
                </c:ext>
              </c:extLst>
            </c:dLbl>
            <c:dLbl>
              <c:idx val="8"/>
              <c:layout>
                <c:manualLayout>
                  <c:x val="-1.7474882264701991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3D-4690-B2A9-F43EFE9F061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飲料</c:v>
                </c:pt>
                <c:pt idx="7">
                  <c:v>その他の製造工業品</c:v>
                </c:pt>
                <c:pt idx="8">
                  <c:v>その他の化学工業品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322936</c:v>
                </c:pt>
                <c:pt idx="1">
                  <c:v>84468</c:v>
                </c:pt>
                <c:pt idx="2">
                  <c:v>24395</c:v>
                </c:pt>
                <c:pt idx="3">
                  <c:v>18438</c:v>
                </c:pt>
                <c:pt idx="4">
                  <c:v>18463</c:v>
                </c:pt>
                <c:pt idx="5">
                  <c:v>15243</c:v>
                </c:pt>
                <c:pt idx="6">
                  <c:v>11656</c:v>
                </c:pt>
                <c:pt idx="7">
                  <c:v>9230</c:v>
                </c:pt>
                <c:pt idx="8">
                  <c:v>9948</c:v>
                </c:pt>
                <c:pt idx="9">
                  <c:v>11887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3D-4690-B2A9-F43EFE9F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3.3684005143944873E-2"/>
              <c:y val="4.3010752688172046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  <c:max val="45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4090965901989525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3.5699759415581569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5.3547530952862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8.92458849214369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8.924588492143691E-3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0"/>
                  <c:y val="-5.7722330163276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070950619057243E-2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1.0709506190572562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3.5699759415581405E-3"/>
                  <c:y val="-1.4430014430014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麦</c:v>
                </c:pt>
              </c:strCache>
            </c:strRef>
          </c:cat>
          <c:val>
            <c:numRef>
              <c:f>'8・保管高'!$N$3:$N$12</c:f>
              <c:numCache>
                <c:formatCode>#,##0_ ;[Red]\-#,##0\ </c:formatCode>
                <c:ptCount val="10"/>
                <c:pt idx="0">
                  <c:v>252725</c:v>
                </c:pt>
                <c:pt idx="1">
                  <c:v>132622</c:v>
                </c:pt>
                <c:pt idx="2">
                  <c:v>112435</c:v>
                </c:pt>
                <c:pt idx="3">
                  <c:v>81183</c:v>
                </c:pt>
                <c:pt idx="4">
                  <c:v>80566</c:v>
                </c:pt>
                <c:pt idx="5">
                  <c:v>68609</c:v>
                </c:pt>
                <c:pt idx="6">
                  <c:v>64918</c:v>
                </c:pt>
                <c:pt idx="7">
                  <c:v>61728</c:v>
                </c:pt>
                <c:pt idx="8">
                  <c:v>49020</c:v>
                </c:pt>
                <c:pt idx="9">
                  <c:v>46623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'8・保管高'!$Q$1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3.569835396857493E-3"/>
                  <c:y val="1.154355705536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1.0709365645871766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1.2494423889001169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7.139670793714888E-3"/>
                  <c:y val="-1.443046891865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1.2494423889001169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5.354753095286215E-3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5.354753095286084E-3"/>
                  <c:y val="-2.5974025974025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3.5698353968574765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6.3089110680919396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麦</c:v>
                </c:pt>
              </c:strCache>
            </c:strRef>
          </c:cat>
          <c:val>
            <c:numRef>
              <c:f>'8・保管高'!$Q$3:$Q$12</c:f>
              <c:numCache>
                <c:formatCode>#,##0_ ;[Red]\-#,##0\ </c:formatCode>
                <c:ptCount val="10"/>
                <c:pt idx="0">
                  <c:v>431279</c:v>
                </c:pt>
                <c:pt idx="1">
                  <c:v>134415</c:v>
                </c:pt>
                <c:pt idx="2">
                  <c:v>109506</c:v>
                </c:pt>
                <c:pt idx="3">
                  <c:v>82882</c:v>
                </c:pt>
                <c:pt idx="4">
                  <c:v>70740</c:v>
                </c:pt>
                <c:pt idx="5">
                  <c:v>69349</c:v>
                </c:pt>
                <c:pt idx="6">
                  <c:v>60215</c:v>
                </c:pt>
                <c:pt idx="7">
                  <c:v>67350</c:v>
                </c:pt>
                <c:pt idx="8">
                  <c:v>51565</c:v>
                </c:pt>
                <c:pt idx="9">
                  <c:v>41959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5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12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28039811262908376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20221399675467916"/>
                  <c:y val="0.17009571624647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5.2309786063066903E-2"/>
                  <c:y val="-2.597811168099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0.12263843087990077"/>
                  <c:y val="-0.144494810855065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0.17513112143033402"/>
                  <c:y val="-9.7309831683883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-3.0194794026815023E-2"/>
                  <c:y val="-6.1082376170868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5255699875119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080458532427036"/>
                  <c:y val="-4.2874617737003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0.13376883445124912"/>
                  <c:y val="-0.114281586361337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6.2678062678062682E-2"/>
                  <c:y val="-6.1642225914421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3.9886039886039885E-2"/>
                  <c:y val="-4.8073394495412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0"/>
                  <c:y val="-1.96301379758722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5983055536859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'8・保管高'!$M$16:$M$26</c:f>
              <c:numCache>
                <c:formatCode>#,##0_ ;[Red]\-#,##0\ </c:formatCode>
                <c:ptCount val="11"/>
                <c:pt idx="0">
                  <c:v>252725</c:v>
                </c:pt>
                <c:pt idx="1">
                  <c:v>132622</c:v>
                </c:pt>
                <c:pt idx="2">
                  <c:v>112435</c:v>
                </c:pt>
                <c:pt idx="3">
                  <c:v>81183</c:v>
                </c:pt>
                <c:pt idx="4">
                  <c:v>80566</c:v>
                </c:pt>
                <c:pt idx="5">
                  <c:v>68609</c:v>
                </c:pt>
                <c:pt idx="6">
                  <c:v>64918</c:v>
                </c:pt>
                <c:pt idx="7">
                  <c:v>61728</c:v>
                </c:pt>
                <c:pt idx="8">
                  <c:v>49020</c:v>
                </c:pt>
                <c:pt idx="9">
                  <c:v>46623</c:v>
                </c:pt>
                <c:pt idx="10">
                  <c:v>328221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'8・保管高'!$N$16:$N$26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'8・保管高'!$P$16:$P$26</c:f>
              <c:numCache>
                <c:formatCode>#,##0_ ;[Red]\-#,##0\ </c:formatCode>
                <c:ptCount val="11"/>
                <c:pt idx="0">
                  <c:v>252725</c:v>
                </c:pt>
                <c:pt idx="1">
                  <c:v>132622</c:v>
                </c:pt>
                <c:pt idx="2">
                  <c:v>112435</c:v>
                </c:pt>
                <c:pt idx="3">
                  <c:v>81183</c:v>
                </c:pt>
                <c:pt idx="4">
                  <c:v>80566</c:v>
                </c:pt>
                <c:pt idx="5">
                  <c:v>68609</c:v>
                </c:pt>
                <c:pt idx="6">
                  <c:v>64918</c:v>
                </c:pt>
                <c:pt idx="7">
                  <c:v>61728</c:v>
                </c:pt>
                <c:pt idx="8">
                  <c:v>49020</c:v>
                </c:pt>
                <c:pt idx="9">
                  <c:v>46623</c:v>
                </c:pt>
                <c:pt idx="10">
                  <c:v>328221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12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0.23557692692993529"/>
                  <c:y val="0.16540549672670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3083074539346704"/>
                  <c:y val="-0.113350710471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0.16591466143067995"/>
                  <c:y val="-0.117937550909584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-2.9517340866742802E-2"/>
                  <c:y val="-5.42066552025825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0.11205532514542553"/>
                  <c:y val="-3.223724620629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8070498821231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0.14120761622354458"/>
                  <c:y val="-0.10375237578061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8.0041407037860723E-2"/>
                  <c:y val="-7.9428726581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2919864024630512"/>
                  <c:y val="-6.3708812260536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5.1157727421476888E-4"/>
                  <c:y val="-2.49168853893274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14999365537324"/>
                      <c:h val="8.4490542130509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1.6966199835707564E-3"/>
                  <c:y val="5.88771231182309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6879512198379781"/>
                  <c:y val="0.1383422934202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'8・保管高'!$P$28:$P$38</c:f>
              <c:numCache>
                <c:formatCode>#,##0_ ;[Red]\-#,##0\ </c:formatCode>
                <c:ptCount val="11"/>
                <c:pt idx="0">
                  <c:v>431279</c:v>
                </c:pt>
                <c:pt idx="1">
                  <c:v>134415</c:v>
                </c:pt>
                <c:pt idx="2">
                  <c:v>109506</c:v>
                </c:pt>
                <c:pt idx="3">
                  <c:v>82882</c:v>
                </c:pt>
                <c:pt idx="4">
                  <c:v>70740</c:v>
                </c:pt>
                <c:pt idx="5">
                  <c:v>69349</c:v>
                </c:pt>
                <c:pt idx="6">
                  <c:v>60215</c:v>
                </c:pt>
                <c:pt idx="7">
                  <c:v>67350</c:v>
                </c:pt>
                <c:pt idx="8">
                  <c:v>51565</c:v>
                </c:pt>
                <c:pt idx="9">
                  <c:v>41959</c:v>
                </c:pt>
                <c:pt idx="10" formatCode="#,##0_);[Red]\(#,##0\)">
                  <c:v>320666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1.10495084518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8.6760825915038024E-3"/>
                  <c:y val="-3.693445210793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0542E-3"/>
                  <c:y val="-7.324945238131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-3.5695548438806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1.0489504738800601E-2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1.0471275946903504E-2"/>
                  <c:y val="7.479662785544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1.2221102910439196E-2"/>
                  <c:y val="3.848162758206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707955566881E-3"/>
                  <c:y val="-1.4649890476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707955565606E-3"/>
                  <c:y val="3.817335577707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非鉄金属</c:v>
                </c:pt>
                <c:pt idx="5">
                  <c:v>化学繊維糸</c:v>
                </c:pt>
                <c:pt idx="6">
                  <c:v>その他の化学工業品</c:v>
                </c:pt>
                <c:pt idx="7">
                  <c:v>その他の日用品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'9・東部・富士'!$C$22:$C$31</c:f>
              <c:numCache>
                <c:formatCode>#,##0_);[Red]\(#,##0\)</c:formatCode>
                <c:ptCount val="10"/>
                <c:pt idx="0">
                  <c:v>19055</c:v>
                </c:pt>
                <c:pt idx="1">
                  <c:v>13025</c:v>
                </c:pt>
                <c:pt idx="2">
                  <c:v>12130</c:v>
                </c:pt>
                <c:pt idx="3">
                  <c:v>6865</c:v>
                </c:pt>
                <c:pt idx="4">
                  <c:v>6145</c:v>
                </c:pt>
                <c:pt idx="5">
                  <c:v>5221</c:v>
                </c:pt>
                <c:pt idx="6">
                  <c:v>4442</c:v>
                </c:pt>
                <c:pt idx="7">
                  <c:v>4269</c:v>
                </c:pt>
                <c:pt idx="8">
                  <c:v>3750</c:v>
                </c:pt>
                <c:pt idx="9">
                  <c:v>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'9・東部・富士'!$D$21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1.6309971697402055E-3"/>
                  <c:y val="-7.4491264275020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5.2493438320209973E-3"/>
                  <c:y val="1.84363988734701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3.3806870746900123E-3"/>
                  <c:y val="1.4742662840218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1.8559707595468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1.0453047155006407E-2"/>
                  <c:y val="3.053635804199709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1.7498269635355633E-3"/>
                  <c:y val="-3.7862175747501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16868485434E-3"/>
                  <c:y val="1.108004480992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6.935164436038057E-3"/>
                  <c:y val="2.2222325625762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非鉄金属</c:v>
                </c:pt>
                <c:pt idx="5">
                  <c:v>化学繊維糸</c:v>
                </c:pt>
                <c:pt idx="6">
                  <c:v>その他の化学工業品</c:v>
                </c:pt>
                <c:pt idx="7">
                  <c:v>その他の日用品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'9・東部・富士'!$D$22:$D$31</c:f>
              <c:numCache>
                <c:formatCode>#,##0_);[Red]\(#,##0\)</c:formatCode>
                <c:ptCount val="10"/>
                <c:pt idx="0">
                  <c:v>21928</c:v>
                </c:pt>
                <c:pt idx="1">
                  <c:v>13358</c:v>
                </c:pt>
                <c:pt idx="2">
                  <c:v>12140</c:v>
                </c:pt>
                <c:pt idx="3">
                  <c:v>6763</c:v>
                </c:pt>
                <c:pt idx="4">
                  <c:v>6682</c:v>
                </c:pt>
                <c:pt idx="5">
                  <c:v>6337</c:v>
                </c:pt>
                <c:pt idx="6">
                  <c:v>5116</c:v>
                </c:pt>
                <c:pt idx="7">
                  <c:v>4402</c:v>
                </c:pt>
                <c:pt idx="8">
                  <c:v>3783</c:v>
                </c:pt>
                <c:pt idx="9">
                  <c:v>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2,516,148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2,516,148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4"/>
              <c:layout>
                <c:manualLayout>
                  <c:x val="-1.5968063872255488E-2"/>
                  <c:y val="2.3038162171428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191638</c:v>
                </c:pt>
                <c:pt idx="1">
                  <c:v>398396</c:v>
                </c:pt>
                <c:pt idx="2">
                  <c:v>513483</c:v>
                </c:pt>
                <c:pt idx="3">
                  <c:v>247874</c:v>
                </c:pt>
                <c:pt idx="4">
                  <c:v>283562</c:v>
                </c:pt>
                <c:pt idx="5">
                  <c:v>881195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-3.78787878787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5.2287581699346089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5.2287581699346402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1.3943355119825772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雑品</c:v>
                </c:pt>
                <c:pt idx="5">
                  <c:v>合成樹脂</c:v>
                </c:pt>
                <c:pt idx="6">
                  <c:v>化学肥料</c:v>
                </c:pt>
                <c:pt idx="7">
                  <c:v>電気機械</c:v>
                </c:pt>
                <c:pt idx="8">
                  <c:v>その他の製造工業品</c:v>
                </c:pt>
                <c:pt idx="9">
                  <c:v>その他の日用品</c:v>
                </c:pt>
              </c:strCache>
            </c:strRef>
          </c:cat>
          <c:val>
            <c:numRef>
              <c:f>'9・東部・富士'!$C$54:$C$63</c:f>
              <c:numCache>
                <c:formatCode>#,##0_);[Red]\(#,##0\)</c:formatCode>
                <c:ptCount val="10"/>
                <c:pt idx="0">
                  <c:v>81733</c:v>
                </c:pt>
                <c:pt idx="1">
                  <c:v>15000</c:v>
                </c:pt>
                <c:pt idx="2">
                  <c:v>13987</c:v>
                </c:pt>
                <c:pt idx="3">
                  <c:v>12318</c:v>
                </c:pt>
                <c:pt idx="4">
                  <c:v>11240</c:v>
                </c:pt>
                <c:pt idx="5">
                  <c:v>8333</c:v>
                </c:pt>
                <c:pt idx="6">
                  <c:v>8099</c:v>
                </c:pt>
                <c:pt idx="7">
                  <c:v>7249</c:v>
                </c:pt>
                <c:pt idx="8">
                  <c:v>5077</c:v>
                </c:pt>
                <c:pt idx="9">
                  <c:v>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'9・東部・富士'!$D$53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9624826308476145E-3"/>
                  <c:y val="-1.1364232879980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3.476781088638429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6.9716775599128538E-3"/>
                  <c:y val="-3.788177046051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-3.7881770460509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399951E-5"/>
                  <c:y val="1.1362741589119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-1.7429193899782774E-3"/>
                  <c:y val="3.7872822715343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雑品</c:v>
                </c:pt>
                <c:pt idx="5">
                  <c:v>合成樹脂</c:v>
                </c:pt>
                <c:pt idx="6">
                  <c:v>化学肥料</c:v>
                </c:pt>
                <c:pt idx="7">
                  <c:v>電気機械</c:v>
                </c:pt>
                <c:pt idx="8">
                  <c:v>その他の製造工業品</c:v>
                </c:pt>
                <c:pt idx="9">
                  <c:v>その他の日用品</c:v>
                </c:pt>
              </c:strCache>
            </c:strRef>
          </c:cat>
          <c:val>
            <c:numRef>
              <c:f>'9・東部・富士'!$D$54:$D$63</c:f>
              <c:numCache>
                <c:formatCode>#,##0_);[Red]\(#,##0\)</c:formatCode>
                <c:ptCount val="10"/>
                <c:pt idx="0">
                  <c:v>75297</c:v>
                </c:pt>
                <c:pt idx="1">
                  <c:v>15236</c:v>
                </c:pt>
                <c:pt idx="2">
                  <c:v>7906</c:v>
                </c:pt>
                <c:pt idx="3">
                  <c:v>11934</c:v>
                </c:pt>
                <c:pt idx="4">
                  <c:v>5557</c:v>
                </c:pt>
                <c:pt idx="5">
                  <c:v>5318</c:v>
                </c:pt>
                <c:pt idx="6">
                  <c:v>8908</c:v>
                </c:pt>
                <c:pt idx="7">
                  <c:v>8286</c:v>
                </c:pt>
                <c:pt idx="8">
                  <c:v>2845</c:v>
                </c:pt>
                <c:pt idx="9">
                  <c:v>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</a:t>
            </a:r>
            <a:r>
              <a:rPr lang="ja-JP" altLang="en-US" sz="1100" baseline="0"/>
              <a:t> </a:t>
            </a:r>
            <a:r>
              <a:rPr lang="en-US" altLang="ja-JP" sz="1100" baseline="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1.0638297872340425E-2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3.250553465877445E-17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3.8756637978391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4184397163120633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5957446808510769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0638297872340555E-2"/>
                  <c:y val="2.325581395348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1.418439716312056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1.5957446808510637E-2"/>
                  <c:y val="1.550326558017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その他の機械</c:v>
                </c:pt>
                <c:pt idx="3">
                  <c:v>雑穀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鉄鋼</c:v>
                </c:pt>
                <c:pt idx="7">
                  <c:v>飲料</c:v>
                </c:pt>
                <c:pt idx="8">
                  <c:v>電気機械</c:v>
                </c:pt>
                <c:pt idx="9">
                  <c:v>紙・パルプ</c:v>
                </c:pt>
              </c:strCache>
            </c:strRef>
          </c:cat>
          <c:val>
            <c:numRef>
              <c:f>'10・清水・静岡'!$C$21:$C$30</c:f>
              <c:numCache>
                <c:formatCode>#,##0_);[Red]\(#,##0\)</c:formatCode>
                <c:ptCount val="10"/>
                <c:pt idx="0">
                  <c:v>67184</c:v>
                </c:pt>
                <c:pt idx="1">
                  <c:v>44800</c:v>
                </c:pt>
                <c:pt idx="2">
                  <c:v>41471</c:v>
                </c:pt>
                <c:pt idx="3">
                  <c:v>37671</c:v>
                </c:pt>
                <c:pt idx="4">
                  <c:v>26331</c:v>
                </c:pt>
                <c:pt idx="5">
                  <c:v>17110</c:v>
                </c:pt>
                <c:pt idx="6">
                  <c:v>14478</c:v>
                </c:pt>
                <c:pt idx="7">
                  <c:v>13914</c:v>
                </c:pt>
                <c:pt idx="8">
                  <c:v>12735</c:v>
                </c:pt>
                <c:pt idx="9">
                  <c:v>11701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'10・清水・静岡'!$D$20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460992907801418E-3"/>
                  <c:y val="-1.1628212171153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1.0638297872340425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5.3191489361702456E-3"/>
                  <c:y val="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7.0921985815602835E-3"/>
                  <c:y val="-1.5504181163401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7.7516327900873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5.3191489361702126E-3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5.3191489361702126E-3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3.5460992907800117E-3"/>
                  <c:y val="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1.773049645389941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5.3191489361700825E-3"/>
                  <c:y val="1.937923457242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その他の機械</c:v>
                </c:pt>
                <c:pt idx="3">
                  <c:v>雑穀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鉄鋼</c:v>
                </c:pt>
                <c:pt idx="7">
                  <c:v>飲料</c:v>
                </c:pt>
                <c:pt idx="8">
                  <c:v>電気機械</c:v>
                </c:pt>
                <c:pt idx="9">
                  <c:v>紙・パルプ</c:v>
                </c:pt>
              </c:strCache>
            </c:strRef>
          </c:cat>
          <c:val>
            <c:numRef>
              <c:f>'10・清水・静岡'!$D$21:$D$30</c:f>
              <c:numCache>
                <c:formatCode>#,##0_);[Red]\(#,##0\)</c:formatCode>
                <c:ptCount val="10"/>
                <c:pt idx="0">
                  <c:v>67156</c:v>
                </c:pt>
                <c:pt idx="1">
                  <c:v>40483</c:v>
                </c:pt>
                <c:pt idx="2">
                  <c:v>31051</c:v>
                </c:pt>
                <c:pt idx="3">
                  <c:v>26830</c:v>
                </c:pt>
                <c:pt idx="4">
                  <c:v>29436</c:v>
                </c:pt>
                <c:pt idx="5">
                  <c:v>14127</c:v>
                </c:pt>
                <c:pt idx="6">
                  <c:v>16461</c:v>
                </c:pt>
                <c:pt idx="7">
                  <c:v>13582</c:v>
                </c:pt>
                <c:pt idx="8">
                  <c:v>9599</c:v>
                </c:pt>
                <c:pt idx="9">
                  <c:v>15656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25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77777777777941E-3"/>
                  <c:y val="-1.633968052366202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1.4222222222222223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3.5555555555555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1.2444444444444444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7.1111111111111115E-3"/>
                  <c:y val="7.1301247771834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1.2444444444444444E-2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1.42223622047245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その他の日用品</c:v>
                </c:pt>
                <c:pt idx="7">
                  <c:v>その他の機械</c:v>
                </c:pt>
                <c:pt idx="8">
                  <c:v>動植物性飼・肥料</c:v>
                </c:pt>
                <c:pt idx="9">
                  <c:v>米</c:v>
                </c:pt>
              </c:strCache>
            </c:strRef>
          </c:cat>
          <c:val>
            <c:numRef>
              <c:f>'10・清水・静岡'!$C$54:$C$63</c:f>
              <c:numCache>
                <c:formatCode>#,##0_);[Red]\(#,##0\)</c:formatCode>
                <c:ptCount val="10"/>
                <c:pt idx="0">
                  <c:v>15225</c:v>
                </c:pt>
                <c:pt idx="1">
                  <c:v>11438</c:v>
                </c:pt>
                <c:pt idx="2">
                  <c:v>5188</c:v>
                </c:pt>
                <c:pt idx="3">
                  <c:v>3947</c:v>
                </c:pt>
                <c:pt idx="4">
                  <c:v>3123</c:v>
                </c:pt>
                <c:pt idx="5">
                  <c:v>1692</c:v>
                </c:pt>
                <c:pt idx="6">
                  <c:v>1674</c:v>
                </c:pt>
                <c:pt idx="7">
                  <c:v>1412</c:v>
                </c:pt>
                <c:pt idx="8">
                  <c:v>1363</c:v>
                </c:pt>
                <c:pt idx="9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'10・清水・静岡'!$D$53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1109711286089236E-3"/>
                  <c:y val="2.1389812904402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3.5555555555555228E-3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8.88888888888882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1.777777777777777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8.888888888888823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8.8888888888887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7777777777776473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1.7777777777776473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その他の日用品</c:v>
                </c:pt>
                <c:pt idx="7">
                  <c:v>その他の機械</c:v>
                </c:pt>
                <c:pt idx="8">
                  <c:v>動植物性飼・肥料</c:v>
                </c:pt>
                <c:pt idx="9">
                  <c:v>米</c:v>
                </c:pt>
              </c:strCache>
            </c:strRef>
          </c:cat>
          <c:val>
            <c:numRef>
              <c:f>'10・清水・静岡'!$D$54:$D$63</c:f>
              <c:numCache>
                <c:formatCode>#,##0_);[Red]\(#,##0\)</c:formatCode>
                <c:ptCount val="10"/>
                <c:pt idx="0">
                  <c:v>14778</c:v>
                </c:pt>
                <c:pt idx="1">
                  <c:v>13369</c:v>
                </c:pt>
                <c:pt idx="2">
                  <c:v>5429</c:v>
                </c:pt>
                <c:pt idx="3">
                  <c:v>1991</c:v>
                </c:pt>
                <c:pt idx="4">
                  <c:v>12329</c:v>
                </c:pt>
                <c:pt idx="5">
                  <c:v>1778</c:v>
                </c:pt>
                <c:pt idx="6">
                  <c:v>913</c:v>
                </c:pt>
                <c:pt idx="7">
                  <c:v>924</c:v>
                </c:pt>
                <c:pt idx="8">
                  <c:v>1370</c:v>
                </c:pt>
                <c:pt idx="9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8.758137516275041E-3"/>
                  <c:y val="1.784776902887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1.2248606719435661E-2"/>
                  <c:y val="-2.8423565698356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1.0507918793615397E-2"/>
                  <c:y val="6.69662054954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2.1376988893336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0521696598948754E-2"/>
                  <c:y val="-1.1835342616071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石油製品</c:v>
                </c:pt>
                <c:pt idx="6">
                  <c:v>化学肥料</c:v>
                </c:pt>
                <c:pt idx="7">
                  <c:v>米</c:v>
                </c:pt>
                <c:pt idx="8">
                  <c:v>その他の化学工業品</c:v>
                </c:pt>
                <c:pt idx="9">
                  <c:v>その他の機械</c:v>
                </c:pt>
              </c:strCache>
            </c:strRef>
          </c:cat>
          <c:val>
            <c:numRef>
              <c:f>'11・駿遠・西部'!$C$22:$C$31</c:f>
              <c:numCache>
                <c:formatCode>#,##0_);[Red]\(#,##0\)</c:formatCode>
                <c:ptCount val="10"/>
                <c:pt idx="0">
                  <c:v>21652</c:v>
                </c:pt>
                <c:pt idx="1">
                  <c:v>16125</c:v>
                </c:pt>
                <c:pt idx="2">
                  <c:v>12411</c:v>
                </c:pt>
                <c:pt idx="3">
                  <c:v>8988</c:v>
                </c:pt>
                <c:pt idx="4">
                  <c:v>8006</c:v>
                </c:pt>
                <c:pt idx="5">
                  <c:v>3569</c:v>
                </c:pt>
                <c:pt idx="6">
                  <c:v>3493</c:v>
                </c:pt>
                <c:pt idx="7">
                  <c:v>3352</c:v>
                </c:pt>
                <c:pt idx="8">
                  <c:v>3284</c:v>
                </c:pt>
                <c:pt idx="9">
                  <c:v>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'11・駿遠・西部'!$D$21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-1.8832391713747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6.9991251093612979E-3"/>
                  <c:y val="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5.2629838593010519E-3"/>
                  <c:y val="-1.1703960733721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5.2723527669276916E-3"/>
                  <c:y val="2.256713673502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1.7452346015803142E-3"/>
                  <c:y val="1.837626228924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7.4380532941856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3.425575740040369E-3"/>
                  <c:y val="1.500274330115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石油製品</c:v>
                </c:pt>
                <c:pt idx="6">
                  <c:v>化学肥料</c:v>
                </c:pt>
                <c:pt idx="7">
                  <c:v>米</c:v>
                </c:pt>
                <c:pt idx="8">
                  <c:v>その他の化学工業品</c:v>
                </c:pt>
                <c:pt idx="9">
                  <c:v>その他の機械</c:v>
                </c:pt>
              </c:strCache>
            </c:strRef>
          </c:cat>
          <c:val>
            <c:numRef>
              <c:f>'11・駿遠・西部'!$D$22:$D$31</c:f>
              <c:numCache>
                <c:formatCode>#,##0_);[Red]\(#,##0\)</c:formatCode>
                <c:ptCount val="10"/>
                <c:pt idx="0">
                  <c:v>21792</c:v>
                </c:pt>
                <c:pt idx="1">
                  <c:v>16326</c:v>
                </c:pt>
                <c:pt idx="2">
                  <c:v>11639</c:v>
                </c:pt>
                <c:pt idx="3">
                  <c:v>9086</c:v>
                </c:pt>
                <c:pt idx="4">
                  <c:v>7775</c:v>
                </c:pt>
                <c:pt idx="5">
                  <c:v>2856</c:v>
                </c:pt>
                <c:pt idx="6">
                  <c:v>2969</c:v>
                </c:pt>
                <c:pt idx="7">
                  <c:v>2665</c:v>
                </c:pt>
                <c:pt idx="8">
                  <c:v>4192</c:v>
                </c:pt>
                <c:pt idx="9">
                  <c:v>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12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065957360736885"/>
          <c:y val="2.5089605734767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1.075240594925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1.2232417585290497E-2"/>
                  <c:y val="-1.433748200829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7474882264700741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-8.7374411323503549E-3"/>
                  <c:y val="1.0752688172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1.3980043409258779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2232417585290497E-2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8.737441132350354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'11・駿遠・西部'!$C$55:$C$64</c:f>
              <c:numCache>
                <c:formatCode>#,##0_);[Red]\(#,##0\)</c:formatCode>
                <c:ptCount val="10"/>
                <c:pt idx="0">
                  <c:v>204074</c:v>
                </c:pt>
                <c:pt idx="1">
                  <c:v>95200</c:v>
                </c:pt>
                <c:pt idx="2">
                  <c:v>43012</c:v>
                </c:pt>
                <c:pt idx="3">
                  <c:v>25800</c:v>
                </c:pt>
                <c:pt idx="4">
                  <c:v>22621</c:v>
                </c:pt>
                <c:pt idx="5">
                  <c:v>19416</c:v>
                </c:pt>
                <c:pt idx="6">
                  <c:v>17153</c:v>
                </c:pt>
                <c:pt idx="7">
                  <c:v>13977</c:v>
                </c:pt>
                <c:pt idx="8">
                  <c:v>13810</c:v>
                </c:pt>
                <c:pt idx="9">
                  <c:v>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'11・駿遠・西部'!$D$54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42464679410197E-3"/>
                  <c:y val="1.0752688172042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6.9899529058802838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1.2232417585290497E-2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8.7374411323502908E-3"/>
                  <c:y val="-3.58479383625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3549E-3"/>
                  <c:y val="-1.0753252617616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0851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'11・駿遠・西部'!$D$55:$D$64</c:f>
              <c:numCache>
                <c:formatCode>#,##0_);[Red]\(#,##0\)</c:formatCode>
                <c:ptCount val="10"/>
                <c:pt idx="0">
                  <c:v>393469</c:v>
                </c:pt>
                <c:pt idx="1">
                  <c:v>88792</c:v>
                </c:pt>
                <c:pt idx="2">
                  <c:v>41586</c:v>
                </c:pt>
                <c:pt idx="3">
                  <c:v>23679</c:v>
                </c:pt>
                <c:pt idx="4">
                  <c:v>19180</c:v>
                </c:pt>
                <c:pt idx="5">
                  <c:v>19982</c:v>
                </c:pt>
                <c:pt idx="6">
                  <c:v>18999</c:v>
                </c:pt>
                <c:pt idx="7">
                  <c:v>15419</c:v>
                </c:pt>
                <c:pt idx="8">
                  <c:v>15125</c:v>
                </c:pt>
                <c:pt idx="9">
                  <c:v>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97.8</c:v>
                </c:pt>
                <c:pt idx="2">
                  <c:v>95.2</c:v>
                </c:pt>
                <c:pt idx="3">
                  <c:v>99.2</c:v>
                </c:pt>
                <c:pt idx="4">
                  <c:v>97.6</c:v>
                </c:pt>
                <c:pt idx="5">
                  <c:v>99</c:v>
                </c:pt>
                <c:pt idx="6">
                  <c:v>101.3</c:v>
                </c:pt>
                <c:pt idx="7">
                  <c:v>107</c:v>
                </c:pt>
                <c:pt idx="8">
                  <c:v>105.1</c:v>
                </c:pt>
                <c:pt idx="9">
                  <c:v>105.3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105.8</c:v>
                </c:pt>
                <c:pt idx="1">
                  <c:v>103.9</c:v>
                </c:pt>
                <c:pt idx="2">
                  <c:v>96.7</c:v>
                </c:pt>
                <c:pt idx="3">
                  <c:v>93.3</c:v>
                </c:pt>
                <c:pt idx="4">
                  <c:v>100.2</c:v>
                </c:pt>
                <c:pt idx="5">
                  <c:v>97.8</c:v>
                </c:pt>
                <c:pt idx="6">
                  <c:v>101.8</c:v>
                </c:pt>
                <c:pt idx="7">
                  <c:v>102.7</c:v>
                </c:pt>
                <c:pt idx="8">
                  <c:v>99.6</c:v>
                </c:pt>
                <c:pt idx="9">
                  <c:v>98.3</c:v>
                </c:pt>
                <c:pt idx="10">
                  <c:v>92.6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92.4</c:v>
                </c:pt>
                <c:pt idx="1">
                  <c:v>95.3</c:v>
                </c:pt>
                <c:pt idx="2">
                  <c:v>92.5</c:v>
                </c:pt>
                <c:pt idx="3">
                  <c:v>93.4</c:v>
                </c:pt>
                <c:pt idx="4">
                  <c:v>95.2</c:v>
                </c:pt>
                <c:pt idx="5">
                  <c:v>99.5</c:v>
                </c:pt>
                <c:pt idx="6">
                  <c:v>101.2</c:v>
                </c:pt>
                <c:pt idx="7">
                  <c:v>108.1</c:v>
                </c:pt>
                <c:pt idx="8">
                  <c:v>97.5</c:v>
                </c:pt>
                <c:pt idx="9">
                  <c:v>99.6</c:v>
                </c:pt>
                <c:pt idx="10">
                  <c:v>98.6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83.4</c:v>
                </c:pt>
                <c:pt idx="1">
                  <c:v>86.1</c:v>
                </c:pt>
                <c:pt idx="2">
                  <c:v>84.2</c:v>
                </c:pt>
                <c:pt idx="3">
                  <c:v>84.1</c:v>
                </c:pt>
                <c:pt idx="4">
                  <c:v>85.6</c:v>
                </c:pt>
                <c:pt idx="5">
                  <c:v>85.8</c:v>
                </c:pt>
                <c:pt idx="6">
                  <c:v>84.5</c:v>
                </c:pt>
                <c:pt idx="7">
                  <c:v>86.5</c:v>
                </c:pt>
                <c:pt idx="8">
                  <c:v>87.3</c:v>
                </c:pt>
                <c:pt idx="9">
                  <c:v>89.5</c:v>
                </c:pt>
                <c:pt idx="10">
                  <c:v>93.4</c:v>
                </c:pt>
                <c:pt idx="1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2518583325232615E-2"/>
                  <c:y val="5.7505656620508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2-417B-9373-20605590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96.7</c:v>
                </c:pt>
                <c:pt idx="1">
                  <c:v>96.6</c:v>
                </c:pt>
                <c:pt idx="2">
                  <c:v>93.7</c:v>
                </c:pt>
                <c:pt idx="3">
                  <c:v>94</c:v>
                </c:pt>
                <c:pt idx="4">
                  <c:v>96</c:v>
                </c:pt>
                <c:pt idx="5">
                  <c:v>94.5</c:v>
                </c:pt>
                <c:pt idx="6">
                  <c:v>93.4</c:v>
                </c:pt>
                <c:pt idx="7">
                  <c:v>93.2</c:v>
                </c:pt>
                <c:pt idx="8">
                  <c:v>95.2</c:v>
                </c:pt>
                <c:pt idx="9">
                  <c:v>95.6</c:v>
                </c:pt>
                <c:pt idx="10">
                  <c:v>95.3</c:v>
                </c:pt>
                <c:pt idx="1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73.8</c:v>
                </c:pt>
                <c:pt idx="1">
                  <c:v>75.2</c:v>
                </c:pt>
                <c:pt idx="2">
                  <c:v>80.7</c:v>
                </c:pt>
                <c:pt idx="3">
                  <c:v>84</c:v>
                </c:pt>
                <c:pt idx="4">
                  <c:v>76.400000000000006</c:v>
                </c:pt>
                <c:pt idx="5">
                  <c:v>85.7</c:v>
                </c:pt>
                <c:pt idx="6" formatCode="0.0_ ">
                  <c:v>93.5</c:v>
                </c:pt>
                <c:pt idx="7">
                  <c:v>83.6</c:v>
                </c:pt>
                <c:pt idx="8">
                  <c:v>90.4</c:v>
                </c:pt>
                <c:pt idx="9">
                  <c:v>78.8</c:v>
                </c:pt>
                <c:pt idx="10">
                  <c:v>76.900000000000006</c:v>
                </c:pt>
                <c:pt idx="11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73</c:v>
                </c:pt>
                <c:pt idx="1">
                  <c:v>75.900000000000006</c:v>
                </c:pt>
                <c:pt idx="2">
                  <c:v>71.5</c:v>
                </c:pt>
                <c:pt idx="3">
                  <c:v>77.5</c:v>
                </c:pt>
                <c:pt idx="4">
                  <c:v>69.5</c:v>
                </c:pt>
                <c:pt idx="5">
                  <c:v>72.900000000000006</c:v>
                </c:pt>
                <c:pt idx="6" formatCode="0.0_ ">
                  <c:v>77.8</c:v>
                </c:pt>
                <c:pt idx="7">
                  <c:v>69.599999999999994</c:v>
                </c:pt>
                <c:pt idx="8">
                  <c:v>69.099999999999994</c:v>
                </c:pt>
                <c:pt idx="9">
                  <c:v>65.3</c:v>
                </c:pt>
                <c:pt idx="10">
                  <c:v>61.2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54.8</c:v>
                </c:pt>
                <c:pt idx="1">
                  <c:v>61.9</c:v>
                </c:pt>
                <c:pt idx="2">
                  <c:v>55.5</c:v>
                </c:pt>
                <c:pt idx="3">
                  <c:v>67.3</c:v>
                </c:pt>
                <c:pt idx="4">
                  <c:v>60.7</c:v>
                </c:pt>
                <c:pt idx="5">
                  <c:v>76</c:v>
                </c:pt>
                <c:pt idx="6" formatCode="0.0_ ">
                  <c:v>70.3</c:v>
                </c:pt>
                <c:pt idx="7">
                  <c:v>68</c:v>
                </c:pt>
                <c:pt idx="8">
                  <c:v>72</c:v>
                </c:pt>
                <c:pt idx="9">
                  <c:v>68.7</c:v>
                </c:pt>
                <c:pt idx="10">
                  <c:v>70</c:v>
                </c:pt>
                <c:pt idx="1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54.3</c:v>
                </c:pt>
                <c:pt idx="1">
                  <c:v>60.6</c:v>
                </c:pt>
                <c:pt idx="2">
                  <c:v>56.3</c:v>
                </c:pt>
                <c:pt idx="3">
                  <c:v>59.1</c:v>
                </c:pt>
                <c:pt idx="4">
                  <c:v>59.3</c:v>
                </c:pt>
                <c:pt idx="5">
                  <c:v>55.6</c:v>
                </c:pt>
                <c:pt idx="6" formatCode="0.0_ ">
                  <c:v>62.1</c:v>
                </c:pt>
                <c:pt idx="7">
                  <c:v>60</c:v>
                </c:pt>
                <c:pt idx="8">
                  <c:v>57.7</c:v>
                </c:pt>
                <c:pt idx="9">
                  <c:v>60.2</c:v>
                </c:pt>
                <c:pt idx="10">
                  <c:v>55.8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56.7</c:v>
                </c:pt>
                <c:pt idx="1">
                  <c:v>58.5</c:v>
                </c:pt>
                <c:pt idx="2">
                  <c:v>61.8</c:v>
                </c:pt>
                <c:pt idx="3">
                  <c:v>60</c:v>
                </c:pt>
                <c:pt idx="4">
                  <c:v>56.8</c:v>
                </c:pt>
                <c:pt idx="5">
                  <c:v>60</c:v>
                </c:pt>
                <c:pt idx="6" formatCode="0.0_ ">
                  <c:v>59</c:v>
                </c:pt>
                <c:pt idx="7">
                  <c:v>54.4</c:v>
                </c:pt>
                <c:pt idx="8">
                  <c:v>58.9</c:v>
                </c:pt>
                <c:pt idx="9">
                  <c:v>59.5</c:v>
                </c:pt>
                <c:pt idx="10">
                  <c:v>54.6</c:v>
                </c:pt>
                <c:pt idx="11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76.2</c:v>
                </c:pt>
                <c:pt idx="1">
                  <c:v>76.7</c:v>
                </c:pt>
                <c:pt idx="2">
                  <c:v>85</c:v>
                </c:pt>
                <c:pt idx="3">
                  <c:v>84.4</c:v>
                </c:pt>
                <c:pt idx="4">
                  <c:v>78.400000000000006</c:v>
                </c:pt>
                <c:pt idx="5">
                  <c:v>86.5</c:v>
                </c:pt>
                <c:pt idx="6">
                  <c:v>92.3</c:v>
                </c:pt>
                <c:pt idx="7">
                  <c:v>77.5</c:v>
                </c:pt>
                <c:pt idx="8">
                  <c:v>86.1</c:v>
                </c:pt>
                <c:pt idx="9">
                  <c:v>74.8</c:v>
                </c:pt>
                <c:pt idx="10">
                  <c:v>77.099999999999994</c:v>
                </c:pt>
                <c:pt idx="11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68.099999999999994</c:v>
                </c:pt>
                <c:pt idx="1">
                  <c:v>73.3</c:v>
                </c:pt>
                <c:pt idx="2">
                  <c:v>74.900000000000006</c:v>
                </c:pt>
                <c:pt idx="3">
                  <c:v>83.4</c:v>
                </c:pt>
                <c:pt idx="4">
                  <c:v>68.3</c:v>
                </c:pt>
                <c:pt idx="5">
                  <c:v>74.900000000000006</c:v>
                </c:pt>
                <c:pt idx="6">
                  <c:v>76</c:v>
                </c:pt>
                <c:pt idx="7">
                  <c:v>67.599999999999994</c:v>
                </c:pt>
                <c:pt idx="8">
                  <c:v>69.8</c:v>
                </c:pt>
                <c:pt idx="9">
                  <c:v>66.599999999999994</c:v>
                </c:pt>
                <c:pt idx="10">
                  <c:v>67.099999999999994</c:v>
                </c:pt>
                <c:pt idx="1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58.5</c:v>
                </c:pt>
                <c:pt idx="1">
                  <c:v>64.400000000000006</c:v>
                </c:pt>
                <c:pt idx="2">
                  <c:v>60.6</c:v>
                </c:pt>
                <c:pt idx="3">
                  <c:v>71.900000000000006</c:v>
                </c:pt>
                <c:pt idx="4">
                  <c:v>63.4</c:v>
                </c:pt>
                <c:pt idx="5">
                  <c:v>75.900000000000006</c:v>
                </c:pt>
                <c:pt idx="6">
                  <c:v>69.2</c:v>
                </c:pt>
                <c:pt idx="7">
                  <c:v>61.7</c:v>
                </c:pt>
                <c:pt idx="8">
                  <c:v>75.099999999999994</c:v>
                </c:pt>
                <c:pt idx="9">
                  <c:v>68.7</c:v>
                </c:pt>
                <c:pt idx="10">
                  <c:v>71.2</c:v>
                </c:pt>
                <c:pt idx="11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68.7</c:v>
                </c:pt>
                <c:pt idx="1">
                  <c:v>69.900000000000006</c:v>
                </c:pt>
                <c:pt idx="2">
                  <c:v>67.2</c:v>
                </c:pt>
                <c:pt idx="3">
                  <c:v>70.3</c:v>
                </c:pt>
                <c:pt idx="4">
                  <c:v>69</c:v>
                </c:pt>
                <c:pt idx="5">
                  <c:v>64.8</c:v>
                </c:pt>
                <c:pt idx="6">
                  <c:v>73.7</c:v>
                </c:pt>
                <c:pt idx="7">
                  <c:v>68.900000000000006</c:v>
                </c:pt>
                <c:pt idx="8">
                  <c:v>65.900000000000006</c:v>
                </c:pt>
                <c:pt idx="9">
                  <c:v>66.8</c:v>
                </c:pt>
                <c:pt idx="10">
                  <c:v>58.9</c:v>
                </c:pt>
                <c:pt idx="1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mbria Math" panose="02040503050406030204" pitchFamily="18" charset="0"/>
                    <a:ea typeface="Cambria Math" panose="02040503050406030204" pitchFamily="18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58.1</c:v>
                </c:pt>
                <c:pt idx="1">
                  <c:v>60.6</c:v>
                </c:pt>
                <c:pt idx="2">
                  <c:v>66.400000000000006</c:v>
                </c:pt>
                <c:pt idx="3">
                  <c:v>63.8</c:v>
                </c:pt>
                <c:pt idx="4">
                  <c:v>58.7</c:v>
                </c:pt>
                <c:pt idx="5">
                  <c:v>63.8</c:v>
                </c:pt>
                <c:pt idx="6">
                  <c:v>63.4</c:v>
                </c:pt>
                <c:pt idx="7">
                  <c:v>58.5</c:v>
                </c:pt>
                <c:pt idx="8">
                  <c:v>61.5</c:v>
                </c:pt>
                <c:pt idx="9">
                  <c:v>62.1</c:v>
                </c:pt>
                <c:pt idx="10">
                  <c:v>57.4</c:v>
                </c:pt>
                <c:pt idx="11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9.4</c:v>
                </c:pt>
                <c:pt idx="1">
                  <c:v>10.3</c:v>
                </c:pt>
                <c:pt idx="2">
                  <c:v>13.4</c:v>
                </c:pt>
                <c:pt idx="3">
                  <c:v>13.5</c:v>
                </c:pt>
                <c:pt idx="4">
                  <c:v>11.3</c:v>
                </c:pt>
                <c:pt idx="5">
                  <c:v>12.2</c:v>
                </c:pt>
                <c:pt idx="6">
                  <c:v>10.9</c:v>
                </c:pt>
                <c:pt idx="7">
                  <c:v>11.2</c:v>
                </c:pt>
                <c:pt idx="8">
                  <c:v>12.1</c:v>
                </c:pt>
                <c:pt idx="9">
                  <c:v>10.7</c:v>
                </c:pt>
                <c:pt idx="10">
                  <c:v>11.3</c:v>
                </c:pt>
                <c:pt idx="11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11.1</c:v>
                </c:pt>
                <c:pt idx="1">
                  <c:v>11.5</c:v>
                </c:pt>
                <c:pt idx="2">
                  <c:v>12.1</c:v>
                </c:pt>
                <c:pt idx="3">
                  <c:v>12.3</c:v>
                </c:pt>
                <c:pt idx="4">
                  <c:v>10.6</c:v>
                </c:pt>
                <c:pt idx="5">
                  <c:v>11.7</c:v>
                </c:pt>
                <c:pt idx="6">
                  <c:v>10.9</c:v>
                </c:pt>
                <c:pt idx="7">
                  <c:v>12.4</c:v>
                </c:pt>
                <c:pt idx="8">
                  <c:v>11.6</c:v>
                </c:pt>
                <c:pt idx="9">
                  <c:v>11.3</c:v>
                </c:pt>
                <c:pt idx="10">
                  <c:v>12.4</c:v>
                </c:pt>
                <c:pt idx="1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9.6999999999999993</c:v>
                </c:pt>
                <c:pt idx="5">
                  <c:v>12.4</c:v>
                </c:pt>
                <c:pt idx="6">
                  <c:v>11.3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12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12.4</c:v>
                </c:pt>
                <c:pt idx="6">
                  <c:v>13.3</c:v>
                </c:pt>
                <c:pt idx="7">
                  <c:v>11.1</c:v>
                </c:pt>
                <c:pt idx="8">
                  <c:v>11.4</c:v>
                </c:pt>
                <c:pt idx="9">
                  <c:v>12.1</c:v>
                </c:pt>
                <c:pt idx="10">
                  <c:v>11.3</c:v>
                </c:pt>
                <c:pt idx="11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13.2</c:v>
                </c:pt>
                <c:pt idx="3">
                  <c:v>13</c:v>
                </c:pt>
                <c:pt idx="4">
                  <c:v>11.7</c:v>
                </c:pt>
                <c:pt idx="5">
                  <c:v>11.8</c:v>
                </c:pt>
                <c:pt idx="6">
                  <c:v>10.7</c:v>
                </c:pt>
                <c:pt idx="7">
                  <c:v>10.3</c:v>
                </c:pt>
                <c:pt idx="8">
                  <c:v>12.5</c:v>
                </c:pt>
                <c:pt idx="9">
                  <c:v>12</c:v>
                </c:pt>
                <c:pt idx="10">
                  <c:v>12.6</c:v>
                </c:pt>
                <c:pt idx="11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8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18.8</c:v>
                </c:pt>
                <c:pt idx="1">
                  <c:v>18.100000000000001</c:v>
                </c:pt>
                <c:pt idx="2">
                  <c:v>19.5</c:v>
                </c:pt>
                <c:pt idx="3">
                  <c:v>19.100000000000001</c:v>
                </c:pt>
                <c:pt idx="4">
                  <c:v>19.2</c:v>
                </c:pt>
                <c:pt idx="5">
                  <c:v>18.7</c:v>
                </c:pt>
                <c:pt idx="6">
                  <c:v>18.2</c:v>
                </c:pt>
                <c:pt idx="7">
                  <c:v>19</c:v>
                </c:pt>
                <c:pt idx="8">
                  <c:v>18.7</c:v>
                </c:pt>
                <c:pt idx="9">
                  <c:v>18.399999999999999</c:v>
                </c:pt>
                <c:pt idx="10">
                  <c:v>18.7</c:v>
                </c:pt>
                <c:pt idx="11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19.8</c:v>
                </c:pt>
                <c:pt idx="1">
                  <c:v>20.3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19.3</c:v>
                </c:pt>
                <c:pt idx="2">
                  <c:v>19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18.2</c:v>
                </c:pt>
                <c:pt idx="9">
                  <c:v>17.5</c:v>
                </c:pt>
                <c:pt idx="10">
                  <c:v>16.8</c:v>
                </c:pt>
                <c:pt idx="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16.8</c:v>
                </c:pt>
                <c:pt idx="2">
                  <c:v>17</c:v>
                </c:pt>
                <c:pt idx="3">
                  <c:v>16.600000000000001</c:v>
                </c:pt>
                <c:pt idx="4">
                  <c:v>16.3</c:v>
                </c:pt>
                <c:pt idx="5">
                  <c:v>17.7</c:v>
                </c:pt>
                <c:pt idx="6">
                  <c:v>16.8</c:v>
                </c:pt>
                <c:pt idx="7">
                  <c:v>17.2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Calibri" panose="020F0502020204030204" pitchFamily="34" charset="0"/>
                    <a:ea typeface="ＤＦ平成ゴシック体W5" panose="02010609000101010101" pitchFamily="1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16.8</c:v>
                </c:pt>
                <c:pt idx="5">
                  <c:v>17.2</c:v>
                </c:pt>
                <c:pt idx="6">
                  <c:v>16.2</c:v>
                </c:pt>
                <c:pt idx="7">
                  <c:v>16</c:v>
                </c:pt>
                <c:pt idx="8">
                  <c:v>17</c:v>
                </c:pt>
                <c:pt idx="9">
                  <c:v>16.100000000000001</c:v>
                </c:pt>
                <c:pt idx="10">
                  <c:v>17.7</c:v>
                </c:pt>
                <c:pt idx="11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7</a:t>
            </a:r>
            <a:r>
              <a:rPr lang="ja-JP" altLang="en-US" sz="1200" baseline="0"/>
              <a:t>年</a:t>
            </a:r>
            <a:r>
              <a:rPr lang="en-US" altLang="ja-JP" sz="1200" baseline="0"/>
              <a:t>12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>
        <c:manualLayout>
          <c:xMode val="edge"/>
          <c:yMode val="edge"/>
          <c:x val="0.30735521083816619"/>
          <c:y val="2.25988650298356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131558</c:v>
                </c:pt>
                <c:pt idx="1">
                  <c:v>267462</c:v>
                </c:pt>
                <c:pt idx="2">
                  <c:v>319294</c:v>
                </c:pt>
                <c:pt idx="3">
                  <c:v>218462</c:v>
                </c:pt>
                <c:pt idx="4">
                  <c:v>169161</c:v>
                </c:pt>
                <c:pt idx="5">
                  <c:v>595825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9.9800399201596807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1.1976047904191617E-2"/>
                  <c:y val="5.6497162574589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3972055888223553E-2"/>
                  <c:y val="8.474574386188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60080</c:v>
                </c:pt>
                <c:pt idx="1">
                  <c:v>130934</c:v>
                </c:pt>
                <c:pt idx="2">
                  <c:v>194189</c:v>
                </c:pt>
                <c:pt idx="3">
                  <c:v>29412</c:v>
                </c:pt>
                <c:pt idx="4">
                  <c:v>114401</c:v>
                </c:pt>
                <c:pt idx="5">
                  <c:v>285370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0.68649224057859093</c:v>
                </c:pt>
                <c:pt idx="1">
                  <c:v>0.67134710187853297</c:v>
                </c:pt>
                <c:pt idx="2">
                  <c:v>0.62182000183063513</c:v>
                </c:pt>
                <c:pt idx="3">
                  <c:v>0.88134294036486283</c:v>
                </c:pt>
                <c:pt idx="4">
                  <c:v>0.59655736664292114</c:v>
                </c:pt>
                <c:pt idx="5">
                  <c:v>0.67615567496411122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51.9</c:v>
                </c:pt>
                <c:pt idx="1">
                  <c:v>57.5</c:v>
                </c:pt>
                <c:pt idx="2">
                  <c:v>67.900000000000006</c:v>
                </c:pt>
                <c:pt idx="3">
                  <c:v>70.8</c:v>
                </c:pt>
                <c:pt idx="4">
                  <c:v>59.1</c:v>
                </c:pt>
                <c:pt idx="5">
                  <c:v>65.8</c:v>
                </c:pt>
                <c:pt idx="6">
                  <c:v>60.1</c:v>
                </c:pt>
                <c:pt idx="7">
                  <c:v>57.8</c:v>
                </c:pt>
                <c:pt idx="8">
                  <c:v>64.7</c:v>
                </c:pt>
                <c:pt idx="9">
                  <c:v>58.7</c:v>
                </c:pt>
                <c:pt idx="10">
                  <c:v>59.8</c:v>
                </c:pt>
                <c:pt idx="11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56</c:v>
                </c:pt>
                <c:pt idx="1">
                  <c:v>56.2</c:v>
                </c:pt>
                <c:pt idx="2">
                  <c:v>61.6</c:v>
                </c:pt>
                <c:pt idx="3">
                  <c:v>64.7</c:v>
                </c:pt>
                <c:pt idx="4">
                  <c:v>57.9</c:v>
                </c:pt>
                <c:pt idx="5">
                  <c:v>62.6</c:v>
                </c:pt>
                <c:pt idx="6">
                  <c:v>61.9</c:v>
                </c:pt>
                <c:pt idx="7">
                  <c:v>67.599999999999994</c:v>
                </c:pt>
                <c:pt idx="8">
                  <c:v>63.8</c:v>
                </c:pt>
                <c:pt idx="9">
                  <c:v>62.6</c:v>
                </c:pt>
                <c:pt idx="10">
                  <c:v>68.7</c:v>
                </c:pt>
                <c:pt idx="11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58</c:v>
                </c:pt>
                <c:pt idx="1">
                  <c:v>58.6</c:v>
                </c:pt>
                <c:pt idx="2">
                  <c:v>62.1</c:v>
                </c:pt>
                <c:pt idx="3">
                  <c:v>65.5</c:v>
                </c:pt>
                <c:pt idx="4">
                  <c:v>52.1</c:v>
                </c:pt>
                <c:pt idx="5">
                  <c:v>64.7</c:v>
                </c:pt>
                <c:pt idx="6">
                  <c:v>59.1</c:v>
                </c:pt>
                <c:pt idx="7">
                  <c:v>54.4</c:v>
                </c:pt>
                <c:pt idx="8">
                  <c:v>57.8</c:v>
                </c:pt>
                <c:pt idx="9">
                  <c:v>61.1</c:v>
                </c:pt>
                <c:pt idx="10">
                  <c:v>66.400000000000006</c:v>
                </c:pt>
                <c:pt idx="1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54</c:v>
                </c:pt>
                <c:pt idx="1">
                  <c:v>71.400000000000006</c:v>
                </c:pt>
                <c:pt idx="2">
                  <c:v>68.8</c:v>
                </c:pt>
                <c:pt idx="3">
                  <c:v>70</c:v>
                </c:pt>
                <c:pt idx="4">
                  <c:v>71.099999999999994</c:v>
                </c:pt>
                <c:pt idx="5">
                  <c:v>68.599999999999994</c:v>
                </c:pt>
                <c:pt idx="6">
                  <c:v>80</c:v>
                </c:pt>
                <c:pt idx="7">
                  <c:v>64.3</c:v>
                </c:pt>
                <c:pt idx="8">
                  <c:v>67.8</c:v>
                </c:pt>
                <c:pt idx="9">
                  <c:v>72.900000000000006</c:v>
                </c:pt>
                <c:pt idx="10">
                  <c:v>66.900000000000006</c:v>
                </c:pt>
                <c:pt idx="1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60</c:v>
                </c:pt>
                <c:pt idx="1">
                  <c:v>59.9</c:v>
                </c:pt>
                <c:pt idx="2">
                  <c:v>77.400000000000006</c:v>
                </c:pt>
                <c:pt idx="3">
                  <c:v>79.7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67.2</c:v>
                </c:pt>
                <c:pt idx="7">
                  <c:v>64.099999999999994</c:v>
                </c:pt>
                <c:pt idx="8">
                  <c:v>72.900000000000006</c:v>
                </c:pt>
                <c:pt idx="9">
                  <c:v>75.2</c:v>
                </c:pt>
                <c:pt idx="10">
                  <c:v>69.7</c:v>
                </c:pt>
                <c:pt idx="11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20</c:v>
                </c:pt>
                <c:pt idx="2">
                  <c:v>21.5</c:v>
                </c:pt>
                <c:pt idx="3">
                  <c:v>20.7</c:v>
                </c:pt>
                <c:pt idx="4">
                  <c:v>21.3</c:v>
                </c:pt>
                <c:pt idx="5">
                  <c:v>24.4</c:v>
                </c:pt>
                <c:pt idx="6">
                  <c:v>20.2</c:v>
                </c:pt>
                <c:pt idx="7">
                  <c:v>20.7</c:v>
                </c:pt>
                <c:pt idx="8">
                  <c:v>19.7</c:v>
                </c:pt>
                <c:pt idx="9">
                  <c:v>18.8</c:v>
                </c:pt>
                <c:pt idx="10">
                  <c:v>19</c:v>
                </c:pt>
                <c:pt idx="1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17.7</c:v>
                </c:pt>
                <c:pt idx="2">
                  <c:v>21.9</c:v>
                </c:pt>
                <c:pt idx="3">
                  <c:v>20</c:v>
                </c:pt>
                <c:pt idx="4">
                  <c:v>18.100000000000001</c:v>
                </c:pt>
                <c:pt idx="5">
                  <c:v>26.3</c:v>
                </c:pt>
                <c:pt idx="6">
                  <c:v>22.3</c:v>
                </c:pt>
                <c:pt idx="7">
                  <c:v>19.2</c:v>
                </c:pt>
                <c:pt idx="8">
                  <c:v>19.7</c:v>
                </c:pt>
                <c:pt idx="9">
                  <c:v>21.1</c:v>
                </c:pt>
                <c:pt idx="10">
                  <c:v>20.5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17.100000000000001</c:v>
                </c:pt>
                <c:pt idx="1">
                  <c:v>17.8</c:v>
                </c:pt>
                <c:pt idx="2">
                  <c:v>19</c:v>
                </c:pt>
                <c:pt idx="3">
                  <c:v>21.4</c:v>
                </c:pt>
                <c:pt idx="4">
                  <c:v>19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15.8</c:v>
                </c:pt>
                <c:pt idx="9">
                  <c:v>19</c:v>
                </c:pt>
                <c:pt idx="10">
                  <c:v>17.399999999999999</c:v>
                </c:pt>
                <c:pt idx="1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16.600000000000001</c:v>
                </c:pt>
                <c:pt idx="2">
                  <c:v>15.8</c:v>
                </c:pt>
                <c:pt idx="3">
                  <c:v>17.8</c:v>
                </c:pt>
                <c:pt idx="4">
                  <c:v>17.399999999999999</c:v>
                </c:pt>
                <c:pt idx="5">
                  <c:v>19.8</c:v>
                </c:pt>
                <c:pt idx="6">
                  <c:v>16.899999999999999</c:v>
                </c:pt>
                <c:pt idx="7">
                  <c:v>13.7</c:v>
                </c:pt>
                <c:pt idx="8">
                  <c:v>14.8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3.1209367069667062E-2"/>
                  <c:y val="-4.2253521126760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3-4869-86EA-9B20C95D5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16.899999999999999</c:v>
                </c:pt>
                <c:pt idx="2">
                  <c:v>15.2</c:v>
                </c:pt>
                <c:pt idx="3">
                  <c:v>18.5</c:v>
                </c:pt>
                <c:pt idx="4">
                  <c:v>17.7</c:v>
                </c:pt>
                <c:pt idx="5">
                  <c:v>16.7</c:v>
                </c:pt>
                <c:pt idx="6">
                  <c:v>22.1</c:v>
                </c:pt>
                <c:pt idx="7">
                  <c:v>12.9</c:v>
                </c:pt>
                <c:pt idx="8">
                  <c:v>14.9</c:v>
                </c:pt>
                <c:pt idx="9">
                  <c:v>17</c:v>
                </c:pt>
                <c:pt idx="10">
                  <c:v>16.7</c:v>
                </c:pt>
                <c:pt idx="11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3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38.200000000000003</c:v>
                </c:pt>
                <c:pt idx="2">
                  <c:v>38.200000000000003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38.799999999999997</c:v>
                </c:pt>
                <c:pt idx="6">
                  <c:v>38.299999999999997</c:v>
                </c:pt>
                <c:pt idx="7">
                  <c:v>40</c:v>
                </c:pt>
                <c:pt idx="8">
                  <c:v>40.700000000000003</c:v>
                </c:pt>
                <c:pt idx="9">
                  <c:v>40.200000000000003</c:v>
                </c:pt>
                <c:pt idx="10">
                  <c:v>40.1</c:v>
                </c:pt>
                <c:pt idx="11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38.6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36.6</c:v>
                </c:pt>
                <c:pt idx="4">
                  <c:v>37.4</c:v>
                </c:pt>
                <c:pt idx="5">
                  <c:v>40.700000000000003</c:v>
                </c:pt>
                <c:pt idx="6">
                  <c:v>37</c:v>
                </c:pt>
                <c:pt idx="7">
                  <c:v>35.700000000000003</c:v>
                </c:pt>
                <c:pt idx="8">
                  <c:v>34.6</c:v>
                </c:pt>
                <c:pt idx="9">
                  <c:v>35.299999999999997</c:v>
                </c:pt>
                <c:pt idx="10">
                  <c:v>36.700000000000003</c:v>
                </c:pt>
                <c:pt idx="11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35.6</c:v>
                </c:pt>
                <c:pt idx="4">
                  <c:v>37</c:v>
                </c:pt>
                <c:pt idx="5">
                  <c:v>37.4</c:v>
                </c:pt>
                <c:pt idx="6">
                  <c:v>38.9</c:v>
                </c:pt>
                <c:pt idx="7">
                  <c:v>38.700000000000003</c:v>
                </c:pt>
                <c:pt idx="8">
                  <c:v>37.4</c:v>
                </c:pt>
                <c:pt idx="9">
                  <c:v>38.299999999999997</c:v>
                </c:pt>
                <c:pt idx="10">
                  <c:v>37.1</c:v>
                </c:pt>
                <c:pt idx="11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34.6</c:v>
                </c:pt>
                <c:pt idx="2">
                  <c:v>34.6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38.5</c:v>
                </c:pt>
                <c:pt idx="6">
                  <c:v>37</c:v>
                </c:pt>
                <c:pt idx="7">
                  <c:v>35</c:v>
                </c:pt>
                <c:pt idx="8">
                  <c:v>34.6</c:v>
                </c:pt>
                <c:pt idx="9">
                  <c:v>36.1</c:v>
                </c:pt>
                <c:pt idx="10">
                  <c:v>37.200000000000003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9"/>
              <c:layout>
                <c:manualLayout>
                  <c:x val="-3.1411165347450962E-2"/>
                  <c:y val="6.194038245219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990-9893-88CBCF54FDA9}"/>
                </c:ext>
              </c:extLst>
            </c:dLbl>
            <c:dLbl>
              <c:idx val="10"/>
              <c:layout>
                <c:manualLayout>
                  <c:x val="-3.4906141319491026E-2"/>
                  <c:y val="6.1940382452193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990-9893-88CBCF54FDA9}"/>
                </c:ext>
              </c:extLst>
            </c:dLbl>
            <c:dLbl>
              <c:idx val="11"/>
              <c:layout>
                <c:manualLayout>
                  <c:x val="-9.9170631194036522E-3"/>
                  <c:y val="5.7178477690288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990-9893-88CBCF54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34.4</c:v>
                </c:pt>
                <c:pt idx="1">
                  <c:v>36.299999999999997</c:v>
                </c:pt>
                <c:pt idx="2">
                  <c:v>33.799999999999997</c:v>
                </c:pt>
                <c:pt idx="3">
                  <c:v>34.6</c:v>
                </c:pt>
                <c:pt idx="4">
                  <c:v>35.200000000000003</c:v>
                </c:pt>
                <c:pt idx="5">
                  <c:v>34.799999999999997</c:v>
                </c:pt>
                <c:pt idx="6">
                  <c:v>37.700000000000003</c:v>
                </c:pt>
                <c:pt idx="7">
                  <c:v>35.5</c:v>
                </c:pt>
                <c:pt idx="8">
                  <c:v>34.200000000000003</c:v>
                </c:pt>
                <c:pt idx="9">
                  <c:v>34.700000000000003</c:v>
                </c:pt>
                <c:pt idx="10">
                  <c:v>34.299999999999997</c:v>
                </c:pt>
                <c:pt idx="11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0.0_ </c:formatCode>
                <c:ptCount val="12"/>
                <c:pt idx="0" formatCode="General">
                  <c:v>44.8</c:v>
                </c:pt>
                <c:pt idx="1">
                  <c:v>51.5</c:v>
                </c:pt>
                <c:pt idx="2" formatCode="General">
                  <c:v>56.2</c:v>
                </c:pt>
                <c:pt idx="3" formatCode="General">
                  <c:v>57.8</c:v>
                </c:pt>
                <c:pt idx="4" formatCode="General">
                  <c:v>55.6</c:v>
                </c:pt>
                <c:pt idx="5" formatCode="General">
                  <c:v>62.4</c:v>
                </c:pt>
                <c:pt idx="6">
                  <c:v>53</c:v>
                </c:pt>
                <c:pt idx="7" formatCode="General">
                  <c:v>50.6</c:v>
                </c:pt>
                <c:pt idx="8" formatCode="General">
                  <c:v>48</c:v>
                </c:pt>
                <c:pt idx="9" formatCode="General">
                  <c:v>47.1</c:v>
                </c:pt>
                <c:pt idx="10" formatCode="General">
                  <c:v>47.3</c:v>
                </c:pt>
                <c:pt idx="11" formatCode="General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0.0_ </c:formatCode>
                <c:ptCount val="12"/>
                <c:pt idx="0" formatCode="General">
                  <c:v>50.7</c:v>
                </c:pt>
                <c:pt idx="1">
                  <c:v>49.7</c:v>
                </c:pt>
                <c:pt idx="2" formatCode="General">
                  <c:v>58.3</c:v>
                </c:pt>
                <c:pt idx="3" formatCode="General">
                  <c:v>55.1</c:v>
                </c:pt>
                <c:pt idx="4" formatCode="General">
                  <c:v>47.9</c:v>
                </c:pt>
                <c:pt idx="5" formatCode="General">
                  <c:v>63.1</c:v>
                </c:pt>
                <c:pt idx="6">
                  <c:v>62.3</c:v>
                </c:pt>
                <c:pt idx="7" formatCode="General">
                  <c:v>54.5</c:v>
                </c:pt>
                <c:pt idx="8" formatCode="General">
                  <c:v>57.7</c:v>
                </c:pt>
                <c:pt idx="9" formatCode="General">
                  <c:v>59.4</c:v>
                </c:pt>
                <c:pt idx="10" formatCode="General">
                  <c:v>55.1</c:v>
                </c:pt>
                <c:pt idx="11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47.5</c:v>
                </c:pt>
                <c:pt idx="1">
                  <c:v>49.6</c:v>
                </c:pt>
                <c:pt idx="2" formatCode="General">
                  <c:v>53.9</c:v>
                </c:pt>
                <c:pt idx="3" formatCode="General">
                  <c:v>60.2</c:v>
                </c:pt>
                <c:pt idx="4" formatCode="General">
                  <c:v>50.4</c:v>
                </c:pt>
                <c:pt idx="5" formatCode="General">
                  <c:v>53.5</c:v>
                </c:pt>
                <c:pt idx="6">
                  <c:v>49.4</c:v>
                </c:pt>
                <c:pt idx="7" formatCode="General">
                  <c:v>42.2</c:v>
                </c:pt>
                <c:pt idx="8" formatCode="General">
                  <c:v>43.3</c:v>
                </c:pt>
                <c:pt idx="9" formatCode="General">
                  <c:v>49.1</c:v>
                </c:pt>
                <c:pt idx="10" formatCode="General">
                  <c:v>47.6</c:v>
                </c:pt>
                <c:pt idx="11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45.8</c:v>
                </c:pt>
                <c:pt idx="1">
                  <c:v>49.1</c:v>
                </c:pt>
                <c:pt idx="2" formatCode="General">
                  <c:v>45.6</c:v>
                </c:pt>
                <c:pt idx="3" formatCode="General">
                  <c:v>51.1</c:v>
                </c:pt>
                <c:pt idx="4" formatCode="General">
                  <c:v>49.4</c:v>
                </c:pt>
                <c:pt idx="5" formatCode="General">
                  <c:v>49.4</c:v>
                </c:pt>
                <c:pt idx="6">
                  <c:v>46.6</c:v>
                </c:pt>
                <c:pt idx="7" formatCode="General">
                  <c:v>40.799999999999997</c:v>
                </c:pt>
                <c:pt idx="8" formatCode="General">
                  <c:v>43</c:v>
                </c:pt>
                <c:pt idx="9" formatCode="General">
                  <c:v>49</c:v>
                </c:pt>
                <c:pt idx="10" formatCode="General">
                  <c:v>45.6</c:v>
                </c:pt>
                <c:pt idx="11" formatCode="General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0"/>
              <c:layout>
                <c:manualLayout>
                  <c:x val="-3.3071964043710225E-2"/>
                  <c:y val="6.042964141677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8-44B3-9117-394CE2C2452B}"/>
                </c:ext>
              </c:extLst>
            </c:dLbl>
            <c:dLbl>
              <c:idx val="11"/>
              <c:layout>
                <c:manualLayout>
                  <c:x val="-2.139316899113114E-2"/>
                  <c:y val="4.649235918680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8-44B3-9117-394CE2C2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48.4</c:v>
                </c:pt>
                <c:pt idx="1">
                  <c:v>45</c:v>
                </c:pt>
                <c:pt idx="2" formatCode="General">
                  <c:v>46.8</c:v>
                </c:pt>
                <c:pt idx="3" formatCode="General">
                  <c:v>53.2</c:v>
                </c:pt>
                <c:pt idx="4" formatCode="General">
                  <c:v>49.8</c:v>
                </c:pt>
                <c:pt idx="5" formatCode="General">
                  <c:v>48.3</c:v>
                </c:pt>
                <c:pt idx="6">
                  <c:v>57</c:v>
                </c:pt>
                <c:pt idx="7" formatCode="General">
                  <c:v>38.1</c:v>
                </c:pt>
                <c:pt idx="8" formatCode="General">
                  <c:v>44.6</c:v>
                </c:pt>
                <c:pt idx="9" formatCode="General">
                  <c:v>48.6</c:v>
                </c:pt>
                <c:pt idx="10" formatCode="General">
                  <c:v>49</c:v>
                </c:pt>
                <c:pt idx="11" formatCode="General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44.4</c:v>
                </c:pt>
                <c:pt idx="1">
                  <c:v>43.2</c:v>
                </c:pt>
                <c:pt idx="2">
                  <c:v>58.3</c:v>
                </c:pt>
                <c:pt idx="3">
                  <c:v>82.3</c:v>
                </c:pt>
                <c:pt idx="4">
                  <c:v>75.599999999999994</c:v>
                </c:pt>
                <c:pt idx="5">
                  <c:v>80.5</c:v>
                </c:pt>
                <c:pt idx="6">
                  <c:v>62.3</c:v>
                </c:pt>
                <c:pt idx="7">
                  <c:v>50.4</c:v>
                </c:pt>
                <c:pt idx="8">
                  <c:v>48.5</c:v>
                </c:pt>
                <c:pt idx="9">
                  <c:v>53.2</c:v>
                </c:pt>
                <c:pt idx="10">
                  <c:v>47.2</c:v>
                </c:pt>
                <c:pt idx="1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55.9</c:v>
                </c:pt>
                <c:pt idx="1">
                  <c:v>45.3</c:v>
                </c:pt>
                <c:pt idx="2">
                  <c:v>66.8</c:v>
                </c:pt>
                <c:pt idx="3">
                  <c:v>60.7</c:v>
                </c:pt>
                <c:pt idx="4">
                  <c:v>50.5</c:v>
                </c:pt>
                <c:pt idx="5">
                  <c:v>71.599999999999994</c:v>
                </c:pt>
                <c:pt idx="6">
                  <c:v>77</c:v>
                </c:pt>
                <c:pt idx="7">
                  <c:v>59.3</c:v>
                </c:pt>
                <c:pt idx="8">
                  <c:v>70.2</c:v>
                </c:pt>
                <c:pt idx="9">
                  <c:v>61.2</c:v>
                </c:pt>
                <c:pt idx="10">
                  <c:v>59</c:v>
                </c:pt>
                <c:pt idx="11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51.7</c:v>
                </c:pt>
                <c:pt idx="1">
                  <c:v>54.7</c:v>
                </c:pt>
                <c:pt idx="2">
                  <c:v>64.900000000000006</c:v>
                </c:pt>
                <c:pt idx="3">
                  <c:v>78.400000000000006</c:v>
                </c:pt>
                <c:pt idx="4">
                  <c:v>75.5</c:v>
                </c:pt>
                <c:pt idx="5">
                  <c:v>75.900000000000006</c:v>
                </c:pt>
                <c:pt idx="6">
                  <c:v>59.8</c:v>
                </c:pt>
                <c:pt idx="7">
                  <c:v>43.5</c:v>
                </c:pt>
                <c:pt idx="8">
                  <c:v>45.8</c:v>
                </c:pt>
                <c:pt idx="9">
                  <c:v>57.2</c:v>
                </c:pt>
                <c:pt idx="10">
                  <c:v>60.4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66.8</c:v>
                </c:pt>
                <c:pt idx="1">
                  <c:v>67.3</c:v>
                </c:pt>
                <c:pt idx="2">
                  <c:v>56.7</c:v>
                </c:pt>
                <c:pt idx="3">
                  <c:v>83.1</c:v>
                </c:pt>
                <c:pt idx="4">
                  <c:v>88.1</c:v>
                </c:pt>
                <c:pt idx="5">
                  <c:v>81</c:v>
                </c:pt>
                <c:pt idx="6">
                  <c:v>87.1</c:v>
                </c:pt>
                <c:pt idx="7">
                  <c:v>67.8</c:v>
                </c:pt>
                <c:pt idx="8">
                  <c:v>69.8</c:v>
                </c:pt>
                <c:pt idx="9">
                  <c:v>76.8</c:v>
                </c:pt>
                <c:pt idx="10">
                  <c:v>71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57.5</c:v>
                </c:pt>
                <c:pt idx="1">
                  <c:v>61.1</c:v>
                </c:pt>
                <c:pt idx="2">
                  <c:v>69.5</c:v>
                </c:pt>
                <c:pt idx="3">
                  <c:v>79.7</c:v>
                </c:pt>
                <c:pt idx="4">
                  <c:v>71</c:v>
                </c:pt>
                <c:pt idx="5">
                  <c:v>78.599999999999994</c:v>
                </c:pt>
                <c:pt idx="6">
                  <c:v>84.7</c:v>
                </c:pt>
                <c:pt idx="7">
                  <c:v>65</c:v>
                </c:pt>
                <c:pt idx="8">
                  <c:v>65.2</c:v>
                </c:pt>
                <c:pt idx="9">
                  <c:v>71.599999999999994</c:v>
                </c:pt>
                <c:pt idx="10">
                  <c:v>66.099999999999994</c:v>
                </c:pt>
                <c:pt idx="11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32.1</c:v>
                </c:pt>
                <c:pt idx="1">
                  <c:v>30.1</c:v>
                </c:pt>
                <c:pt idx="2">
                  <c:v>28.9</c:v>
                </c:pt>
                <c:pt idx="3">
                  <c:v>38</c:v>
                </c:pt>
                <c:pt idx="4">
                  <c:v>43.4</c:v>
                </c:pt>
                <c:pt idx="5">
                  <c:v>45.9</c:v>
                </c:pt>
                <c:pt idx="6">
                  <c:v>40.200000000000003</c:v>
                </c:pt>
                <c:pt idx="7">
                  <c:v>40.5</c:v>
                </c:pt>
                <c:pt idx="8">
                  <c:v>41.7</c:v>
                </c:pt>
                <c:pt idx="9">
                  <c:v>40.799999999999997</c:v>
                </c:pt>
                <c:pt idx="10">
                  <c:v>40.1</c:v>
                </c:pt>
                <c:pt idx="11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41</c:v>
                </c:pt>
                <c:pt idx="2">
                  <c:v>39.5</c:v>
                </c:pt>
                <c:pt idx="3">
                  <c:v>39.4</c:v>
                </c:pt>
                <c:pt idx="4">
                  <c:v>37.9</c:v>
                </c:pt>
                <c:pt idx="5">
                  <c:v>41.3</c:v>
                </c:pt>
                <c:pt idx="6">
                  <c:v>37.5</c:v>
                </c:pt>
                <c:pt idx="7">
                  <c:v>38.6</c:v>
                </c:pt>
                <c:pt idx="8">
                  <c:v>37.9</c:v>
                </c:pt>
                <c:pt idx="9">
                  <c:v>39.700000000000003</c:v>
                </c:pt>
                <c:pt idx="10">
                  <c:v>43.1</c:v>
                </c:pt>
                <c:pt idx="11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43.2</c:v>
                </c:pt>
                <c:pt idx="1">
                  <c:v>43.6</c:v>
                </c:pt>
                <c:pt idx="2">
                  <c:v>42.1</c:v>
                </c:pt>
                <c:pt idx="3">
                  <c:v>42.7</c:v>
                </c:pt>
                <c:pt idx="4">
                  <c:v>44.7</c:v>
                </c:pt>
                <c:pt idx="5">
                  <c:v>45.4</c:v>
                </c:pt>
                <c:pt idx="6">
                  <c:v>44.5</c:v>
                </c:pt>
                <c:pt idx="7">
                  <c:v>42.1</c:v>
                </c:pt>
                <c:pt idx="8">
                  <c:v>40.200000000000003</c:v>
                </c:pt>
                <c:pt idx="9">
                  <c:v>41.4</c:v>
                </c:pt>
                <c:pt idx="10">
                  <c:v>42.1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61.3</c:v>
                </c:pt>
                <c:pt idx="1">
                  <c:v>64.400000000000006</c:v>
                </c:pt>
                <c:pt idx="2">
                  <c:v>55.6</c:v>
                </c:pt>
                <c:pt idx="3">
                  <c:v>60.4</c:v>
                </c:pt>
                <c:pt idx="4">
                  <c:v>62.7</c:v>
                </c:pt>
                <c:pt idx="5">
                  <c:v>61.6</c:v>
                </c:pt>
                <c:pt idx="6">
                  <c:v>59.8</c:v>
                </c:pt>
                <c:pt idx="7">
                  <c:v>61.8</c:v>
                </c:pt>
                <c:pt idx="8">
                  <c:v>59.1</c:v>
                </c:pt>
                <c:pt idx="9">
                  <c:v>58.1</c:v>
                </c:pt>
                <c:pt idx="10">
                  <c:v>59.8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2.0348652496869263E-2"/>
                  <c:y val="-5.234533183352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3A-437C-AA83-F2C9C2FED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58.1</c:v>
                </c:pt>
                <c:pt idx="1">
                  <c:v>57.2</c:v>
                </c:pt>
                <c:pt idx="2">
                  <c:v>54.3</c:v>
                </c:pt>
                <c:pt idx="3">
                  <c:v>55.5</c:v>
                </c:pt>
                <c:pt idx="4">
                  <c:v>54</c:v>
                </c:pt>
                <c:pt idx="5">
                  <c:v>54</c:v>
                </c:pt>
                <c:pt idx="6">
                  <c:v>51.4</c:v>
                </c:pt>
                <c:pt idx="7">
                  <c:v>57.8</c:v>
                </c:pt>
                <c:pt idx="8">
                  <c:v>54</c:v>
                </c:pt>
                <c:pt idx="9">
                  <c:v>53.8</c:v>
                </c:pt>
                <c:pt idx="10">
                  <c:v>51.9</c:v>
                </c:pt>
                <c:pt idx="11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138.19999999999999</c:v>
                </c:pt>
                <c:pt idx="1">
                  <c:v>142.4</c:v>
                </c:pt>
                <c:pt idx="2">
                  <c:v>199.9</c:v>
                </c:pt>
                <c:pt idx="3">
                  <c:v>232.5</c:v>
                </c:pt>
                <c:pt idx="4">
                  <c:v>179</c:v>
                </c:pt>
                <c:pt idx="5">
                  <c:v>177.6</c:v>
                </c:pt>
                <c:pt idx="6">
                  <c:v>151.19999999999999</c:v>
                </c:pt>
                <c:pt idx="7">
                  <c:v>124.5</c:v>
                </c:pt>
                <c:pt idx="8">
                  <c:v>116.7</c:v>
                </c:pt>
                <c:pt idx="9">
                  <c:v>129.9</c:v>
                </c:pt>
                <c:pt idx="10">
                  <c:v>117.4</c:v>
                </c:pt>
                <c:pt idx="11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137.30000000000001</c:v>
                </c:pt>
                <c:pt idx="1">
                  <c:v>110.5</c:v>
                </c:pt>
                <c:pt idx="2">
                  <c:v>167.7</c:v>
                </c:pt>
                <c:pt idx="3">
                  <c:v>153.9</c:v>
                </c:pt>
                <c:pt idx="4">
                  <c:v>132.6</c:v>
                </c:pt>
                <c:pt idx="5">
                  <c:v>176.4</c:v>
                </c:pt>
                <c:pt idx="6">
                  <c:v>200.3</c:v>
                </c:pt>
                <c:pt idx="7">
                  <c:v>154.69999999999999</c:v>
                </c:pt>
                <c:pt idx="8">
                  <c:v>184.4</c:v>
                </c:pt>
                <c:pt idx="9">
                  <c:v>155.5</c:v>
                </c:pt>
                <c:pt idx="10">
                  <c:v>138.4</c:v>
                </c:pt>
                <c:pt idx="11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120.5</c:v>
                </c:pt>
                <c:pt idx="1">
                  <c:v>125.7</c:v>
                </c:pt>
                <c:pt idx="2">
                  <c:v>153</c:v>
                </c:pt>
                <c:pt idx="3">
                  <c:v>184.3</c:v>
                </c:pt>
                <c:pt idx="4">
                  <c:v>170.6</c:v>
                </c:pt>
                <c:pt idx="5">
                  <c:v>167.7</c:v>
                </c:pt>
                <c:pt idx="6">
                  <c:v>134</c:v>
                </c:pt>
                <c:pt idx="7">
                  <c:v>103.1</c:v>
                </c:pt>
                <c:pt idx="8">
                  <c:v>113.4</c:v>
                </c:pt>
                <c:pt idx="9">
                  <c:v>138.6</c:v>
                </c:pt>
                <c:pt idx="10">
                  <c:v>143.80000000000001</c:v>
                </c:pt>
                <c:pt idx="11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110.9</c:v>
                </c:pt>
                <c:pt idx="1">
                  <c:v>104.5</c:v>
                </c:pt>
                <c:pt idx="2">
                  <c:v>101.8</c:v>
                </c:pt>
                <c:pt idx="3">
                  <c:v>139.1</c:v>
                </c:pt>
                <c:pt idx="4">
                  <c:v>141.30000000000001</c:v>
                </c:pt>
                <c:pt idx="5">
                  <c:v>131.1</c:v>
                </c:pt>
                <c:pt idx="6">
                  <c:v>144.9</c:v>
                </c:pt>
                <c:pt idx="7">
                  <c:v>109.9</c:v>
                </c:pt>
                <c:pt idx="8">
                  <c:v>117.8</c:v>
                </c:pt>
                <c:pt idx="9">
                  <c:v>131.80000000000001</c:v>
                </c:pt>
                <c:pt idx="10">
                  <c:v>119</c:v>
                </c:pt>
                <c:pt idx="1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99</c:v>
                </c:pt>
                <c:pt idx="1">
                  <c:v>106.6</c:v>
                </c:pt>
                <c:pt idx="2">
                  <c:v>127.3</c:v>
                </c:pt>
                <c:pt idx="3">
                  <c:v>144</c:v>
                </c:pt>
                <c:pt idx="4">
                  <c:v>131</c:v>
                </c:pt>
                <c:pt idx="5">
                  <c:v>145.6</c:v>
                </c:pt>
                <c:pt idx="6">
                  <c:v>163.19999999999999</c:v>
                </c:pt>
                <c:pt idx="7">
                  <c:v>113.3</c:v>
                </c:pt>
                <c:pt idx="8">
                  <c:v>120</c:v>
                </c:pt>
                <c:pt idx="9">
                  <c:v>133</c:v>
                </c:pt>
                <c:pt idx="10">
                  <c:v>126.8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8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75.7</c:v>
                </c:pt>
                <c:pt idx="1">
                  <c:v>92.3</c:v>
                </c:pt>
                <c:pt idx="2">
                  <c:v>105</c:v>
                </c:pt>
                <c:pt idx="3">
                  <c:v>103.6</c:v>
                </c:pt>
                <c:pt idx="4">
                  <c:v>94.9</c:v>
                </c:pt>
                <c:pt idx="5">
                  <c:v>106.3</c:v>
                </c:pt>
                <c:pt idx="6">
                  <c:v>100.1</c:v>
                </c:pt>
                <c:pt idx="7">
                  <c:v>100.9</c:v>
                </c:pt>
                <c:pt idx="8">
                  <c:v>91.8</c:v>
                </c:pt>
                <c:pt idx="9">
                  <c:v>87.4</c:v>
                </c:pt>
                <c:pt idx="10">
                  <c:v>90</c:v>
                </c:pt>
                <c:pt idx="11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68.900000000000006</c:v>
                </c:pt>
                <c:pt idx="1">
                  <c:v>75.7</c:v>
                </c:pt>
                <c:pt idx="2">
                  <c:v>96.3</c:v>
                </c:pt>
                <c:pt idx="3">
                  <c:v>98.9</c:v>
                </c:pt>
                <c:pt idx="4">
                  <c:v>89.3</c:v>
                </c:pt>
                <c:pt idx="5">
                  <c:v>96</c:v>
                </c:pt>
                <c:pt idx="6">
                  <c:v>90.2</c:v>
                </c:pt>
                <c:pt idx="7">
                  <c:v>87.2</c:v>
                </c:pt>
                <c:pt idx="8">
                  <c:v>85.7</c:v>
                </c:pt>
                <c:pt idx="9">
                  <c:v>93.5</c:v>
                </c:pt>
                <c:pt idx="10">
                  <c:v>82.1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72.7</c:v>
                </c:pt>
                <c:pt idx="1">
                  <c:v>83.2</c:v>
                </c:pt>
                <c:pt idx="2">
                  <c:v>89.9</c:v>
                </c:pt>
                <c:pt idx="3">
                  <c:v>103.8</c:v>
                </c:pt>
                <c:pt idx="4">
                  <c:v>94.4</c:v>
                </c:pt>
                <c:pt idx="5">
                  <c:v>91.6</c:v>
                </c:pt>
                <c:pt idx="6">
                  <c:v>108.5</c:v>
                </c:pt>
                <c:pt idx="7">
                  <c:v>91.8</c:v>
                </c:pt>
                <c:pt idx="8">
                  <c:v>101.6</c:v>
                </c:pt>
                <c:pt idx="9">
                  <c:v>100.2</c:v>
                </c:pt>
                <c:pt idx="10">
                  <c:v>94.2</c:v>
                </c:pt>
                <c:pt idx="11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84.8</c:v>
                </c:pt>
                <c:pt idx="1">
                  <c:v>90.4</c:v>
                </c:pt>
                <c:pt idx="2">
                  <c:v>95.5</c:v>
                </c:pt>
                <c:pt idx="3">
                  <c:v>97.1</c:v>
                </c:pt>
                <c:pt idx="4">
                  <c:v>101.6</c:v>
                </c:pt>
                <c:pt idx="5">
                  <c:v>103.3</c:v>
                </c:pt>
                <c:pt idx="6">
                  <c:v>108.1</c:v>
                </c:pt>
                <c:pt idx="7">
                  <c:v>97.7</c:v>
                </c:pt>
                <c:pt idx="8">
                  <c:v>101.1</c:v>
                </c:pt>
                <c:pt idx="9">
                  <c:v>101.5</c:v>
                </c:pt>
                <c:pt idx="10">
                  <c:v>93.9</c:v>
                </c:pt>
                <c:pt idx="11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937913402848003E-2"/>
                  <c:y val="1.40700833448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D-4721-8988-15D536F57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83.6</c:v>
                </c:pt>
                <c:pt idx="1">
                  <c:v>91.7</c:v>
                </c:pt>
                <c:pt idx="2">
                  <c:v>95.8</c:v>
                </c:pt>
                <c:pt idx="3">
                  <c:v>98.5</c:v>
                </c:pt>
                <c:pt idx="4">
                  <c:v>91.1</c:v>
                </c:pt>
                <c:pt idx="5">
                  <c:v>95.5</c:v>
                </c:pt>
                <c:pt idx="6">
                  <c:v>105.6</c:v>
                </c:pt>
                <c:pt idx="7">
                  <c:v>93.9</c:v>
                </c:pt>
                <c:pt idx="8">
                  <c:v>95.9</c:v>
                </c:pt>
                <c:pt idx="9">
                  <c:v>106.1</c:v>
                </c:pt>
                <c:pt idx="10">
                  <c:v>87.4</c:v>
                </c:pt>
                <c:pt idx="11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99.7</c:v>
                </c:pt>
                <c:pt idx="1">
                  <c:v>109.5</c:v>
                </c:pt>
                <c:pt idx="2">
                  <c:v>111.4</c:v>
                </c:pt>
                <c:pt idx="3">
                  <c:v>102.9</c:v>
                </c:pt>
                <c:pt idx="4">
                  <c:v>113.3</c:v>
                </c:pt>
                <c:pt idx="5">
                  <c:v>123.3</c:v>
                </c:pt>
                <c:pt idx="6">
                  <c:v>120.8</c:v>
                </c:pt>
                <c:pt idx="7">
                  <c:v>138.19999999999999</c:v>
                </c:pt>
                <c:pt idx="8">
                  <c:v>132.1</c:v>
                </c:pt>
                <c:pt idx="9">
                  <c:v>128.30000000000001</c:v>
                </c:pt>
                <c:pt idx="10">
                  <c:v>125.1</c:v>
                </c:pt>
                <c:pt idx="11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110.3</c:v>
                </c:pt>
                <c:pt idx="1">
                  <c:v>109</c:v>
                </c:pt>
                <c:pt idx="2">
                  <c:v>108.2</c:v>
                </c:pt>
                <c:pt idx="3">
                  <c:v>113.1</c:v>
                </c:pt>
                <c:pt idx="4">
                  <c:v>122.4</c:v>
                </c:pt>
                <c:pt idx="5">
                  <c:v>116.8</c:v>
                </c:pt>
                <c:pt idx="6">
                  <c:v>108.9</c:v>
                </c:pt>
                <c:pt idx="7">
                  <c:v>107</c:v>
                </c:pt>
                <c:pt idx="8">
                  <c:v>101.1</c:v>
                </c:pt>
                <c:pt idx="9">
                  <c:v>109.4</c:v>
                </c:pt>
                <c:pt idx="10">
                  <c:v>99.1</c:v>
                </c:pt>
                <c:pt idx="1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97.3</c:v>
                </c:pt>
                <c:pt idx="1">
                  <c:v>99.8</c:v>
                </c:pt>
                <c:pt idx="2">
                  <c:v>97.4</c:v>
                </c:pt>
                <c:pt idx="3">
                  <c:v>100.8</c:v>
                </c:pt>
                <c:pt idx="4">
                  <c:v>107.3</c:v>
                </c:pt>
                <c:pt idx="5">
                  <c:v>108.2</c:v>
                </c:pt>
                <c:pt idx="6">
                  <c:v>107.3</c:v>
                </c:pt>
                <c:pt idx="7">
                  <c:v>103.7</c:v>
                </c:pt>
                <c:pt idx="8">
                  <c:v>106</c:v>
                </c:pt>
                <c:pt idx="9">
                  <c:v>105.3</c:v>
                </c:pt>
                <c:pt idx="10">
                  <c:v>104.4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99.6</c:v>
                </c:pt>
                <c:pt idx="1">
                  <c:v>101.8</c:v>
                </c:pt>
                <c:pt idx="2">
                  <c:v>103.7</c:v>
                </c:pt>
                <c:pt idx="3">
                  <c:v>98.9</c:v>
                </c:pt>
                <c:pt idx="4">
                  <c:v>104</c:v>
                </c:pt>
                <c:pt idx="5">
                  <c:v>110.2</c:v>
                </c:pt>
                <c:pt idx="6">
                  <c:v>101.3</c:v>
                </c:pt>
                <c:pt idx="7">
                  <c:v>102.5</c:v>
                </c:pt>
                <c:pt idx="8">
                  <c:v>108.1</c:v>
                </c:pt>
                <c:pt idx="9">
                  <c:v>107.5</c:v>
                </c:pt>
                <c:pt idx="10">
                  <c:v>104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2479121927940953E-2"/>
                  <c:y val="7.462694785529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D-46D4-841A-91D9E63A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90.2</c:v>
                </c:pt>
                <c:pt idx="1">
                  <c:v>104.7</c:v>
                </c:pt>
                <c:pt idx="2">
                  <c:v>104.4</c:v>
                </c:pt>
                <c:pt idx="3">
                  <c:v>103.1</c:v>
                </c:pt>
                <c:pt idx="4">
                  <c:v>107.2</c:v>
                </c:pt>
                <c:pt idx="5">
                  <c:v>105</c:v>
                </c:pt>
                <c:pt idx="6">
                  <c:v>102.6</c:v>
                </c:pt>
                <c:pt idx="7">
                  <c:v>107.5</c:v>
                </c:pt>
                <c:pt idx="8">
                  <c:v>102.7</c:v>
                </c:pt>
                <c:pt idx="9">
                  <c:v>108.8</c:v>
                </c:pt>
                <c:pt idx="10">
                  <c:v>107.5</c:v>
                </c:pt>
                <c:pt idx="11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76.099999999999994</c:v>
                </c:pt>
                <c:pt idx="1">
                  <c:v>83.6</c:v>
                </c:pt>
                <c:pt idx="2">
                  <c:v>94.2</c:v>
                </c:pt>
                <c:pt idx="3">
                  <c:v>100.7</c:v>
                </c:pt>
                <c:pt idx="4">
                  <c:v>83</c:v>
                </c:pt>
                <c:pt idx="5">
                  <c:v>85.6</c:v>
                </c:pt>
                <c:pt idx="6">
                  <c:v>83.1</c:v>
                </c:pt>
                <c:pt idx="7">
                  <c:v>71.099999999999994</c:v>
                </c:pt>
                <c:pt idx="8">
                  <c:v>70.099999999999994</c:v>
                </c:pt>
                <c:pt idx="9">
                  <c:v>68.599999999999994</c:v>
                </c:pt>
                <c:pt idx="10">
                  <c:v>72.099999999999994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62.3</c:v>
                </c:pt>
                <c:pt idx="1">
                  <c:v>69.599999999999994</c:v>
                </c:pt>
                <c:pt idx="2">
                  <c:v>89</c:v>
                </c:pt>
                <c:pt idx="3">
                  <c:v>87.2</c:v>
                </c:pt>
                <c:pt idx="4">
                  <c:v>71.900000000000006</c:v>
                </c:pt>
                <c:pt idx="5">
                  <c:v>82.6</c:v>
                </c:pt>
                <c:pt idx="6">
                  <c:v>83.4</c:v>
                </c:pt>
                <c:pt idx="7">
                  <c:v>81.599999999999994</c:v>
                </c:pt>
                <c:pt idx="8">
                  <c:v>85.1</c:v>
                </c:pt>
                <c:pt idx="9">
                  <c:v>84.9</c:v>
                </c:pt>
                <c:pt idx="10">
                  <c:v>83.6</c:v>
                </c:pt>
                <c:pt idx="11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74.8</c:v>
                </c:pt>
                <c:pt idx="1">
                  <c:v>83.1</c:v>
                </c:pt>
                <c:pt idx="2">
                  <c:v>92.4</c:v>
                </c:pt>
                <c:pt idx="3">
                  <c:v>103</c:v>
                </c:pt>
                <c:pt idx="4">
                  <c:v>87.6</c:v>
                </c:pt>
                <c:pt idx="5">
                  <c:v>84.6</c:v>
                </c:pt>
                <c:pt idx="6">
                  <c:v>101.1</c:v>
                </c:pt>
                <c:pt idx="7">
                  <c:v>88.7</c:v>
                </c:pt>
                <c:pt idx="8">
                  <c:v>95.8</c:v>
                </c:pt>
                <c:pt idx="9">
                  <c:v>95.2</c:v>
                </c:pt>
                <c:pt idx="10">
                  <c:v>90.3</c:v>
                </c:pt>
                <c:pt idx="11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84.8</c:v>
                </c:pt>
                <c:pt idx="1">
                  <c:v>88.7</c:v>
                </c:pt>
                <c:pt idx="2">
                  <c:v>92</c:v>
                </c:pt>
                <c:pt idx="3">
                  <c:v>98.3</c:v>
                </c:pt>
                <c:pt idx="4">
                  <c:v>97.7</c:v>
                </c:pt>
                <c:pt idx="5">
                  <c:v>93.6</c:v>
                </c:pt>
                <c:pt idx="6">
                  <c:v>106.5</c:v>
                </c:pt>
                <c:pt idx="7">
                  <c:v>95.3</c:v>
                </c:pt>
                <c:pt idx="8">
                  <c:v>93.3</c:v>
                </c:pt>
                <c:pt idx="9">
                  <c:v>94.5</c:v>
                </c:pt>
                <c:pt idx="10">
                  <c:v>90.5</c:v>
                </c:pt>
                <c:pt idx="11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92.9</c:v>
                </c:pt>
                <c:pt idx="1">
                  <c:v>86.6</c:v>
                </c:pt>
                <c:pt idx="2">
                  <c:v>91.8</c:v>
                </c:pt>
                <c:pt idx="3">
                  <c:v>95.5</c:v>
                </c:pt>
                <c:pt idx="4">
                  <c:v>84.7</c:v>
                </c:pt>
                <c:pt idx="5">
                  <c:v>91</c:v>
                </c:pt>
                <c:pt idx="6">
                  <c:v>102.9</c:v>
                </c:pt>
                <c:pt idx="7">
                  <c:v>87</c:v>
                </c:pt>
                <c:pt idx="8">
                  <c:v>93.6</c:v>
                </c:pt>
                <c:pt idx="9">
                  <c:v>97.4</c:v>
                </c:pt>
                <c:pt idx="10">
                  <c:v>81.400000000000006</c:v>
                </c:pt>
                <c:pt idx="11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62</c:v>
                </c:pt>
                <c:pt idx="1">
                  <c:v>71.900000000000006</c:v>
                </c:pt>
                <c:pt idx="2" formatCode="0.0_ ">
                  <c:v>82.3</c:v>
                </c:pt>
                <c:pt idx="3">
                  <c:v>86.9</c:v>
                </c:pt>
                <c:pt idx="4">
                  <c:v>79.5</c:v>
                </c:pt>
                <c:pt idx="5">
                  <c:v>84.7</c:v>
                </c:pt>
                <c:pt idx="6" formatCode="0.0_ ">
                  <c:v>77.8</c:v>
                </c:pt>
                <c:pt idx="7">
                  <c:v>103.2</c:v>
                </c:pt>
                <c:pt idx="8">
                  <c:v>105.2</c:v>
                </c:pt>
                <c:pt idx="9">
                  <c:v>95.4</c:v>
                </c:pt>
                <c:pt idx="10">
                  <c:v>100.3</c:v>
                </c:pt>
                <c:pt idx="11" formatCode="0.0_ 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93.3</c:v>
                </c:pt>
                <c:pt idx="1">
                  <c:v>91.3</c:v>
                </c:pt>
                <c:pt idx="2" formatCode="0.0_ ">
                  <c:v>106.6</c:v>
                </c:pt>
                <c:pt idx="3">
                  <c:v>106.6</c:v>
                </c:pt>
                <c:pt idx="4">
                  <c:v>101.9</c:v>
                </c:pt>
                <c:pt idx="5">
                  <c:v>113</c:v>
                </c:pt>
                <c:pt idx="6" formatCode="0.0_ ">
                  <c:v>110.5</c:v>
                </c:pt>
                <c:pt idx="7">
                  <c:v>100.3</c:v>
                </c:pt>
                <c:pt idx="8">
                  <c:v>104.2</c:v>
                </c:pt>
                <c:pt idx="9">
                  <c:v>103.1</c:v>
                </c:pt>
                <c:pt idx="10">
                  <c:v>103.7</c:v>
                </c:pt>
                <c:pt idx="11" formatCode="0.0_ 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91.6</c:v>
                </c:pt>
                <c:pt idx="1">
                  <c:v>96.2</c:v>
                </c:pt>
                <c:pt idx="2" formatCode="0.0_ ">
                  <c:v>103.6</c:v>
                </c:pt>
                <c:pt idx="3">
                  <c:v>104.5</c:v>
                </c:pt>
                <c:pt idx="4">
                  <c:v>106.1</c:v>
                </c:pt>
                <c:pt idx="5">
                  <c:v>112.9</c:v>
                </c:pt>
                <c:pt idx="6" formatCode="0.0_ ">
                  <c:v>114</c:v>
                </c:pt>
                <c:pt idx="7">
                  <c:v>98.3</c:v>
                </c:pt>
                <c:pt idx="8">
                  <c:v>106.4</c:v>
                </c:pt>
                <c:pt idx="9">
                  <c:v>118.9</c:v>
                </c:pt>
                <c:pt idx="10">
                  <c:v>102.8</c:v>
                </c:pt>
                <c:pt idx="11" formatCode="0.0_ 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96.6</c:v>
                </c:pt>
                <c:pt idx="1">
                  <c:v>108.3</c:v>
                </c:pt>
                <c:pt idx="2" formatCode="0.0_ ">
                  <c:v>112.8</c:v>
                </c:pt>
                <c:pt idx="3">
                  <c:v>102.7</c:v>
                </c:pt>
                <c:pt idx="4">
                  <c:v>105.5</c:v>
                </c:pt>
                <c:pt idx="5">
                  <c:v>119.6</c:v>
                </c:pt>
                <c:pt idx="6" formatCode="0.0_ ">
                  <c:v>113.1</c:v>
                </c:pt>
                <c:pt idx="7">
                  <c:v>97.8</c:v>
                </c:pt>
                <c:pt idx="8">
                  <c:v>94.8</c:v>
                </c:pt>
                <c:pt idx="9">
                  <c:v>105.8</c:v>
                </c:pt>
                <c:pt idx="10">
                  <c:v>104.2</c:v>
                </c:pt>
                <c:pt idx="11" formatCode="0.0_ 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94.9</c:v>
                </c:pt>
                <c:pt idx="1">
                  <c:v>103.4</c:v>
                </c:pt>
                <c:pt idx="2" formatCode="0.0_ ">
                  <c:v>108.1</c:v>
                </c:pt>
                <c:pt idx="3">
                  <c:v>113.3</c:v>
                </c:pt>
                <c:pt idx="4">
                  <c:v>107.9</c:v>
                </c:pt>
                <c:pt idx="5">
                  <c:v>107.6</c:v>
                </c:pt>
                <c:pt idx="6" formatCode="0.0_ ">
                  <c:v>117.4</c:v>
                </c:pt>
                <c:pt idx="7">
                  <c:v>97.3</c:v>
                </c:pt>
                <c:pt idx="8">
                  <c:v>95.1</c:v>
                </c:pt>
                <c:pt idx="9">
                  <c:v>94.4</c:v>
                </c:pt>
                <c:pt idx="10">
                  <c:v>89</c:v>
                </c:pt>
                <c:pt idx="11" formatCode="0.0_ 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3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16.5</c:v>
                </c:pt>
                <c:pt idx="1">
                  <c:v>20.6</c:v>
                </c:pt>
                <c:pt idx="2">
                  <c:v>23</c:v>
                </c:pt>
                <c:pt idx="3">
                  <c:v>25.7</c:v>
                </c:pt>
                <c:pt idx="4">
                  <c:v>22.2</c:v>
                </c:pt>
                <c:pt idx="5">
                  <c:v>20.9</c:v>
                </c:pt>
                <c:pt idx="6">
                  <c:v>21.1</c:v>
                </c:pt>
                <c:pt idx="7">
                  <c:v>47.8</c:v>
                </c:pt>
                <c:pt idx="8">
                  <c:v>50.3</c:v>
                </c:pt>
                <c:pt idx="9">
                  <c:v>43.9</c:v>
                </c:pt>
                <c:pt idx="10">
                  <c:v>48.7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43</c:v>
                </c:pt>
                <c:pt idx="1">
                  <c:v>42.4</c:v>
                </c:pt>
                <c:pt idx="2">
                  <c:v>49.1</c:v>
                </c:pt>
                <c:pt idx="3">
                  <c:v>50.7</c:v>
                </c:pt>
                <c:pt idx="4">
                  <c:v>52.2</c:v>
                </c:pt>
                <c:pt idx="5">
                  <c:v>51</c:v>
                </c:pt>
                <c:pt idx="6">
                  <c:v>52.7</c:v>
                </c:pt>
                <c:pt idx="7">
                  <c:v>47.1</c:v>
                </c:pt>
                <c:pt idx="8">
                  <c:v>50.4</c:v>
                </c:pt>
                <c:pt idx="9">
                  <c:v>48.7</c:v>
                </c:pt>
                <c:pt idx="10">
                  <c:v>50.5</c:v>
                </c:pt>
                <c:pt idx="11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45.1</c:v>
                </c:pt>
                <c:pt idx="1">
                  <c:v>47.2</c:v>
                </c:pt>
                <c:pt idx="2">
                  <c:v>51.8</c:v>
                </c:pt>
                <c:pt idx="3">
                  <c:v>45.6</c:v>
                </c:pt>
                <c:pt idx="4">
                  <c:v>54.3</c:v>
                </c:pt>
                <c:pt idx="5">
                  <c:v>56.1</c:v>
                </c:pt>
                <c:pt idx="6">
                  <c:v>59.2</c:v>
                </c:pt>
                <c:pt idx="7">
                  <c:v>51.8</c:v>
                </c:pt>
                <c:pt idx="8">
                  <c:v>58.3</c:v>
                </c:pt>
                <c:pt idx="9">
                  <c:v>66.7</c:v>
                </c:pt>
                <c:pt idx="10">
                  <c:v>52</c:v>
                </c:pt>
                <c:pt idx="1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49.8</c:v>
                </c:pt>
                <c:pt idx="1">
                  <c:v>57.9</c:v>
                </c:pt>
                <c:pt idx="2">
                  <c:v>64.5</c:v>
                </c:pt>
                <c:pt idx="3">
                  <c:v>49.4</c:v>
                </c:pt>
                <c:pt idx="4">
                  <c:v>51.7</c:v>
                </c:pt>
                <c:pt idx="5">
                  <c:v>63.4</c:v>
                </c:pt>
                <c:pt idx="6">
                  <c:v>57.1</c:v>
                </c:pt>
                <c:pt idx="7">
                  <c:v>50.4</c:v>
                </c:pt>
                <c:pt idx="8">
                  <c:v>45.8</c:v>
                </c:pt>
                <c:pt idx="9">
                  <c:v>51.8</c:v>
                </c:pt>
                <c:pt idx="10">
                  <c:v>53.6</c:v>
                </c:pt>
                <c:pt idx="11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48.1</c:v>
                </c:pt>
                <c:pt idx="1">
                  <c:v>55.4</c:v>
                </c:pt>
                <c:pt idx="2">
                  <c:v>57.1</c:v>
                </c:pt>
                <c:pt idx="3">
                  <c:v>57.9</c:v>
                </c:pt>
                <c:pt idx="4">
                  <c:v>56.6</c:v>
                </c:pt>
                <c:pt idx="5">
                  <c:v>55.7</c:v>
                </c:pt>
                <c:pt idx="6">
                  <c:v>59.7</c:v>
                </c:pt>
                <c:pt idx="7">
                  <c:v>52.8</c:v>
                </c:pt>
                <c:pt idx="8">
                  <c:v>45.7</c:v>
                </c:pt>
                <c:pt idx="9">
                  <c:v>41.7</c:v>
                </c:pt>
                <c:pt idx="10">
                  <c:v>38.799999999999997</c:v>
                </c:pt>
                <c:pt idx="11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7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29.4</c:v>
                </c:pt>
                <c:pt idx="1">
                  <c:v>31.6</c:v>
                </c:pt>
                <c:pt idx="2">
                  <c:v>30.7</c:v>
                </c:pt>
                <c:pt idx="3">
                  <c:v>30.6</c:v>
                </c:pt>
                <c:pt idx="4">
                  <c:v>30.2</c:v>
                </c:pt>
                <c:pt idx="5">
                  <c:v>28.7</c:v>
                </c:pt>
                <c:pt idx="6">
                  <c:v>28.73</c:v>
                </c:pt>
                <c:pt idx="7">
                  <c:v>56.4</c:v>
                </c:pt>
                <c:pt idx="8">
                  <c:v>57.8</c:v>
                </c:pt>
                <c:pt idx="9">
                  <c:v>58.5</c:v>
                </c:pt>
                <c:pt idx="10">
                  <c:v>62</c:v>
                </c:pt>
                <c:pt idx="11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57.2</c:v>
                </c:pt>
                <c:pt idx="1">
                  <c:v>59.9</c:v>
                </c:pt>
                <c:pt idx="2">
                  <c:v>59.5</c:v>
                </c:pt>
                <c:pt idx="3">
                  <c:v>59.8</c:v>
                </c:pt>
                <c:pt idx="4">
                  <c:v>63.2</c:v>
                </c:pt>
                <c:pt idx="5">
                  <c:v>61.4</c:v>
                </c:pt>
                <c:pt idx="6">
                  <c:v>61.2</c:v>
                </c:pt>
                <c:pt idx="7">
                  <c:v>62</c:v>
                </c:pt>
                <c:pt idx="8">
                  <c:v>61.4</c:v>
                </c:pt>
                <c:pt idx="9">
                  <c:v>60.1</c:v>
                </c:pt>
                <c:pt idx="10">
                  <c:v>62.7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63</c:v>
                </c:pt>
                <c:pt idx="2">
                  <c:v>63.7</c:v>
                </c:pt>
                <c:pt idx="3">
                  <c:v>64.5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73.5</c:v>
                </c:pt>
                <c:pt idx="9">
                  <c:v>77.5</c:v>
                </c:pt>
                <c:pt idx="10">
                  <c:v>77</c:v>
                </c:pt>
                <c:pt idx="11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73.3</c:v>
                </c:pt>
                <c:pt idx="1">
                  <c:v>73</c:v>
                </c:pt>
                <c:pt idx="2">
                  <c:v>75.2</c:v>
                </c:pt>
                <c:pt idx="3">
                  <c:v>74.099999999999994</c:v>
                </c:pt>
                <c:pt idx="4">
                  <c:v>71.3</c:v>
                </c:pt>
                <c:pt idx="5">
                  <c:v>72</c:v>
                </c:pt>
                <c:pt idx="6">
                  <c:v>72</c:v>
                </c:pt>
                <c:pt idx="7">
                  <c:v>76.2</c:v>
                </c:pt>
                <c:pt idx="8">
                  <c:v>70.8</c:v>
                </c:pt>
                <c:pt idx="9">
                  <c:v>70.099999999999994</c:v>
                </c:pt>
                <c:pt idx="10">
                  <c:v>68.7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69.400000000000006</c:v>
                </c:pt>
                <c:pt idx="1">
                  <c:v>69.400000000000006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71.8</c:v>
                </c:pt>
                <c:pt idx="6">
                  <c:v>72.900000000000006</c:v>
                </c:pt>
                <c:pt idx="7">
                  <c:v>73.7</c:v>
                </c:pt>
                <c:pt idx="8">
                  <c:v>57.9</c:v>
                </c:pt>
                <c:pt idx="9">
                  <c:v>58.1</c:v>
                </c:pt>
                <c:pt idx="10">
                  <c:v>55.6</c:v>
                </c:pt>
                <c:pt idx="11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85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55.6</c:v>
                </c:pt>
                <c:pt idx="1">
                  <c:v>63.7</c:v>
                </c:pt>
                <c:pt idx="2">
                  <c:v>75.3</c:v>
                </c:pt>
                <c:pt idx="3">
                  <c:v>79</c:v>
                </c:pt>
                <c:pt idx="4">
                  <c:v>73.599999999999994</c:v>
                </c:pt>
                <c:pt idx="5">
                  <c:v>73.3</c:v>
                </c:pt>
                <c:pt idx="6">
                  <c:v>73.599999999999994</c:v>
                </c:pt>
                <c:pt idx="7">
                  <c:v>79.8</c:v>
                </c:pt>
                <c:pt idx="8">
                  <c:v>87</c:v>
                </c:pt>
                <c:pt idx="9">
                  <c:v>74.900000000000006</c:v>
                </c:pt>
                <c:pt idx="10">
                  <c:v>77.900000000000006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76.7</c:v>
                </c:pt>
                <c:pt idx="1">
                  <c:v>70.099999999999994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82.1</c:v>
                </c:pt>
                <c:pt idx="5">
                  <c:v>83.4</c:v>
                </c:pt>
                <c:pt idx="6">
                  <c:v>86.1</c:v>
                </c:pt>
                <c:pt idx="7">
                  <c:v>75.900000000000006</c:v>
                </c:pt>
                <c:pt idx="8">
                  <c:v>82.2</c:v>
                </c:pt>
                <c:pt idx="9">
                  <c:v>81.2</c:v>
                </c:pt>
                <c:pt idx="10">
                  <c:v>80.2</c:v>
                </c:pt>
                <c:pt idx="1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72.3</c:v>
                </c:pt>
                <c:pt idx="1">
                  <c:v>74.900000000000006</c:v>
                </c:pt>
                <c:pt idx="2">
                  <c:v>81.3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83.6</c:v>
                </c:pt>
                <c:pt idx="6">
                  <c:v>82</c:v>
                </c:pt>
                <c:pt idx="7">
                  <c:v>71.8</c:v>
                </c:pt>
                <c:pt idx="8">
                  <c:v>79.099999999999994</c:v>
                </c:pt>
                <c:pt idx="9">
                  <c:v>85.6</c:v>
                </c:pt>
                <c:pt idx="10">
                  <c:v>67.599999999999994</c:v>
                </c:pt>
                <c:pt idx="1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68.7</c:v>
                </c:pt>
                <c:pt idx="1">
                  <c:v>79.3</c:v>
                </c:pt>
                <c:pt idx="2">
                  <c:v>85.6</c:v>
                </c:pt>
                <c:pt idx="3">
                  <c:v>66.8</c:v>
                </c:pt>
                <c:pt idx="4">
                  <c:v>73</c:v>
                </c:pt>
                <c:pt idx="5">
                  <c:v>88</c:v>
                </c:pt>
                <c:pt idx="6">
                  <c:v>79.400000000000006</c:v>
                </c:pt>
                <c:pt idx="7">
                  <c:v>65.2</c:v>
                </c:pt>
                <c:pt idx="8">
                  <c:v>66</c:v>
                </c:pt>
                <c:pt idx="9">
                  <c:v>74</c:v>
                </c:pt>
                <c:pt idx="10">
                  <c:v>78.3</c:v>
                </c:pt>
                <c:pt idx="1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69.2</c:v>
                </c:pt>
                <c:pt idx="1">
                  <c:v>79.8</c:v>
                </c:pt>
                <c:pt idx="2">
                  <c:v>81.900000000000006</c:v>
                </c:pt>
                <c:pt idx="3">
                  <c:v>82.1</c:v>
                </c:pt>
                <c:pt idx="4">
                  <c:v>79.599999999999994</c:v>
                </c:pt>
                <c:pt idx="5">
                  <c:v>77.5</c:v>
                </c:pt>
                <c:pt idx="6">
                  <c:v>81.8</c:v>
                </c:pt>
                <c:pt idx="7">
                  <c:v>71.5</c:v>
                </c:pt>
                <c:pt idx="8">
                  <c:v>81.5</c:v>
                </c:pt>
                <c:pt idx="9">
                  <c:v>71.599999999999994</c:v>
                </c:pt>
                <c:pt idx="10">
                  <c:v>70.400000000000006</c:v>
                </c:pt>
                <c:pt idx="11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107.9</c:v>
                </c:pt>
                <c:pt idx="1">
                  <c:v>111.7</c:v>
                </c:pt>
                <c:pt idx="2">
                  <c:v>111.9</c:v>
                </c:pt>
                <c:pt idx="3">
                  <c:v>110.2</c:v>
                </c:pt>
                <c:pt idx="4">
                  <c:v>112.5</c:v>
                </c:pt>
                <c:pt idx="5">
                  <c:v>113</c:v>
                </c:pt>
                <c:pt idx="6">
                  <c:v>111.4</c:v>
                </c:pt>
                <c:pt idx="7">
                  <c:v>144</c:v>
                </c:pt>
                <c:pt idx="8">
                  <c:v>145.1</c:v>
                </c:pt>
                <c:pt idx="9">
                  <c:v>144.6</c:v>
                </c:pt>
                <c:pt idx="10">
                  <c:v>147.4</c:v>
                </c:pt>
                <c:pt idx="11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141.30000000000001</c:v>
                </c:pt>
                <c:pt idx="1">
                  <c:v>142.30000000000001</c:v>
                </c:pt>
                <c:pt idx="2">
                  <c:v>141.1</c:v>
                </c:pt>
                <c:pt idx="3">
                  <c:v>140.1</c:v>
                </c:pt>
                <c:pt idx="4">
                  <c:v>145.19999999999999</c:v>
                </c:pt>
                <c:pt idx="5">
                  <c:v>146.30000000000001</c:v>
                </c:pt>
                <c:pt idx="6">
                  <c:v>140.9</c:v>
                </c:pt>
                <c:pt idx="7">
                  <c:v>140.80000000000001</c:v>
                </c:pt>
                <c:pt idx="8">
                  <c:v>138</c:v>
                </c:pt>
                <c:pt idx="9">
                  <c:v>138.30000000000001</c:v>
                </c:pt>
                <c:pt idx="10">
                  <c:v>140.9</c:v>
                </c:pt>
                <c:pt idx="11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141.4</c:v>
                </c:pt>
                <c:pt idx="1">
                  <c:v>142</c:v>
                </c:pt>
                <c:pt idx="2">
                  <c:v>141.30000000000001</c:v>
                </c:pt>
                <c:pt idx="3">
                  <c:v>142.80000000000001</c:v>
                </c:pt>
                <c:pt idx="4">
                  <c:v>148.4</c:v>
                </c:pt>
                <c:pt idx="5">
                  <c:v>148.9</c:v>
                </c:pt>
                <c:pt idx="6">
                  <c:v>155</c:v>
                </c:pt>
                <c:pt idx="7">
                  <c:v>154.5</c:v>
                </c:pt>
                <c:pt idx="8">
                  <c:v>153.4</c:v>
                </c:pt>
                <c:pt idx="9">
                  <c:v>157.9</c:v>
                </c:pt>
                <c:pt idx="10">
                  <c:v>155.4</c:v>
                </c:pt>
                <c:pt idx="11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 formatCode="0.0_ ">
                  <c:v>151</c:v>
                </c:pt>
                <c:pt idx="1">
                  <c:v>149.6</c:v>
                </c:pt>
                <c:pt idx="2">
                  <c:v>151.1</c:v>
                </c:pt>
                <c:pt idx="3">
                  <c:v>149.80000000000001</c:v>
                </c:pt>
                <c:pt idx="4">
                  <c:v>147.9</c:v>
                </c:pt>
                <c:pt idx="5">
                  <c:v>153.9</c:v>
                </c:pt>
                <c:pt idx="6">
                  <c:v>150.4</c:v>
                </c:pt>
                <c:pt idx="7">
                  <c:v>153.5</c:v>
                </c:pt>
                <c:pt idx="8">
                  <c:v>147.69999999999999</c:v>
                </c:pt>
                <c:pt idx="9">
                  <c:v>148.4</c:v>
                </c:pt>
                <c:pt idx="10">
                  <c:v>148.4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2.3072305256882069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 formatCode="0.0_ ">
                  <c:v>145.1</c:v>
                </c:pt>
                <c:pt idx="1">
                  <c:v>148.19999999999999</c:v>
                </c:pt>
                <c:pt idx="2">
                  <c:v>145.69999999999999</c:v>
                </c:pt>
                <c:pt idx="3">
                  <c:v>146.69999999999999</c:v>
                </c:pt>
                <c:pt idx="4">
                  <c:v>148.69999999999999</c:v>
                </c:pt>
                <c:pt idx="5">
                  <c:v>149.19999999999999</c:v>
                </c:pt>
                <c:pt idx="6">
                  <c:v>151.5</c:v>
                </c:pt>
                <c:pt idx="7">
                  <c:v>151.1</c:v>
                </c:pt>
                <c:pt idx="8">
                  <c:v>134.19999999999999</c:v>
                </c:pt>
                <c:pt idx="9">
                  <c:v>134.80000000000001</c:v>
                </c:pt>
                <c:pt idx="10">
                  <c:v>133.19999999999999</c:v>
                </c:pt>
                <c:pt idx="11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7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57.4</c:v>
                </c:pt>
                <c:pt idx="1">
                  <c:v>63.8</c:v>
                </c:pt>
                <c:pt idx="2">
                  <c:v>73.5</c:v>
                </c:pt>
                <c:pt idx="3">
                  <c:v>79</c:v>
                </c:pt>
                <c:pt idx="4">
                  <c:v>70.3</c:v>
                </c:pt>
                <c:pt idx="5">
                  <c:v>74.900000000000006</c:v>
                </c:pt>
                <c:pt idx="6">
                  <c:v>70</c:v>
                </c:pt>
                <c:pt idx="7">
                  <c:v>68</c:v>
                </c:pt>
                <c:pt idx="8">
                  <c:v>72.400000000000006</c:v>
                </c:pt>
                <c:pt idx="9">
                  <c:v>66</c:v>
                </c:pt>
                <c:pt idx="10">
                  <c:v>67.7</c:v>
                </c:pt>
                <c:pt idx="11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64.099999999999994</c:v>
                </c:pt>
                <c:pt idx="2">
                  <c:v>75.599999999999994</c:v>
                </c:pt>
                <c:pt idx="3">
                  <c:v>76.2</c:v>
                </c:pt>
                <c:pt idx="4">
                  <c:v>69.599999999999994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71.3</c:v>
                </c:pt>
                <c:pt idx="8">
                  <c:v>75.8</c:v>
                </c:pt>
                <c:pt idx="9">
                  <c:v>74.5</c:v>
                </c:pt>
                <c:pt idx="10">
                  <c:v>73.3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64.8</c:v>
                </c:pt>
                <c:pt idx="1">
                  <c:v>67.7</c:v>
                </c:pt>
                <c:pt idx="2">
                  <c:v>73.400000000000006</c:v>
                </c:pt>
                <c:pt idx="3">
                  <c:v>73.099999999999994</c:v>
                </c:pt>
                <c:pt idx="4">
                  <c:v>70.900000000000006</c:v>
                </c:pt>
                <c:pt idx="5">
                  <c:v>75.8</c:v>
                </c:pt>
                <c:pt idx="6">
                  <c:v>73</c:v>
                </c:pt>
                <c:pt idx="7">
                  <c:v>63.7</c:v>
                </c:pt>
                <c:pt idx="8">
                  <c:v>69.5</c:v>
                </c:pt>
                <c:pt idx="9">
                  <c:v>74.900000000000006</c:v>
                </c:pt>
                <c:pt idx="10">
                  <c:v>66.5</c:v>
                </c:pt>
                <c:pt idx="11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64.2</c:v>
                </c:pt>
                <c:pt idx="1">
                  <c:v>72.5</c:v>
                </c:pt>
                <c:pt idx="2">
                  <c:v>74.5</c:v>
                </c:pt>
                <c:pt idx="3">
                  <c:v>68.7</c:v>
                </c:pt>
                <c:pt idx="4">
                  <c:v>71.5</c:v>
                </c:pt>
                <c:pt idx="5">
                  <c:v>77.3</c:v>
                </c:pt>
                <c:pt idx="6">
                  <c:v>75.5</c:v>
                </c:pt>
                <c:pt idx="7">
                  <c:v>63.3</c:v>
                </c:pt>
                <c:pt idx="8">
                  <c:v>64.900000000000006</c:v>
                </c:pt>
                <c:pt idx="9">
                  <c:v>71.2</c:v>
                </c:pt>
                <c:pt idx="10">
                  <c:v>70.2</c:v>
                </c:pt>
                <c:pt idx="11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974827787986736E-2"/>
                  <c:y val="-4.255110968271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1-4197-91A6-EAE888883FAA}"/>
                </c:ext>
              </c:extLst>
            </c:dLbl>
            <c:dLbl>
              <c:idx val="6"/>
              <c:layout>
                <c:manualLayout>
                  <c:x val="-2.7974827787986736E-2"/>
                  <c:y val="-3.348081489813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1-4197-91A6-EAE888883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65.3</c:v>
                </c:pt>
                <c:pt idx="1">
                  <c:v>69.400000000000006</c:v>
                </c:pt>
                <c:pt idx="2">
                  <c:v>74.400000000000006</c:v>
                </c:pt>
                <c:pt idx="3">
                  <c:v>77.2</c:v>
                </c:pt>
                <c:pt idx="4">
                  <c:v>72.3</c:v>
                </c:pt>
                <c:pt idx="5">
                  <c:v>72.099999999999994</c:v>
                </c:pt>
                <c:pt idx="6">
                  <c:v>77.3</c:v>
                </c:pt>
                <c:pt idx="7">
                  <c:v>64.400000000000006</c:v>
                </c:pt>
                <c:pt idx="8">
                  <c:v>72.599999999999994</c:v>
                </c:pt>
                <c:pt idx="9">
                  <c:v>70</c:v>
                </c:pt>
                <c:pt idx="10">
                  <c:v>67</c:v>
                </c:pt>
                <c:pt idx="11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8.924729036844355E-3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1.2494423889001169E-2"/>
                  <c:y val="1.4429787185692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-1.4279341587429906E-2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-8.924588492143691E-3"/>
                  <c:y val="1.154401154401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1.784917698428673E-3"/>
                  <c:y val="-2.2724432183832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070950619057243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3.569835396857607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8.924588492143691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1.2494564433701833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麦</c:v>
                </c:pt>
                <c:pt idx="8">
                  <c:v>鉄鋼</c:v>
                </c:pt>
                <c:pt idx="9">
                  <c:v>その他の製造工業品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215550</c:v>
                </c:pt>
                <c:pt idx="1">
                  <c:v>113233</c:v>
                </c:pt>
                <c:pt idx="2">
                  <c:v>107814</c:v>
                </c:pt>
                <c:pt idx="3">
                  <c:v>85914</c:v>
                </c:pt>
                <c:pt idx="4">
                  <c:v>70833</c:v>
                </c:pt>
                <c:pt idx="5">
                  <c:v>54732</c:v>
                </c:pt>
                <c:pt idx="6">
                  <c:v>42709</c:v>
                </c:pt>
                <c:pt idx="7">
                  <c:v>31766</c:v>
                </c:pt>
                <c:pt idx="8">
                  <c:v>29691</c:v>
                </c:pt>
                <c:pt idx="9">
                  <c:v>29049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7.1396707937149695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-1.4054470069640329E-7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5.354753095286215E-3"/>
                  <c:y val="-1.0581888339133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-8.658463146652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784917698428738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5.354753095286084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-8.658008658008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9.5415797280572483E-4"/>
                  <c:y val="-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麦</c:v>
                </c:pt>
                <c:pt idx="8">
                  <c:v>鉄鋼</c:v>
                </c:pt>
                <c:pt idx="9">
                  <c:v>その他の製造工業品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345544</c:v>
                </c:pt>
                <c:pt idx="1">
                  <c:v>108096</c:v>
                </c:pt>
                <c:pt idx="2">
                  <c:v>101366</c:v>
                </c:pt>
                <c:pt idx="3">
                  <c:v>91015</c:v>
                </c:pt>
                <c:pt idx="4">
                  <c:v>56694</c:v>
                </c:pt>
                <c:pt idx="5">
                  <c:v>47486</c:v>
                </c:pt>
                <c:pt idx="6">
                  <c:v>38071</c:v>
                </c:pt>
                <c:pt idx="7">
                  <c:v>10253</c:v>
                </c:pt>
                <c:pt idx="8">
                  <c:v>32405</c:v>
                </c:pt>
                <c:pt idx="9">
                  <c:v>26094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12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14713312545333543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1432502561111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0.10928984304312388"/>
                  <c:y val="-7.7965879265091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-0.18993352326685667"/>
                  <c:y val="-0.14143670687953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2.449888208418385E-2"/>
                  <c:y val="-3.61477521731801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0.15024220263065408"/>
                  <c:y val="-9.1663415926220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0"/>
                  <c:y val="-6.42813455657492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90203468156222"/>
                      <c:h val="9.65291723855618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3.8802072817820853E-2"/>
                  <c:y val="-2.8654675046353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1.8993352326685661E-3"/>
                  <c:y val="1.78684774494931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0"/>
                  <c:y val="4.67278287461773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3.4188183741989515E-2"/>
                  <c:y val="4.7648149485901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1787214632358989"/>
                  <c:y val="0.13453177297791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麦</c:v>
                </c:pt>
                <c:pt idx="8">
                  <c:v>鉄鋼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215550</c:v>
                </c:pt>
                <c:pt idx="1">
                  <c:v>113233</c:v>
                </c:pt>
                <c:pt idx="2">
                  <c:v>107814</c:v>
                </c:pt>
                <c:pt idx="3">
                  <c:v>85914</c:v>
                </c:pt>
                <c:pt idx="4">
                  <c:v>70833</c:v>
                </c:pt>
                <c:pt idx="5">
                  <c:v>54732</c:v>
                </c:pt>
                <c:pt idx="6">
                  <c:v>42709</c:v>
                </c:pt>
                <c:pt idx="7">
                  <c:v>31766</c:v>
                </c:pt>
                <c:pt idx="8">
                  <c:v>29691</c:v>
                </c:pt>
                <c:pt idx="9">
                  <c:v>29049</c:v>
                </c:pt>
                <c:pt idx="10">
                  <c:v>160704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麦</c:v>
                </c:pt>
                <c:pt idx="8">
                  <c:v>鉄鋼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麦</c:v>
                </c:pt>
                <c:pt idx="8">
                  <c:v>鉄鋼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215550</c:v>
                </c:pt>
                <c:pt idx="1">
                  <c:v>113233</c:v>
                </c:pt>
                <c:pt idx="2">
                  <c:v>107814</c:v>
                </c:pt>
                <c:pt idx="3">
                  <c:v>85914</c:v>
                </c:pt>
                <c:pt idx="4">
                  <c:v>70833</c:v>
                </c:pt>
                <c:pt idx="5">
                  <c:v>54732</c:v>
                </c:pt>
                <c:pt idx="6">
                  <c:v>42709</c:v>
                </c:pt>
                <c:pt idx="7">
                  <c:v>31766</c:v>
                </c:pt>
                <c:pt idx="8">
                  <c:v>29691</c:v>
                </c:pt>
                <c:pt idx="9">
                  <c:v>29049</c:v>
                </c:pt>
                <c:pt idx="10">
                  <c:v>160704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12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0.19825716441933319"/>
                  <c:y val="9.7972546535131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6815050790406924"/>
                  <c:y val="-0.144002051467704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-2.7030915028751178E-2"/>
                  <c:y val="-9.3416478112649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0.16360962513273627"/>
                  <c:y val="-8.79231302983678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0.14937495408493787"/>
                  <c:y val="-8.8942227049205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4272809002322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8.6513994910941458E-2"/>
                  <c:y val="-2.2579056928228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653944020356"/>
                      <c:h val="7.100395209219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3.2543527478912461E-2"/>
                  <c:y val="2.647600084472199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7.061235666152417E-3"/>
                  <c:y val="3.4375478927203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3.7831339784816974E-2"/>
                  <c:y val="5.5745738679216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9.4995892688986394E-2"/>
                  <c:y val="6.80218420973239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65635497852843"/>
                      <c:h val="0.1641840287205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麦</c:v>
                </c:pt>
                <c:pt idx="8">
                  <c:v>鉄鋼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345544</c:v>
                </c:pt>
                <c:pt idx="1">
                  <c:v>108096</c:v>
                </c:pt>
                <c:pt idx="2">
                  <c:v>101366</c:v>
                </c:pt>
                <c:pt idx="3">
                  <c:v>91015</c:v>
                </c:pt>
                <c:pt idx="4">
                  <c:v>56694</c:v>
                </c:pt>
                <c:pt idx="5">
                  <c:v>47486</c:v>
                </c:pt>
                <c:pt idx="6">
                  <c:v>38071</c:v>
                </c:pt>
                <c:pt idx="7">
                  <c:v>10253</c:v>
                </c:pt>
                <c:pt idx="8">
                  <c:v>32405</c:v>
                </c:pt>
                <c:pt idx="9">
                  <c:v>26094</c:v>
                </c:pt>
                <c:pt idx="10" formatCode="#,##0_);[Red]\(#,##0\)">
                  <c:v>162079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DE6AC8-6A1F-42A0-8CF5-81CDD3A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60BBFE-7AF2-487C-9AD1-199CF377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66675</xdr:rowOff>
    </xdr:from>
    <xdr:to>
      <xdr:col>1</xdr:col>
      <xdr:colOff>95250</xdr:colOff>
      <xdr:row>0</xdr:row>
      <xdr:rowOff>266700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DF8F074-128A-C75C-AEFB-F32F1FE67F34}"/>
            </a:ext>
          </a:extLst>
        </xdr:cNvPr>
        <xdr:cNvSpPr/>
      </xdr:nvSpPr>
      <xdr:spPr bwMode="auto">
        <a:xfrm>
          <a:off x="76201" y="66675"/>
          <a:ext cx="485774" cy="200025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31</xdr:row>
      <xdr:rowOff>9525</xdr:rowOff>
    </xdr:from>
    <xdr:to>
      <xdr:col>6</xdr:col>
      <xdr:colOff>1381125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0.92693</cdr:x>
      <cdr:y>0.15172</cdr:y>
    </cdr:from>
    <cdr:to>
      <cdr:x>1</cdr:x>
      <cdr:y>0.75172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1497" y="419100"/>
          <a:ext cx="563753" cy="1657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0.31818</cdr:y>
    </cdr:from>
    <cdr:to>
      <cdr:x>1</cdr:x>
      <cdr:y>0.76136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3" y="800102"/>
          <a:ext cx="685732" cy="1114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C65F40-DB48-4468-B3DF-B0D01972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0.92173</cdr:x>
      <cdr:y>0.30137</cdr:y>
    </cdr:from>
    <cdr:to>
      <cdr:x>0.99753</cdr:x>
      <cdr:y>0.80137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0187" y="838213"/>
          <a:ext cx="585538" cy="1390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0.88411</cdr:x>
      <cdr:y>0.46885</cdr:y>
    </cdr:from>
    <cdr:to>
      <cdr:x>0.9935</cdr:x>
      <cdr:y>0.81639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26" y="1362067"/>
          <a:ext cx="800210" cy="1009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令和４年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0.90754</cdr:x>
      <cdr:y>0.25363</cdr:y>
    </cdr:from>
    <cdr:to>
      <cdr:x>1</cdr:x>
      <cdr:y>0.68478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8837" y="666781"/>
          <a:ext cx="676363" cy="1133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0.30437</cdr:y>
    </cdr:from>
    <cdr:to>
      <cdr:x>0.98694</cdr:x>
      <cdr:y>0.81694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380" y="855254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0.85826</cdr:x>
      <cdr:y>0.29225</cdr:y>
    </cdr:from>
    <cdr:to>
      <cdr:x>0.9896</cdr:x>
      <cdr:y>0.84859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9" y="790572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0.89645</cdr:x>
      <cdr:y>0.18214</cdr:y>
    </cdr:from>
    <cdr:to>
      <cdr:x>0.99214</cdr:x>
      <cdr:y>0.66786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5018" y="485763"/>
          <a:ext cx="695434" cy="1295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0.90981</cdr:x>
      <cdr:y>0.27874</cdr:y>
    </cdr:from>
    <cdr:to>
      <cdr:x>0.99739</cdr:x>
      <cdr:y>0.71777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412" y="76199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0.58534</cdr:x>
      <cdr:y>0.79934</cdr:y>
    </cdr:from>
    <cdr:to>
      <cdr:x>0.87078</cdr:x>
      <cdr:y>0.84665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676" y="4667213"/>
          <a:ext cx="2819412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平　均　保　管　残　高　</a:t>
          </a:r>
          <a:r>
            <a:rPr lang="en-US" altLang="ja-JP" sz="1100" b="1">
              <a:solidFill>
                <a:srgbClr val="FC08F0"/>
              </a:solidFill>
              <a:latin typeface="+mn-ea"/>
              <a:ea typeface="+mn-ea"/>
            </a:rPr>
            <a:t>:</a:t>
          </a:r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　万トン</a:t>
          </a:r>
          <a:endParaRPr lang="en-US" altLang="ja-JP" sz="1100" b="1" baseline="0">
            <a:solidFill>
              <a:srgbClr val="FC08F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0.50915</cdr:x>
      <cdr:y>0.28711</cdr:y>
    </cdr:from>
    <cdr:to>
      <cdr:x>0.69237</cdr:x>
      <cdr:y>0.33932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29075" y="1676391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  <cdr:relSizeAnchor xmlns:cdr="http://schemas.openxmlformats.org/drawingml/2006/chartDrawing">
    <cdr:from>
      <cdr:x>0.8891</cdr:x>
      <cdr:y>0.45513</cdr:y>
    </cdr:from>
    <cdr:to>
      <cdr:x>1</cdr:x>
      <cdr:y>0.50244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5CAA95-2A45-E588-4B6C-0D4DEEF86BD9}"/>
            </a:ext>
          </a:extLst>
        </cdr:cNvPr>
        <cdr:cNvSpPr txBox="1"/>
      </cdr:nvSpPr>
      <cdr:spPr>
        <a:xfrm xmlns:a="http://schemas.openxmlformats.org/drawingml/2006/main">
          <a:off x="8782051" y="2657438"/>
          <a:ext cx="1095374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0" baseline="0">
              <a:solidFill>
                <a:schemeClr val="accent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会員数　：　社</a:t>
          </a:r>
          <a:endParaRPr lang="en-US" altLang="ja-JP" sz="1100" b="0" baseline="0">
            <a:solidFill>
              <a:schemeClr val="accent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0.33098</cdr:y>
    </cdr:from>
    <cdr:to>
      <cdr:x>0.98564</cdr:x>
      <cdr:y>0.74296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74" y="895334"/>
          <a:ext cx="562022" cy="1114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0.89544</cdr:x>
      <cdr:y>0.27857</cdr:y>
    </cdr:from>
    <cdr:to>
      <cdr:x>0.98303</cdr:x>
      <cdr:y>0.8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4706" y="742946"/>
          <a:ext cx="638235" cy="1390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0.90053</cdr:x>
      <cdr:y>0.21602</cdr:y>
    </cdr:from>
    <cdr:to>
      <cdr:x>0.99609</cdr:x>
      <cdr:y>0.78397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7584" y="590541"/>
          <a:ext cx="699041" cy="15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0.85733</cdr:x>
      <cdr:y>0.36141</cdr:y>
    </cdr:from>
    <cdr:to>
      <cdr:x>0.99612</cdr:x>
      <cdr:y>0.84562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6003" y="981088"/>
          <a:ext cx="1019242" cy="131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0.8935</cdr:x>
      <cdr:y>0.27973</cdr:y>
    </cdr:from>
    <cdr:to>
      <cdr:x>0.98441</cdr:x>
      <cdr:y>0.73777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53152" y="762027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0.88171</cdr:x>
      <cdr:y>0.21769</cdr:y>
    </cdr:from>
    <cdr:to>
      <cdr:x>0.9987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685" y="609599"/>
          <a:ext cx="858034" cy="1590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0.91134</cdr:x>
      <cdr:y>0.19388</cdr:y>
    </cdr:from>
    <cdr:to>
      <cdr:x>0.99609</cdr:x>
      <cdr:y>0.70408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948" y="542924"/>
          <a:ext cx="619156" cy="1428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0.89949</cdr:x>
      <cdr:y>0.15412</cdr:y>
    </cdr:from>
    <cdr:to>
      <cdr:x>0.99348</cdr:x>
      <cdr:y>0.60932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814" y="409571"/>
          <a:ext cx="685765" cy="1209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0.87223</cdr:x>
      <cdr:y>0.11186</cdr:y>
    </cdr:from>
    <cdr:to>
      <cdr:x>1</cdr:x>
      <cdr:y>0.83051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2224" y="314320"/>
          <a:ext cx="933451" cy="2019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0.86458</cdr:x>
      <cdr:y>0.09869</cdr:y>
    </cdr:from>
    <cdr:to>
      <cdr:x>0.98958</cdr:x>
      <cdr:y>0.76645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4606" y="285773"/>
          <a:ext cx="914400" cy="1933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0.87532</cdr:x>
      <cdr:y>0.13758</cdr:y>
    </cdr:from>
    <cdr:to>
      <cdr:x>1</cdr:x>
      <cdr:y>0.90604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466" y="390525"/>
          <a:ext cx="909684" cy="218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0.8989</cdr:x>
      <cdr:y>0.17008</cdr:y>
    </cdr:from>
    <cdr:to>
      <cdr:x>0.99216</cdr:x>
      <cdr:y>0.58843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67099" y="476286"/>
          <a:ext cx="681327" cy="117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4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3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57151</xdr:colOff>
      <xdr:row>0</xdr:row>
      <xdr:rowOff>38100</xdr:rowOff>
    </xdr:from>
    <xdr:to>
      <xdr:col>1</xdr:col>
      <xdr:colOff>104776</xdr:colOff>
      <xdr:row>0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C1FD2D-DD35-2402-2BA0-5056276E1A4E}"/>
            </a:ext>
          </a:extLst>
        </xdr:cNvPr>
        <xdr:cNvSpPr/>
      </xdr:nvSpPr>
      <xdr:spPr bwMode="auto">
        <a:xfrm>
          <a:off x="57151" y="38100"/>
          <a:ext cx="514350" cy="228600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2700000" scaled="1"/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4" workbookViewId="0">
      <selection activeCell="U15" sqref="U15"/>
    </sheetView>
  </sheetViews>
  <sheetFormatPr defaultRowHeight="17.25"/>
  <cols>
    <col min="1" max="1" width="9.625" style="31" customWidth="1"/>
    <col min="2" max="2" width="7.25" style="227" customWidth="1"/>
    <col min="3" max="3" width="9.625" style="228" customWidth="1"/>
    <col min="4" max="4" width="9" style="31"/>
    <col min="5" max="5" width="20" style="31" bestFit="1" customWidth="1"/>
    <col min="6" max="6" width="18.625" style="31" customWidth="1"/>
    <col min="7" max="7" width="7.75" style="31" customWidth="1"/>
    <col min="8" max="8" width="2.375" style="31" customWidth="1"/>
    <col min="9" max="9" width="7.75" style="31" customWidth="1"/>
    <col min="10" max="256" width="9" style="31"/>
    <col min="257" max="257" width="9.625" style="31" customWidth="1"/>
    <col min="258" max="258" width="7.25" style="31" customWidth="1"/>
    <col min="259" max="259" width="9.625" style="31" customWidth="1"/>
    <col min="260" max="260" width="9" style="31"/>
    <col min="261" max="261" width="20" style="31" bestFit="1" customWidth="1"/>
    <col min="262" max="262" width="18.625" style="31" customWidth="1"/>
    <col min="263" max="263" width="7.75" style="31" customWidth="1"/>
    <col min="264" max="264" width="2.375" style="31" customWidth="1"/>
    <col min="265" max="265" width="7.75" style="31" customWidth="1"/>
    <col min="266" max="512" width="9" style="31"/>
    <col min="513" max="513" width="9.625" style="31" customWidth="1"/>
    <col min="514" max="514" width="7.25" style="31" customWidth="1"/>
    <col min="515" max="515" width="9.625" style="31" customWidth="1"/>
    <col min="516" max="516" width="9" style="31"/>
    <col min="517" max="517" width="20" style="31" bestFit="1" customWidth="1"/>
    <col min="518" max="518" width="18.625" style="31" customWidth="1"/>
    <col min="519" max="519" width="7.75" style="31" customWidth="1"/>
    <col min="520" max="520" width="2.375" style="31" customWidth="1"/>
    <col min="521" max="521" width="7.75" style="31" customWidth="1"/>
    <col min="522" max="768" width="9" style="31"/>
    <col min="769" max="769" width="9.625" style="31" customWidth="1"/>
    <col min="770" max="770" width="7.25" style="31" customWidth="1"/>
    <col min="771" max="771" width="9.625" style="31" customWidth="1"/>
    <col min="772" max="772" width="9" style="31"/>
    <col min="773" max="773" width="20" style="31" bestFit="1" customWidth="1"/>
    <col min="774" max="774" width="18.625" style="31" customWidth="1"/>
    <col min="775" max="775" width="7.75" style="31" customWidth="1"/>
    <col min="776" max="776" width="2.375" style="31" customWidth="1"/>
    <col min="777" max="777" width="7.75" style="31" customWidth="1"/>
    <col min="778" max="1024" width="9" style="31"/>
    <col min="1025" max="1025" width="9.625" style="31" customWidth="1"/>
    <col min="1026" max="1026" width="7.25" style="31" customWidth="1"/>
    <col min="1027" max="1027" width="9.625" style="31" customWidth="1"/>
    <col min="1028" max="1028" width="9" style="31"/>
    <col min="1029" max="1029" width="20" style="31" bestFit="1" customWidth="1"/>
    <col min="1030" max="1030" width="18.625" style="31" customWidth="1"/>
    <col min="1031" max="1031" width="7.75" style="31" customWidth="1"/>
    <col min="1032" max="1032" width="2.375" style="31" customWidth="1"/>
    <col min="1033" max="1033" width="7.75" style="31" customWidth="1"/>
    <col min="1034" max="1280" width="9" style="31"/>
    <col min="1281" max="1281" width="9.625" style="31" customWidth="1"/>
    <col min="1282" max="1282" width="7.25" style="31" customWidth="1"/>
    <col min="1283" max="1283" width="9.625" style="31" customWidth="1"/>
    <col min="1284" max="1284" width="9" style="31"/>
    <col min="1285" max="1285" width="20" style="31" bestFit="1" customWidth="1"/>
    <col min="1286" max="1286" width="18.625" style="31" customWidth="1"/>
    <col min="1287" max="1287" width="7.75" style="31" customWidth="1"/>
    <col min="1288" max="1288" width="2.375" style="31" customWidth="1"/>
    <col min="1289" max="1289" width="7.75" style="31" customWidth="1"/>
    <col min="1290" max="1536" width="9" style="31"/>
    <col min="1537" max="1537" width="9.625" style="31" customWidth="1"/>
    <col min="1538" max="1538" width="7.25" style="31" customWidth="1"/>
    <col min="1539" max="1539" width="9.625" style="31" customWidth="1"/>
    <col min="1540" max="1540" width="9" style="31"/>
    <col min="1541" max="1541" width="20" style="31" bestFit="1" customWidth="1"/>
    <col min="1542" max="1542" width="18.625" style="31" customWidth="1"/>
    <col min="1543" max="1543" width="7.75" style="31" customWidth="1"/>
    <col min="1544" max="1544" width="2.375" style="31" customWidth="1"/>
    <col min="1545" max="1545" width="7.75" style="31" customWidth="1"/>
    <col min="1546" max="1792" width="9" style="31"/>
    <col min="1793" max="1793" width="9.625" style="31" customWidth="1"/>
    <col min="1794" max="1794" width="7.25" style="31" customWidth="1"/>
    <col min="1795" max="1795" width="9.625" style="31" customWidth="1"/>
    <col min="1796" max="1796" width="9" style="31"/>
    <col min="1797" max="1797" width="20" style="31" bestFit="1" customWidth="1"/>
    <col min="1798" max="1798" width="18.625" style="31" customWidth="1"/>
    <col min="1799" max="1799" width="7.75" style="31" customWidth="1"/>
    <col min="1800" max="1800" width="2.375" style="31" customWidth="1"/>
    <col min="1801" max="1801" width="7.75" style="31" customWidth="1"/>
    <col min="1802" max="2048" width="9" style="31"/>
    <col min="2049" max="2049" width="9.625" style="31" customWidth="1"/>
    <col min="2050" max="2050" width="7.25" style="31" customWidth="1"/>
    <col min="2051" max="2051" width="9.625" style="31" customWidth="1"/>
    <col min="2052" max="2052" width="9" style="31"/>
    <col min="2053" max="2053" width="20" style="31" bestFit="1" customWidth="1"/>
    <col min="2054" max="2054" width="18.625" style="31" customWidth="1"/>
    <col min="2055" max="2055" width="7.75" style="31" customWidth="1"/>
    <col min="2056" max="2056" width="2.375" style="31" customWidth="1"/>
    <col min="2057" max="2057" width="7.75" style="31" customWidth="1"/>
    <col min="2058" max="2304" width="9" style="31"/>
    <col min="2305" max="2305" width="9.625" style="31" customWidth="1"/>
    <col min="2306" max="2306" width="7.25" style="31" customWidth="1"/>
    <col min="2307" max="2307" width="9.625" style="31" customWidth="1"/>
    <col min="2308" max="2308" width="9" style="31"/>
    <col min="2309" max="2309" width="20" style="31" bestFit="1" customWidth="1"/>
    <col min="2310" max="2310" width="18.625" style="31" customWidth="1"/>
    <col min="2311" max="2311" width="7.75" style="31" customWidth="1"/>
    <col min="2312" max="2312" width="2.375" style="31" customWidth="1"/>
    <col min="2313" max="2313" width="7.75" style="31" customWidth="1"/>
    <col min="2314" max="2560" width="9" style="31"/>
    <col min="2561" max="2561" width="9.625" style="31" customWidth="1"/>
    <col min="2562" max="2562" width="7.25" style="31" customWidth="1"/>
    <col min="2563" max="2563" width="9.625" style="31" customWidth="1"/>
    <col min="2564" max="2564" width="9" style="31"/>
    <col min="2565" max="2565" width="20" style="31" bestFit="1" customWidth="1"/>
    <col min="2566" max="2566" width="18.625" style="31" customWidth="1"/>
    <col min="2567" max="2567" width="7.75" style="31" customWidth="1"/>
    <col min="2568" max="2568" width="2.375" style="31" customWidth="1"/>
    <col min="2569" max="2569" width="7.75" style="31" customWidth="1"/>
    <col min="2570" max="2816" width="9" style="31"/>
    <col min="2817" max="2817" width="9.625" style="31" customWidth="1"/>
    <col min="2818" max="2818" width="7.25" style="31" customWidth="1"/>
    <col min="2819" max="2819" width="9.625" style="31" customWidth="1"/>
    <col min="2820" max="2820" width="9" style="31"/>
    <col min="2821" max="2821" width="20" style="31" bestFit="1" customWidth="1"/>
    <col min="2822" max="2822" width="18.625" style="31" customWidth="1"/>
    <col min="2823" max="2823" width="7.75" style="31" customWidth="1"/>
    <col min="2824" max="2824" width="2.375" style="31" customWidth="1"/>
    <col min="2825" max="2825" width="7.75" style="31" customWidth="1"/>
    <col min="2826" max="3072" width="9" style="31"/>
    <col min="3073" max="3073" width="9.625" style="31" customWidth="1"/>
    <col min="3074" max="3074" width="7.25" style="31" customWidth="1"/>
    <col min="3075" max="3075" width="9.625" style="31" customWidth="1"/>
    <col min="3076" max="3076" width="9" style="31"/>
    <col min="3077" max="3077" width="20" style="31" bestFit="1" customWidth="1"/>
    <col min="3078" max="3078" width="18.625" style="31" customWidth="1"/>
    <col min="3079" max="3079" width="7.75" style="31" customWidth="1"/>
    <col min="3080" max="3080" width="2.375" style="31" customWidth="1"/>
    <col min="3081" max="3081" width="7.75" style="31" customWidth="1"/>
    <col min="3082" max="3328" width="9" style="31"/>
    <col min="3329" max="3329" width="9.625" style="31" customWidth="1"/>
    <col min="3330" max="3330" width="7.25" style="31" customWidth="1"/>
    <col min="3331" max="3331" width="9.625" style="31" customWidth="1"/>
    <col min="3332" max="3332" width="9" style="31"/>
    <col min="3333" max="3333" width="20" style="31" bestFit="1" customWidth="1"/>
    <col min="3334" max="3334" width="18.625" style="31" customWidth="1"/>
    <col min="3335" max="3335" width="7.75" style="31" customWidth="1"/>
    <col min="3336" max="3336" width="2.375" style="31" customWidth="1"/>
    <col min="3337" max="3337" width="7.75" style="31" customWidth="1"/>
    <col min="3338" max="3584" width="9" style="31"/>
    <col min="3585" max="3585" width="9.625" style="31" customWidth="1"/>
    <col min="3586" max="3586" width="7.25" style="31" customWidth="1"/>
    <col min="3587" max="3587" width="9.625" style="31" customWidth="1"/>
    <col min="3588" max="3588" width="9" style="31"/>
    <col min="3589" max="3589" width="20" style="31" bestFit="1" customWidth="1"/>
    <col min="3590" max="3590" width="18.625" style="31" customWidth="1"/>
    <col min="3591" max="3591" width="7.75" style="31" customWidth="1"/>
    <col min="3592" max="3592" width="2.375" style="31" customWidth="1"/>
    <col min="3593" max="3593" width="7.75" style="31" customWidth="1"/>
    <col min="3594" max="3840" width="9" style="31"/>
    <col min="3841" max="3841" width="9.625" style="31" customWidth="1"/>
    <col min="3842" max="3842" width="7.25" style="31" customWidth="1"/>
    <col min="3843" max="3843" width="9.625" style="31" customWidth="1"/>
    <col min="3844" max="3844" width="9" style="31"/>
    <col min="3845" max="3845" width="20" style="31" bestFit="1" customWidth="1"/>
    <col min="3846" max="3846" width="18.625" style="31" customWidth="1"/>
    <col min="3847" max="3847" width="7.75" style="31" customWidth="1"/>
    <col min="3848" max="3848" width="2.375" style="31" customWidth="1"/>
    <col min="3849" max="3849" width="7.75" style="31" customWidth="1"/>
    <col min="3850" max="4096" width="9" style="31"/>
    <col min="4097" max="4097" width="9.625" style="31" customWidth="1"/>
    <col min="4098" max="4098" width="7.25" style="31" customWidth="1"/>
    <col min="4099" max="4099" width="9.625" style="31" customWidth="1"/>
    <col min="4100" max="4100" width="9" style="31"/>
    <col min="4101" max="4101" width="20" style="31" bestFit="1" customWidth="1"/>
    <col min="4102" max="4102" width="18.625" style="31" customWidth="1"/>
    <col min="4103" max="4103" width="7.75" style="31" customWidth="1"/>
    <col min="4104" max="4104" width="2.375" style="31" customWidth="1"/>
    <col min="4105" max="4105" width="7.75" style="31" customWidth="1"/>
    <col min="4106" max="4352" width="9" style="31"/>
    <col min="4353" max="4353" width="9.625" style="31" customWidth="1"/>
    <col min="4354" max="4354" width="7.25" style="31" customWidth="1"/>
    <col min="4355" max="4355" width="9.625" style="31" customWidth="1"/>
    <col min="4356" max="4356" width="9" style="31"/>
    <col min="4357" max="4357" width="20" style="31" bestFit="1" customWidth="1"/>
    <col min="4358" max="4358" width="18.625" style="31" customWidth="1"/>
    <col min="4359" max="4359" width="7.75" style="31" customWidth="1"/>
    <col min="4360" max="4360" width="2.375" style="31" customWidth="1"/>
    <col min="4361" max="4361" width="7.75" style="31" customWidth="1"/>
    <col min="4362" max="4608" width="9" style="31"/>
    <col min="4609" max="4609" width="9.625" style="31" customWidth="1"/>
    <col min="4610" max="4610" width="7.25" style="31" customWidth="1"/>
    <col min="4611" max="4611" width="9.625" style="31" customWidth="1"/>
    <col min="4612" max="4612" width="9" style="31"/>
    <col min="4613" max="4613" width="20" style="31" bestFit="1" customWidth="1"/>
    <col min="4614" max="4614" width="18.625" style="31" customWidth="1"/>
    <col min="4615" max="4615" width="7.75" style="31" customWidth="1"/>
    <col min="4616" max="4616" width="2.375" style="31" customWidth="1"/>
    <col min="4617" max="4617" width="7.75" style="31" customWidth="1"/>
    <col min="4618" max="4864" width="9" style="31"/>
    <col min="4865" max="4865" width="9.625" style="31" customWidth="1"/>
    <col min="4866" max="4866" width="7.25" style="31" customWidth="1"/>
    <col min="4867" max="4867" width="9.625" style="31" customWidth="1"/>
    <col min="4868" max="4868" width="9" style="31"/>
    <col min="4869" max="4869" width="20" style="31" bestFit="1" customWidth="1"/>
    <col min="4870" max="4870" width="18.625" style="31" customWidth="1"/>
    <col min="4871" max="4871" width="7.75" style="31" customWidth="1"/>
    <col min="4872" max="4872" width="2.375" style="31" customWidth="1"/>
    <col min="4873" max="4873" width="7.75" style="31" customWidth="1"/>
    <col min="4874" max="5120" width="9" style="31"/>
    <col min="5121" max="5121" width="9.625" style="31" customWidth="1"/>
    <col min="5122" max="5122" width="7.25" style="31" customWidth="1"/>
    <col min="5123" max="5123" width="9.625" style="31" customWidth="1"/>
    <col min="5124" max="5124" width="9" style="31"/>
    <col min="5125" max="5125" width="20" style="31" bestFit="1" customWidth="1"/>
    <col min="5126" max="5126" width="18.625" style="31" customWidth="1"/>
    <col min="5127" max="5127" width="7.75" style="31" customWidth="1"/>
    <col min="5128" max="5128" width="2.375" style="31" customWidth="1"/>
    <col min="5129" max="5129" width="7.75" style="31" customWidth="1"/>
    <col min="5130" max="5376" width="9" style="31"/>
    <col min="5377" max="5377" width="9.625" style="31" customWidth="1"/>
    <col min="5378" max="5378" width="7.25" style="31" customWidth="1"/>
    <col min="5379" max="5379" width="9.625" style="31" customWidth="1"/>
    <col min="5380" max="5380" width="9" style="31"/>
    <col min="5381" max="5381" width="20" style="31" bestFit="1" customWidth="1"/>
    <col min="5382" max="5382" width="18.625" style="31" customWidth="1"/>
    <col min="5383" max="5383" width="7.75" style="31" customWidth="1"/>
    <col min="5384" max="5384" width="2.375" style="31" customWidth="1"/>
    <col min="5385" max="5385" width="7.75" style="31" customWidth="1"/>
    <col min="5386" max="5632" width="9" style="31"/>
    <col min="5633" max="5633" width="9.625" style="31" customWidth="1"/>
    <col min="5634" max="5634" width="7.25" style="31" customWidth="1"/>
    <col min="5635" max="5635" width="9.625" style="31" customWidth="1"/>
    <col min="5636" max="5636" width="9" style="31"/>
    <col min="5637" max="5637" width="20" style="31" bestFit="1" customWidth="1"/>
    <col min="5638" max="5638" width="18.625" style="31" customWidth="1"/>
    <col min="5639" max="5639" width="7.75" style="31" customWidth="1"/>
    <col min="5640" max="5640" width="2.375" style="31" customWidth="1"/>
    <col min="5641" max="5641" width="7.75" style="31" customWidth="1"/>
    <col min="5642" max="5888" width="9" style="31"/>
    <col min="5889" max="5889" width="9.625" style="31" customWidth="1"/>
    <col min="5890" max="5890" width="7.25" style="31" customWidth="1"/>
    <col min="5891" max="5891" width="9.625" style="31" customWidth="1"/>
    <col min="5892" max="5892" width="9" style="31"/>
    <col min="5893" max="5893" width="20" style="31" bestFit="1" customWidth="1"/>
    <col min="5894" max="5894" width="18.625" style="31" customWidth="1"/>
    <col min="5895" max="5895" width="7.75" style="31" customWidth="1"/>
    <col min="5896" max="5896" width="2.375" style="31" customWidth="1"/>
    <col min="5897" max="5897" width="7.75" style="31" customWidth="1"/>
    <col min="5898" max="6144" width="9" style="31"/>
    <col min="6145" max="6145" width="9.625" style="31" customWidth="1"/>
    <col min="6146" max="6146" width="7.25" style="31" customWidth="1"/>
    <col min="6147" max="6147" width="9.625" style="31" customWidth="1"/>
    <col min="6148" max="6148" width="9" style="31"/>
    <col min="6149" max="6149" width="20" style="31" bestFit="1" customWidth="1"/>
    <col min="6150" max="6150" width="18.625" style="31" customWidth="1"/>
    <col min="6151" max="6151" width="7.75" style="31" customWidth="1"/>
    <col min="6152" max="6152" width="2.375" style="31" customWidth="1"/>
    <col min="6153" max="6153" width="7.75" style="31" customWidth="1"/>
    <col min="6154" max="6400" width="9" style="31"/>
    <col min="6401" max="6401" width="9.625" style="31" customWidth="1"/>
    <col min="6402" max="6402" width="7.25" style="31" customWidth="1"/>
    <col min="6403" max="6403" width="9.625" style="31" customWidth="1"/>
    <col min="6404" max="6404" width="9" style="31"/>
    <col min="6405" max="6405" width="20" style="31" bestFit="1" customWidth="1"/>
    <col min="6406" max="6406" width="18.625" style="31" customWidth="1"/>
    <col min="6407" max="6407" width="7.75" style="31" customWidth="1"/>
    <col min="6408" max="6408" width="2.375" style="31" customWidth="1"/>
    <col min="6409" max="6409" width="7.75" style="31" customWidth="1"/>
    <col min="6410" max="6656" width="9" style="31"/>
    <col min="6657" max="6657" width="9.625" style="31" customWidth="1"/>
    <col min="6658" max="6658" width="7.25" style="31" customWidth="1"/>
    <col min="6659" max="6659" width="9.625" style="31" customWidth="1"/>
    <col min="6660" max="6660" width="9" style="31"/>
    <col min="6661" max="6661" width="20" style="31" bestFit="1" customWidth="1"/>
    <col min="6662" max="6662" width="18.625" style="31" customWidth="1"/>
    <col min="6663" max="6663" width="7.75" style="31" customWidth="1"/>
    <col min="6664" max="6664" width="2.375" style="31" customWidth="1"/>
    <col min="6665" max="6665" width="7.75" style="31" customWidth="1"/>
    <col min="6666" max="6912" width="9" style="31"/>
    <col min="6913" max="6913" width="9.625" style="31" customWidth="1"/>
    <col min="6914" max="6914" width="7.25" style="31" customWidth="1"/>
    <col min="6915" max="6915" width="9.625" style="31" customWidth="1"/>
    <col min="6916" max="6916" width="9" style="31"/>
    <col min="6917" max="6917" width="20" style="31" bestFit="1" customWidth="1"/>
    <col min="6918" max="6918" width="18.625" style="31" customWidth="1"/>
    <col min="6919" max="6919" width="7.75" style="31" customWidth="1"/>
    <col min="6920" max="6920" width="2.375" style="31" customWidth="1"/>
    <col min="6921" max="6921" width="7.75" style="31" customWidth="1"/>
    <col min="6922" max="7168" width="9" style="31"/>
    <col min="7169" max="7169" width="9.625" style="31" customWidth="1"/>
    <col min="7170" max="7170" width="7.25" style="31" customWidth="1"/>
    <col min="7171" max="7171" width="9.625" style="31" customWidth="1"/>
    <col min="7172" max="7172" width="9" style="31"/>
    <col min="7173" max="7173" width="20" style="31" bestFit="1" customWidth="1"/>
    <col min="7174" max="7174" width="18.625" style="31" customWidth="1"/>
    <col min="7175" max="7175" width="7.75" style="31" customWidth="1"/>
    <col min="7176" max="7176" width="2.375" style="31" customWidth="1"/>
    <col min="7177" max="7177" width="7.75" style="31" customWidth="1"/>
    <col min="7178" max="7424" width="9" style="31"/>
    <col min="7425" max="7425" width="9.625" style="31" customWidth="1"/>
    <col min="7426" max="7426" width="7.25" style="31" customWidth="1"/>
    <col min="7427" max="7427" width="9.625" style="31" customWidth="1"/>
    <col min="7428" max="7428" width="9" style="31"/>
    <col min="7429" max="7429" width="20" style="31" bestFit="1" customWidth="1"/>
    <col min="7430" max="7430" width="18.625" style="31" customWidth="1"/>
    <col min="7431" max="7431" width="7.75" style="31" customWidth="1"/>
    <col min="7432" max="7432" width="2.375" style="31" customWidth="1"/>
    <col min="7433" max="7433" width="7.75" style="31" customWidth="1"/>
    <col min="7434" max="7680" width="9" style="31"/>
    <col min="7681" max="7681" width="9.625" style="31" customWidth="1"/>
    <col min="7682" max="7682" width="7.25" style="31" customWidth="1"/>
    <col min="7683" max="7683" width="9.625" style="31" customWidth="1"/>
    <col min="7684" max="7684" width="9" style="31"/>
    <col min="7685" max="7685" width="20" style="31" bestFit="1" customWidth="1"/>
    <col min="7686" max="7686" width="18.625" style="31" customWidth="1"/>
    <col min="7687" max="7687" width="7.75" style="31" customWidth="1"/>
    <col min="7688" max="7688" width="2.375" style="31" customWidth="1"/>
    <col min="7689" max="7689" width="7.75" style="31" customWidth="1"/>
    <col min="7690" max="7936" width="9" style="31"/>
    <col min="7937" max="7937" width="9.625" style="31" customWidth="1"/>
    <col min="7938" max="7938" width="7.25" style="31" customWidth="1"/>
    <col min="7939" max="7939" width="9.625" style="31" customWidth="1"/>
    <col min="7940" max="7940" width="9" style="31"/>
    <col min="7941" max="7941" width="20" style="31" bestFit="1" customWidth="1"/>
    <col min="7942" max="7942" width="18.625" style="31" customWidth="1"/>
    <col min="7943" max="7943" width="7.75" style="31" customWidth="1"/>
    <col min="7944" max="7944" width="2.375" style="31" customWidth="1"/>
    <col min="7945" max="7945" width="7.75" style="31" customWidth="1"/>
    <col min="7946" max="8192" width="9" style="31"/>
    <col min="8193" max="8193" width="9.625" style="31" customWidth="1"/>
    <col min="8194" max="8194" width="7.25" style="31" customWidth="1"/>
    <col min="8195" max="8195" width="9.625" style="31" customWidth="1"/>
    <col min="8196" max="8196" width="9" style="31"/>
    <col min="8197" max="8197" width="20" style="31" bestFit="1" customWidth="1"/>
    <col min="8198" max="8198" width="18.625" style="31" customWidth="1"/>
    <col min="8199" max="8199" width="7.75" style="31" customWidth="1"/>
    <col min="8200" max="8200" width="2.375" style="31" customWidth="1"/>
    <col min="8201" max="8201" width="7.75" style="31" customWidth="1"/>
    <col min="8202" max="8448" width="9" style="31"/>
    <col min="8449" max="8449" width="9.625" style="31" customWidth="1"/>
    <col min="8450" max="8450" width="7.25" style="31" customWidth="1"/>
    <col min="8451" max="8451" width="9.625" style="31" customWidth="1"/>
    <col min="8452" max="8452" width="9" style="31"/>
    <col min="8453" max="8453" width="20" style="31" bestFit="1" customWidth="1"/>
    <col min="8454" max="8454" width="18.625" style="31" customWidth="1"/>
    <col min="8455" max="8455" width="7.75" style="31" customWidth="1"/>
    <col min="8456" max="8456" width="2.375" style="31" customWidth="1"/>
    <col min="8457" max="8457" width="7.75" style="31" customWidth="1"/>
    <col min="8458" max="8704" width="9" style="31"/>
    <col min="8705" max="8705" width="9.625" style="31" customWidth="1"/>
    <col min="8706" max="8706" width="7.25" style="31" customWidth="1"/>
    <col min="8707" max="8707" width="9.625" style="31" customWidth="1"/>
    <col min="8708" max="8708" width="9" style="31"/>
    <col min="8709" max="8709" width="20" style="31" bestFit="1" customWidth="1"/>
    <col min="8710" max="8710" width="18.625" style="31" customWidth="1"/>
    <col min="8711" max="8711" width="7.75" style="31" customWidth="1"/>
    <col min="8712" max="8712" width="2.375" style="31" customWidth="1"/>
    <col min="8713" max="8713" width="7.75" style="31" customWidth="1"/>
    <col min="8714" max="8960" width="9" style="31"/>
    <col min="8961" max="8961" width="9.625" style="31" customWidth="1"/>
    <col min="8962" max="8962" width="7.25" style="31" customWidth="1"/>
    <col min="8963" max="8963" width="9.625" style="31" customWidth="1"/>
    <col min="8964" max="8964" width="9" style="31"/>
    <col min="8965" max="8965" width="20" style="31" bestFit="1" customWidth="1"/>
    <col min="8966" max="8966" width="18.625" style="31" customWidth="1"/>
    <col min="8967" max="8967" width="7.75" style="31" customWidth="1"/>
    <col min="8968" max="8968" width="2.375" style="31" customWidth="1"/>
    <col min="8969" max="8969" width="7.75" style="31" customWidth="1"/>
    <col min="8970" max="9216" width="9" style="31"/>
    <col min="9217" max="9217" width="9.625" style="31" customWidth="1"/>
    <col min="9218" max="9218" width="7.25" style="31" customWidth="1"/>
    <col min="9219" max="9219" width="9.625" style="31" customWidth="1"/>
    <col min="9220" max="9220" width="9" style="31"/>
    <col min="9221" max="9221" width="20" style="31" bestFit="1" customWidth="1"/>
    <col min="9222" max="9222" width="18.625" style="31" customWidth="1"/>
    <col min="9223" max="9223" width="7.75" style="31" customWidth="1"/>
    <col min="9224" max="9224" width="2.375" style="31" customWidth="1"/>
    <col min="9225" max="9225" width="7.75" style="31" customWidth="1"/>
    <col min="9226" max="9472" width="9" style="31"/>
    <col min="9473" max="9473" width="9.625" style="31" customWidth="1"/>
    <col min="9474" max="9474" width="7.25" style="31" customWidth="1"/>
    <col min="9475" max="9475" width="9.625" style="31" customWidth="1"/>
    <col min="9476" max="9476" width="9" style="31"/>
    <col min="9477" max="9477" width="20" style="31" bestFit="1" customWidth="1"/>
    <col min="9478" max="9478" width="18.625" style="31" customWidth="1"/>
    <col min="9479" max="9479" width="7.75" style="31" customWidth="1"/>
    <col min="9480" max="9480" width="2.375" style="31" customWidth="1"/>
    <col min="9481" max="9481" width="7.75" style="31" customWidth="1"/>
    <col min="9482" max="9728" width="9" style="31"/>
    <col min="9729" max="9729" width="9.625" style="31" customWidth="1"/>
    <col min="9730" max="9730" width="7.25" style="31" customWidth="1"/>
    <col min="9731" max="9731" width="9.625" style="31" customWidth="1"/>
    <col min="9732" max="9732" width="9" style="31"/>
    <col min="9733" max="9733" width="20" style="31" bestFit="1" customWidth="1"/>
    <col min="9734" max="9734" width="18.625" style="31" customWidth="1"/>
    <col min="9735" max="9735" width="7.75" style="31" customWidth="1"/>
    <col min="9736" max="9736" width="2.375" style="31" customWidth="1"/>
    <col min="9737" max="9737" width="7.75" style="31" customWidth="1"/>
    <col min="9738" max="9984" width="9" style="31"/>
    <col min="9985" max="9985" width="9.625" style="31" customWidth="1"/>
    <col min="9986" max="9986" width="7.25" style="31" customWidth="1"/>
    <col min="9987" max="9987" width="9.625" style="31" customWidth="1"/>
    <col min="9988" max="9988" width="9" style="31"/>
    <col min="9989" max="9989" width="20" style="31" bestFit="1" customWidth="1"/>
    <col min="9990" max="9990" width="18.625" style="31" customWidth="1"/>
    <col min="9991" max="9991" width="7.75" style="31" customWidth="1"/>
    <col min="9992" max="9992" width="2.375" style="31" customWidth="1"/>
    <col min="9993" max="9993" width="7.75" style="31" customWidth="1"/>
    <col min="9994" max="10240" width="9" style="31"/>
    <col min="10241" max="10241" width="9.625" style="31" customWidth="1"/>
    <col min="10242" max="10242" width="7.25" style="31" customWidth="1"/>
    <col min="10243" max="10243" width="9.625" style="31" customWidth="1"/>
    <col min="10244" max="10244" width="9" style="31"/>
    <col min="10245" max="10245" width="20" style="31" bestFit="1" customWidth="1"/>
    <col min="10246" max="10246" width="18.625" style="31" customWidth="1"/>
    <col min="10247" max="10247" width="7.75" style="31" customWidth="1"/>
    <col min="10248" max="10248" width="2.375" style="31" customWidth="1"/>
    <col min="10249" max="10249" width="7.75" style="31" customWidth="1"/>
    <col min="10250" max="10496" width="9" style="31"/>
    <col min="10497" max="10497" width="9.625" style="31" customWidth="1"/>
    <col min="10498" max="10498" width="7.25" style="31" customWidth="1"/>
    <col min="10499" max="10499" width="9.625" style="31" customWidth="1"/>
    <col min="10500" max="10500" width="9" style="31"/>
    <col min="10501" max="10501" width="20" style="31" bestFit="1" customWidth="1"/>
    <col min="10502" max="10502" width="18.625" style="31" customWidth="1"/>
    <col min="10503" max="10503" width="7.75" style="31" customWidth="1"/>
    <col min="10504" max="10504" width="2.375" style="31" customWidth="1"/>
    <col min="10505" max="10505" width="7.75" style="31" customWidth="1"/>
    <col min="10506" max="10752" width="9" style="31"/>
    <col min="10753" max="10753" width="9.625" style="31" customWidth="1"/>
    <col min="10754" max="10754" width="7.25" style="31" customWidth="1"/>
    <col min="10755" max="10755" width="9.625" style="31" customWidth="1"/>
    <col min="10756" max="10756" width="9" style="31"/>
    <col min="10757" max="10757" width="20" style="31" bestFit="1" customWidth="1"/>
    <col min="10758" max="10758" width="18.625" style="31" customWidth="1"/>
    <col min="10759" max="10759" width="7.75" style="31" customWidth="1"/>
    <col min="10760" max="10760" width="2.375" style="31" customWidth="1"/>
    <col min="10761" max="10761" width="7.75" style="31" customWidth="1"/>
    <col min="10762" max="11008" width="9" style="31"/>
    <col min="11009" max="11009" width="9.625" style="31" customWidth="1"/>
    <col min="11010" max="11010" width="7.25" style="31" customWidth="1"/>
    <col min="11011" max="11011" width="9.625" style="31" customWidth="1"/>
    <col min="11012" max="11012" width="9" style="31"/>
    <col min="11013" max="11013" width="20" style="31" bestFit="1" customWidth="1"/>
    <col min="11014" max="11014" width="18.625" style="31" customWidth="1"/>
    <col min="11015" max="11015" width="7.75" style="31" customWidth="1"/>
    <col min="11016" max="11016" width="2.375" style="31" customWidth="1"/>
    <col min="11017" max="11017" width="7.75" style="31" customWidth="1"/>
    <col min="11018" max="11264" width="9" style="31"/>
    <col min="11265" max="11265" width="9.625" style="31" customWidth="1"/>
    <col min="11266" max="11266" width="7.25" style="31" customWidth="1"/>
    <col min="11267" max="11267" width="9.625" style="31" customWidth="1"/>
    <col min="11268" max="11268" width="9" style="31"/>
    <col min="11269" max="11269" width="20" style="31" bestFit="1" customWidth="1"/>
    <col min="11270" max="11270" width="18.625" style="31" customWidth="1"/>
    <col min="11271" max="11271" width="7.75" style="31" customWidth="1"/>
    <col min="11272" max="11272" width="2.375" style="31" customWidth="1"/>
    <col min="11273" max="11273" width="7.75" style="31" customWidth="1"/>
    <col min="11274" max="11520" width="9" style="31"/>
    <col min="11521" max="11521" width="9.625" style="31" customWidth="1"/>
    <col min="11522" max="11522" width="7.25" style="31" customWidth="1"/>
    <col min="11523" max="11523" width="9.625" style="31" customWidth="1"/>
    <col min="11524" max="11524" width="9" style="31"/>
    <col min="11525" max="11525" width="20" style="31" bestFit="1" customWidth="1"/>
    <col min="11526" max="11526" width="18.625" style="31" customWidth="1"/>
    <col min="11527" max="11527" width="7.75" style="31" customWidth="1"/>
    <col min="11528" max="11528" width="2.375" style="31" customWidth="1"/>
    <col min="11529" max="11529" width="7.75" style="31" customWidth="1"/>
    <col min="11530" max="11776" width="9" style="31"/>
    <col min="11777" max="11777" width="9.625" style="31" customWidth="1"/>
    <col min="11778" max="11778" width="7.25" style="31" customWidth="1"/>
    <col min="11779" max="11779" width="9.625" style="31" customWidth="1"/>
    <col min="11780" max="11780" width="9" style="31"/>
    <col min="11781" max="11781" width="20" style="31" bestFit="1" customWidth="1"/>
    <col min="11782" max="11782" width="18.625" style="31" customWidth="1"/>
    <col min="11783" max="11783" width="7.75" style="31" customWidth="1"/>
    <col min="11784" max="11784" width="2.375" style="31" customWidth="1"/>
    <col min="11785" max="11785" width="7.75" style="31" customWidth="1"/>
    <col min="11786" max="12032" width="9" style="31"/>
    <col min="12033" max="12033" width="9.625" style="31" customWidth="1"/>
    <col min="12034" max="12034" width="7.25" style="31" customWidth="1"/>
    <col min="12035" max="12035" width="9.625" style="31" customWidth="1"/>
    <col min="12036" max="12036" width="9" style="31"/>
    <col min="12037" max="12037" width="20" style="31" bestFit="1" customWidth="1"/>
    <col min="12038" max="12038" width="18.625" style="31" customWidth="1"/>
    <col min="12039" max="12039" width="7.75" style="31" customWidth="1"/>
    <col min="12040" max="12040" width="2.375" style="31" customWidth="1"/>
    <col min="12041" max="12041" width="7.75" style="31" customWidth="1"/>
    <col min="12042" max="12288" width="9" style="31"/>
    <col min="12289" max="12289" width="9.625" style="31" customWidth="1"/>
    <col min="12290" max="12290" width="7.25" style="31" customWidth="1"/>
    <col min="12291" max="12291" width="9.625" style="31" customWidth="1"/>
    <col min="12292" max="12292" width="9" style="31"/>
    <col min="12293" max="12293" width="20" style="31" bestFit="1" customWidth="1"/>
    <col min="12294" max="12294" width="18.625" style="31" customWidth="1"/>
    <col min="12295" max="12295" width="7.75" style="31" customWidth="1"/>
    <col min="12296" max="12296" width="2.375" style="31" customWidth="1"/>
    <col min="12297" max="12297" width="7.75" style="31" customWidth="1"/>
    <col min="12298" max="12544" width="9" style="31"/>
    <col min="12545" max="12545" width="9.625" style="31" customWidth="1"/>
    <col min="12546" max="12546" width="7.25" style="31" customWidth="1"/>
    <col min="12547" max="12547" width="9.625" style="31" customWidth="1"/>
    <col min="12548" max="12548" width="9" style="31"/>
    <col min="12549" max="12549" width="20" style="31" bestFit="1" customWidth="1"/>
    <col min="12550" max="12550" width="18.625" style="31" customWidth="1"/>
    <col min="12551" max="12551" width="7.75" style="31" customWidth="1"/>
    <col min="12552" max="12552" width="2.375" style="31" customWidth="1"/>
    <col min="12553" max="12553" width="7.75" style="31" customWidth="1"/>
    <col min="12554" max="12800" width="9" style="31"/>
    <col min="12801" max="12801" width="9.625" style="31" customWidth="1"/>
    <col min="12802" max="12802" width="7.25" style="31" customWidth="1"/>
    <col min="12803" max="12803" width="9.625" style="31" customWidth="1"/>
    <col min="12804" max="12804" width="9" style="31"/>
    <col min="12805" max="12805" width="20" style="31" bestFit="1" customWidth="1"/>
    <col min="12806" max="12806" width="18.625" style="31" customWidth="1"/>
    <col min="12807" max="12807" width="7.75" style="31" customWidth="1"/>
    <col min="12808" max="12808" width="2.375" style="31" customWidth="1"/>
    <col min="12809" max="12809" width="7.75" style="31" customWidth="1"/>
    <col min="12810" max="13056" width="9" style="31"/>
    <col min="13057" max="13057" width="9.625" style="31" customWidth="1"/>
    <col min="13058" max="13058" width="7.25" style="31" customWidth="1"/>
    <col min="13059" max="13059" width="9.625" style="31" customWidth="1"/>
    <col min="13060" max="13060" width="9" style="31"/>
    <col min="13061" max="13061" width="20" style="31" bestFit="1" customWidth="1"/>
    <col min="13062" max="13062" width="18.625" style="31" customWidth="1"/>
    <col min="13063" max="13063" width="7.75" style="31" customWidth="1"/>
    <col min="13064" max="13064" width="2.375" style="31" customWidth="1"/>
    <col min="13065" max="13065" width="7.75" style="31" customWidth="1"/>
    <col min="13066" max="13312" width="9" style="31"/>
    <col min="13313" max="13313" width="9.625" style="31" customWidth="1"/>
    <col min="13314" max="13314" width="7.25" style="31" customWidth="1"/>
    <col min="13315" max="13315" width="9.625" style="31" customWidth="1"/>
    <col min="13316" max="13316" width="9" style="31"/>
    <col min="13317" max="13317" width="20" style="31" bestFit="1" customWidth="1"/>
    <col min="13318" max="13318" width="18.625" style="31" customWidth="1"/>
    <col min="13319" max="13319" width="7.75" style="31" customWidth="1"/>
    <col min="13320" max="13320" width="2.375" style="31" customWidth="1"/>
    <col min="13321" max="13321" width="7.75" style="31" customWidth="1"/>
    <col min="13322" max="13568" width="9" style="31"/>
    <col min="13569" max="13569" width="9.625" style="31" customWidth="1"/>
    <col min="13570" max="13570" width="7.25" style="31" customWidth="1"/>
    <col min="13571" max="13571" width="9.625" style="31" customWidth="1"/>
    <col min="13572" max="13572" width="9" style="31"/>
    <col min="13573" max="13573" width="20" style="31" bestFit="1" customWidth="1"/>
    <col min="13574" max="13574" width="18.625" style="31" customWidth="1"/>
    <col min="13575" max="13575" width="7.75" style="31" customWidth="1"/>
    <col min="13576" max="13576" width="2.375" style="31" customWidth="1"/>
    <col min="13577" max="13577" width="7.75" style="31" customWidth="1"/>
    <col min="13578" max="13824" width="9" style="31"/>
    <col min="13825" max="13825" width="9.625" style="31" customWidth="1"/>
    <col min="13826" max="13826" width="7.25" style="31" customWidth="1"/>
    <col min="13827" max="13827" width="9.625" style="31" customWidth="1"/>
    <col min="13828" max="13828" width="9" style="31"/>
    <col min="13829" max="13829" width="20" style="31" bestFit="1" customWidth="1"/>
    <col min="13830" max="13830" width="18.625" style="31" customWidth="1"/>
    <col min="13831" max="13831" width="7.75" style="31" customWidth="1"/>
    <col min="13832" max="13832" width="2.375" style="31" customWidth="1"/>
    <col min="13833" max="13833" width="7.75" style="31" customWidth="1"/>
    <col min="13834" max="14080" width="9" style="31"/>
    <col min="14081" max="14081" width="9.625" style="31" customWidth="1"/>
    <col min="14082" max="14082" width="7.25" style="31" customWidth="1"/>
    <col min="14083" max="14083" width="9.625" style="31" customWidth="1"/>
    <col min="14084" max="14084" width="9" style="31"/>
    <col min="14085" max="14085" width="20" style="31" bestFit="1" customWidth="1"/>
    <col min="14086" max="14086" width="18.625" style="31" customWidth="1"/>
    <col min="14087" max="14087" width="7.75" style="31" customWidth="1"/>
    <col min="14088" max="14088" width="2.375" style="31" customWidth="1"/>
    <col min="14089" max="14089" width="7.75" style="31" customWidth="1"/>
    <col min="14090" max="14336" width="9" style="31"/>
    <col min="14337" max="14337" width="9.625" style="31" customWidth="1"/>
    <col min="14338" max="14338" width="7.25" style="31" customWidth="1"/>
    <col min="14339" max="14339" width="9.625" style="31" customWidth="1"/>
    <col min="14340" max="14340" width="9" style="31"/>
    <col min="14341" max="14341" width="20" style="31" bestFit="1" customWidth="1"/>
    <col min="14342" max="14342" width="18.625" style="31" customWidth="1"/>
    <col min="14343" max="14343" width="7.75" style="31" customWidth="1"/>
    <col min="14344" max="14344" width="2.375" style="31" customWidth="1"/>
    <col min="14345" max="14345" width="7.75" style="31" customWidth="1"/>
    <col min="14346" max="14592" width="9" style="31"/>
    <col min="14593" max="14593" width="9.625" style="31" customWidth="1"/>
    <col min="14594" max="14594" width="7.25" style="31" customWidth="1"/>
    <col min="14595" max="14595" width="9.625" style="31" customWidth="1"/>
    <col min="14596" max="14596" width="9" style="31"/>
    <col min="14597" max="14597" width="20" style="31" bestFit="1" customWidth="1"/>
    <col min="14598" max="14598" width="18.625" style="31" customWidth="1"/>
    <col min="14599" max="14599" width="7.75" style="31" customWidth="1"/>
    <col min="14600" max="14600" width="2.375" style="31" customWidth="1"/>
    <col min="14601" max="14601" width="7.75" style="31" customWidth="1"/>
    <col min="14602" max="14848" width="9" style="31"/>
    <col min="14849" max="14849" width="9.625" style="31" customWidth="1"/>
    <col min="14850" max="14850" width="7.25" style="31" customWidth="1"/>
    <col min="14851" max="14851" width="9.625" style="31" customWidth="1"/>
    <col min="14852" max="14852" width="9" style="31"/>
    <col min="14853" max="14853" width="20" style="31" bestFit="1" customWidth="1"/>
    <col min="14854" max="14854" width="18.625" style="31" customWidth="1"/>
    <col min="14855" max="14855" width="7.75" style="31" customWidth="1"/>
    <col min="14856" max="14856" width="2.375" style="31" customWidth="1"/>
    <col min="14857" max="14857" width="7.75" style="31" customWidth="1"/>
    <col min="14858" max="15104" width="9" style="31"/>
    <col min="15105" max="15105" width="9.625" style="31" customWidth="1"/>
    <col min="15106" max="15106" width="7.25" style="31" customWidth="1"/>
    <col min="15107" max="15107" width="9.625" style="31" customWidth="1"/>
    <col min="15108" max="15108" width="9" style="31"/>
    <col min="15109" max="15109" width="20" style="31" bestFit="1" customWidth="1"/>
    <col min="15110" max="15110" width="18.625" style="31" customWidth="1"/>
    <col min="15111" max="15111" width="7.75" style="31" customWidth="1"/>
    <col min="15112" max="15112" width="2.375" style="31" customWidth="1"/>
    <col min="15113" max="15113" width="7.75" style="31" customWidth="1"/>
    <col min="15114" max="15360" width="9" style="31"/>
    <col min="15361" max="15361" width="9.625" style="31" customWidth="1"/>
    <col min="15362" max="15362" width="7.25" style="31" customWidth="1"/>
    <col min="15363" max="15363" width="9.625" style="31" customWidth="1"/>
    <col min="15364" max="15364" width="9" style="31"/>
    <col min="15365" max="15365" width="20" style="31" bestFit="1" customWidth="1"/>
    <col min="15366" max="15366" width="18.625" style="31" customWidth="1"/>
    <col min="15367" max="15367" width="7.75" style="31" customWidth="1"/>
    <col min="15368" max="15368" width="2.375" style="31" customWidth="1"/>
    <col min="15369" max="15369" width="7.75" style="31" customWidth="1"/>
    <col min="15370" max="15616" width="9" style="31"/>
    <col min="15617" max="15617" width="9.625" style="31" customWidth="1"/>
    <col min="15618" max="15618" width="7.25" style="31" customWidth="1"/>
    <col min="15619" max="15619" width="9.625" style="31" customWidth="1"/>
    <col min="15620" max="15620" width="9" style="31"/>
    <col min="15621" max="15621" width="20" style="31" bestFit="1" customWidth="1"/>
    <col min="15622" max="15622" width="18.625" style="31" customWidth="1"/>
    <col min="15623" max="15623" width="7.75" style="31" customWidth="1"/>
    <col min="15624" max="15624" width="2.375" style="31" customWidth="1"/>
    <col min="15625" max="15625" width="7.75" style="31" customWidth="1"/>
    <col min="15626" max="15872" width="9" style="31"/>
    <col min="15873" max="15873" width="9.625" style="31" customWidth="1"/>
    <col min="15874" max="15874" width="7.25" style="31" customWidth="1"/>
    <col min="15875" max="15875" width="9.625" style="31" customWidth="1"/>
    <col min="15876" max="15876" width="9" style="31"/>
    <col min="15877" max="15877" width="20" style="31" bestFit="1" customWidth="1"/>
    <col min="15878" max="15878" width="18.625" style="31" customWidth="1"/>
    <col min="15879" max="15879" width="7.75" style="31" customWidth="1"/>
    <col min="15880" max="15880" width="2.375" style="31" customWidth="1"/>
    <col min="15881" max="15881" width="7.75" style="31" customWidth="1"/>
    <col min="15882" max="16128" width="9" style="31"/>
    <col min="16129" max="16129" width="9.625" style="31" customWidth="1"/>
    <col min="16130" max="16130" width="7.25" style="31" customWidth="1"/>
    <col min="16131" max="16131" width="9.625" style="31" customWidth="1"/>
    <col min="16132" max="16132" width="9" style="31"/>
    <col min="16133" max="16133" width="20" style="31" bestFit="1" customWidth="1"/>
    <col min="16134" max="16134" width="18.625" style="31" customWidth="1"/>
    <col min="16135" max="16135" width="7.75" style="31" customWidth="1"/>
    <col min="16136" max="16136" width="2.375" style="31" customWidth="1"/>
    <col min="16137" max="16137" width="7.75" style="31" customWidth="1"/>
    <col min="16138" max="16384" width="9" style="31"/>
  </cols>
  <sheetData>
    <row r="1" spans="1:8" ht="21" customHeight="1">
      <c r="A1" s="222"/>
      <c r="B1" s="223"/>
      <c r="C1" s="224"/>
      <c r="D1" s="225"/>
      <c r="E1" s="225"/>
      <c r="F1" s="225"/>
      <c r="G1" s="225"/>
      <c r="H1" s="226"/>
    </row>
    <row r="2" spans="1:8" ht="24">
      <c r="A2" s="456" t="s">
        <v>130</v>
      </c>
      <c r="B2" s="457"/>
      <c r="C2" s="457"/>
      <c r="D2" s="457"/>
      <c r="E2" s="457"/>
      <c r="F2" s="457"/>
      <c r="G2" s="457"/>
      <c r="H2" s="458"/>
    </row>
    <row r="3" spans="1:8" ht="30" customHeight="1">
      <c r="A3" s="459"/>
      <c r="B3" s="457"/>
      <c r="C3" s="457"/>
      <c r="D3" s="457"/>
      <c r="E3" s="457"/>
      <c r="F3" s="457"/>
      <c r="G3" s="457"/>
      <c r="H3" s="458"/>
    </row>
    <row r="4" spans="1:8">
      <c r="A4" s="98"/>
      <c r="H4" s="229"/>
    </row>
    <row r="5" spans="1:8">
      <c r="A5" s="230"/>
      <c r="B5"/>
      <c r="C5"/>
      <c r="D5"/>
      <c r="E5"/>
      <c r="F5"/>
      <c r="G5"/>
      <c r="H5" s="231"/>
    </row>
    <row r="6" spans="1:8" ht="23.25" customHeight="1">
      <c r="A6" s="232"/>
      <c r="B6" s="233" t="s">
        <v>131</v>
      </c>
      <c r="C6" s="234"/>
      <c r="D6" s="235" t="s">
        <v>132</v>
      </c>
      <c r="E6" s="235"/>
      <c r="F6" s="236"/>
      <c r="G6" s="236"/>
      <c r="H6" s="229"/>
    </row>
    <row r="7" spans="1:8" s="236" customFormat="1" ht="17.100000000000001" customHeight="1">
      <c r="A7" s="237"/>
      <c r="B7" s="238">
        <v>1</v>
      </c>
      <c r="C7" s="239"/>
      <c r="D7" s="236" t="s">
        <v>133</v>
      </c>
      <c r="G7" s="240"/>
      <c r="H7" s="241"/>
    </row>
    <row r="8" spans="1:8" s="236" customFormat="1" ht="17.100000000000001" customHeight="1">
      <c r="A8" s="237"/>
      <c r="B8" s="242"/>
      <c r="C8" s="239"/>
      <c r="H8" s="241"/>
    </row>
    <row r="9" spans="1:8" s="236" customFormat="1" ht="17.100000000000001" customHeight="1">
      <c r="A9" s="237"/>
      <c r="B9" s="243">
        <v>2</v>
      </c>
      <c r="C9" s="239"/>
      <c r="D9" s="236" t="s">
        <v>134</v>
      </c>
      <c r="G9" s="240"/>
      <c r="H9" s="241"/>
    </row>
    <row r="10" spans="1:8" s="236" customFormat="1" ht="17.100000000000001" customHeight="1">
      <c r="A10" s="237"/>
      <c r="B10" s="242"/>
      <c r="C10" s="239"/>
      <c r="H10" s="241"/>
    </row>
    <row r="11" spans="1:8" s="236" customFormat="1" ht="17.100000000000001" customHeight="1">
      <c r="A11" s="237"/>
      <c r="B11" s="244">
        <v>3</v>
      </c>
      <c r="C11" s="239"/>
      <c r="D11" s="236" t="s">
        <v>135</v>
      </c>
      <c r="G11" s="240"/>
      <c r="H11" s="241"/>
    </row>
    <row r="12" spans="1:8" s="236" customFormat="1" ht="17.100000000000001" customHeight="1">
      <c r="A12" s="237"/>
      <c r="B12" s="242"/>
      <c r="C12" s="239"/>
      <c r="H12" s="241"/>
    </row>
    <row r="13" spans="1:8" s="236" customFormat="1" ht="17.100000000000001" customHeight="1">
      <c r="A13" s="237"/>
      <c r="B13" s="340">
        <v>4</v>
      </c>
      <c r="C13" s="239"/>
      <c r="D13" s="236" t="s">
        <v>136</v>
      </c>
      <c r="G13" s="240"/>
      <c r="H13" s="241"/>
    </row>
    <row r="14" spans="1:8" s="236" customFormat="1" ht="17.100000000000001" customHeight="1">
      <c r="A14" s="237"/>
      <c r="B14" s="242" t="s">
        <v>137</v>
      </c>
      <c r="C14" s="239"/>
      <c r="H14" s="241"/>
    </row>
    <row r="15" spans="1:8" s="236" customFormat="1" ht="17.100000000000001" customHeight="1">
      <c r="A15" s="237"/>
      <c r="B15" s="245">
        <v>5</v>
      </c>
      <c r="C15" s="239"/>
      <c r="D15" s="236" t="s">
        <v>138</v>
      </c>
      <c r="G15" s="240"/>
      <c r="H15" s="241"/>
    </row>
    <row r="16" spans="1:8" s="236" customFormat="1" ht="17.100000000000001" customHeight="1">
      <c r="A16" s="237"/>
      <c r="B16" s="242"/>
      <c r="C16" s="239"/>
      <c r="H16" s="241"/>
    </row>
    <row r="17" spans="1:8" s="236" customFormat="1" ht="17.100000000000001" customHeight="1">
      <c r="A17" s="237"/>
      <c r="B17" s="246">
        <v>6</v>
      </c>
      <c r="C17" s="239"/>
      <c r="D17" s="236" t="s">
        <v>139</v>
      </c>
      <c r="H17" s="241"/>
    </row>
    <row r="18" spans="1:8" s="236" customFormat="1" ht="17.100000000000001" customHeight="1">
      <c r="A18" s="237"/>
      <c r="B18" s="242"/>
      <c r="C18" s="239"/>
      <c r="H18" s="241"/>
    </row>
    <row r="19" spans="1:8" s="236" customFormat="1" ht="17.100000000000001" customHeight="1">
      <c r="A19" s="237"/>
      <c r="B19" s="247">
        <v>7</v>
      </c>
      <c r="C19" s="239"/>
      <c r="D19" s="236" t="s">
        <v>140</v>
      </c>
      <c r="H19" s="241"/>
    </row>
    <row r="20" spans="1:8" s="236" customFormat="1" ht="17.100000000000001" customHeight="1">
      <c r="A20" s="237"/>
      <c r="B20" s="242"/>
      <c r="C20" s="239"/>
      <c r="H20" s="241"/>
    </row>
    <row r="21" spans="1:8" s="236" customFormat="1" ht="17.100000000000001" customHeight="1">
      <c r="A21" s="237"/>
      <c r="B21" s="248">
        <v>8</v>
      </c>
      <c r="C21" s="239"/>
      <c r="D21" s="236" t="s">
        <v>141</v>
      </c>
      <c r="H21" s="241"/>
    </row>
    <row r="22" spans="1:8" s="236" customFormat="1" ht="17.100000000000001" customHeight="1">
      <c r="A22" s="237"/>
      <c r="B22" s="242"/>
      <c r="C22" s="239"/>
      <c r="H22" s="241"/>
    </row>
    <row r="23" spans="1:8" s="236" customFormat="1" ht="17.100000000000001" customHeight="1">
      <c r="A23" s="237"/>
      <c r="B23" s="249">
        <v>9</v>
      </c>
      <c r="C23" s="239"/>
      <c r="D23" s="236" t="s">
        <v>142</v>
      </c>
      <c r="H23" s="241"/>
    </row>
    <row r="24" spans="1:8" s="236" customFormat="1" ht="17.100000000000001" customHeight="1">
      <c r="A24" s="237"/>
      <c r="B24" s="242"/>
      <c r="C24" s="239"/>
      <c r="H24" s="241"/>
    </row>
    <row r="25" spans="1:8" s="236" customFormat="1" ht="17.100000000000001" customHeight="1">
      <c r="A25" s="237"/>
      <c r="B25" s="250">
        <v>10</v>
      </c>
      <c r="C25" s="239"/>
      <c r="D25" s="236" t="s">
        <v>143</v>
      </c>
      <c r="H25" s="241"/>
    </row>
    <row r="26" spans="1:8" s="236" customFormat="1" ht="17.100000000000001" customHeight="1">
      <c r="A26" s="237"/>
      <c r="B26" s="242"/>
      <c r="C26" s="239"/>
      <c r="H26" s="241"/>
    </row>
    <row r="27" spans="1:8" s="236" customFormat="1" ht="17.100000000000001" customHeight="1">
      <c r="A27" s="237"/>
      <c r="B27" s="251">
        <v>11</v>
      </c>
      <c r="C27" s="239"/>
      <c r="D27" s="236" t="s">
        <v>144</v>
      </c>
      <c r="H27" s="241"/>
    </row>
    <row r="28" spans="1:8" s="236" customFormat="1" ht="17.100000000000001" customHeight="1">
      <c r="A28" s="237"/>
      <c r="B28" s="242"/>
      <c r="C28" s="239"/>
      <c r="H28" s="241"/>
    </row>
    <row r="29" spans="1:8" s="236" customFormat="1" ht="17.100000000000001" customHeight="1">
      <c r="A29" s="237"/>
      <c r="B29" s="267">
        <v>12</v>
      </c>
      <c r="C29" s="239"/>
      <c r="D29" s="236" t="s">
        <v>145</v>
      </c>
      <c r="H29" s="241"/>
    </row>
    <row r="30" spans="1:8" s="236" customFormat="1" ht="17.100000000000001" customHeight="1">
      <c r="A30" s="252"/>
      <c r="B30" s="253"/>
      <c r="C30" s="254"/>
      <c r="D30" s="254"/>
      <c r="E30" s="254"/>
      <c r="F30" s="254"/>
      <c r="G30" s="254"/>
      <c r="H30" s="255"/>
    </row>
    <row r="31" spans="1:8" s="236" customFormat="1" ht="17.100000000000001" customHeight="1">
      <c r="A31" s="237"/>
      <c r="B31" s="267">
        <v>13</v>
      </c>
      <c r="C31" s="256"/>
      <c r="D31" s="236" t="s">
        <v>146</v>
      </c>
      <c r="H31" s="241"/>
    </row>
    <row r="32" spans="1:8" s="236" customFormat="1" ht="17.100000000000001" customHeight="1">
      <c r="A32" s="237"/>
      <c r="B32" s="242"/>
      <c r="C32" s="239"/>
      <c r="H32" s="241"/>
    </row>
    <row r="33" spans="1:8" s="236" customFormat="1" ht="17.100000000000001" customHeight="1">
      <c r="A33" s="237"/>
      <c r="B33" s="267">
        <v>14</v>
      </c>
      <c r="C33" s="239"/>
      <c r="D33" s="236" t="s">
        <v>147</v>
      </c>
      <c r="H33" s="241"/>
    </row>
    <row r="34" spans="1:8" s="236" customFormat="1" ht="17.100000000000001" customHeight="1">
      <c r="A34" s="257"/>
      <c r="B34" s="242"/>
      <c r="C34" s="239"/>
      <c r="D34" s="258"/>
      <c r="E34" s="258"/>
      <c r="F34" s="258"/>
      <c r="G34" s="258"/>
      <c r="H34" s="259"/>
    </row>
    <row r="35" spans="1:8" s="236" customFormat="1" ht="17.100000000000001" customHeight="1">
      <c r="A35" s="237"/>
      <c r="B35" s="267">
        <v>15</v>
      </c>
      <c r="C35" s="239"/>
      <c r="D35" s="236" t="s">
        <v>90</v>
      </c>
      <c r="E35" s="236" t="s">
        <v>148</v>
      </c>
      <c r="H35" s="241"/>
    </row>
    <row r="36" spans="1:8" s="236" customFormat="1" ht="17.100000000000001" customHeight="1">
      <c r="A36" s="257"/>
      <c r="B36" s="260"/>
      <c r="C36" s="258"/>
      <c r="D36" s="258"/>
      <c r="E36" s="258"/>
      <c r="F36" s="258"/>
      <c r="G36" s="258"/>
      <c r="H36" s="259"/>
    </row>
    <row r="37" spans="1:8" s="236" customFormat="1" ht="17.100000000000001" customHeight="1">
      <c r="A37" s="237"/>
      <c r="B37" s="267">
        <v>16</v>
      </c>
      <c r="C37" s="256"/>
      <c r="D37" s="236" t="s">
        <v>149</v>
      </c>
      <c r="H37" s="241"/>
    </row>
    <row r="38" spans="1:8" s="236" customFormat="1" ht="17.100000000000001" customHeight="1">
      <c r="A38" s="237"/>
      <c r="B38" s="242"/>
      <c r="C38" s="239"/>
      <c r="H38" s="241"/>
    </row>
    <row r="39" spans="1:8" s="236" customFormat="1" ht="17.100000000000001" customHeight="1">
      <c r="A39" s="237"/>
      <c r="B39" s="267">
        <v>17</v>
      </c>
      <c r="C39" s="256"/>
      <c r="D39" s="236" t="s">
        <v>150</v>
      </c>
      <c r="H39" s="241"/>
    </row>
    <row r="40" spans="1:8" s="236" customFormat="1" ht="17.100000000000001" customHeight="1">
      <c r="A40" s="237"/>
      <c r="B40" s="268"/>
      <c r="C40" s="256"/>
      <c r="H40" s="241"/>
    </row>
    <row r="41" spans="1:8" s="236" customFormat="1" ht="17.100000000000001" customHeight="1">
      <c r="A41" s="237"/>
      <c r="B41" s="242"/>
      <c r="C41" s="239"/>
      <c r="H41" s="241"/>
    </row>
    <row r="42" spans="1:8" s="236" customFormat="1" ht="29.25" customHeight="1">
      <c r="A42" s="460" t="s">
        <v>151</v>
      </c>
      <c r="B42" s="461"/>
      <c r="C42" s="461"/>
      <c r="D42" s="461"/>
      <c r="E42" s="461"/>
      <c r="F42" s="461"/>
      <c r="G42" s="461"/>
      <c r="H42" s="462"/>
    </row>
    <row r="43" spans="1:8" s="236" customFormat="1" ht="14.25">
      <c r="A43" s="261"/>
      <c r="B43" s="262"/>
      <c r="C43" s="263"/>
      <c r="D43" s="264"/>
      <c r="E43" s="264"/>
      <c r="F43" s="264"/>
      <c r="G43" s="264"/>
      <c r="H43" s="265"/>
    </row>
    <row r="44" spans="1:8" s="266" customFormat="1">
      <c r="B44" s="227"/>
      <c r="C44" s="228"/>
    </row>
    <row r="45" spans="1:8" s="266" customFormat="1">
      <c r="B45" s="227"/>
      <c r="C45" s="228"/>
    </row>
    <row r="46" spans="1:8" s="266" customFormat="1">
      <c r="B46" s="227"/>
      <c r="C46" s="228"/>
    </row>
    <row r="47" spans="1:8" s="266" customFormat="1">
      <c r="B47" s="227"/>
      <c r="C47" s="228"/>
    </row>
    <row r="48" spans="1:8" s="266" customFormat="1">
      <c r="B48" s="227"/>
      <c r="C48" s="228"/>
    </row>
    <row r="49" spans="2:3" s="266" customFormat="1">
      <c r="B49" s="227"/>
      <c r="C49" s="228"/>
    </row>
    <row r="50" spans="2:3" s="266" customFormat="1">
      <c r="B50" s="227"/>
      <c r="C50" s="228"/>
    </row>
    <row r="51" spans="2:3" s="266" customFormat="1">
      <c r="B51" s="227"/>
      <c r="C51" s="228"/>
    </row>
    <row r="52" spans="2:3" s="266" customFormat="1">
      <c r="B52" s="227"/>
      <c r="C52" s="228"/>
    </row>
    <row r="53" spans="2:3" s="266" customFormat="1">
      <c r="B53" s="227"/>
      <c r="C53" s="228"/>
    </row>
    <row r="54" spans="2:3" s="266" customFormat="1">
      <c r="B54" s="227"/>
      <c r="C54" s="228"/>
    </row>
    <row r="55" spans="2:3" s="266" customFormat="1">
      <c r="B55" s="227"/>
      <c r="C55" s="228"/>
    </row>
    <row r="56" spans="2:3" s="266" customFormat="1">
      <c r="B56" s="227"/>
      <c r="C56" s="228"/>
    </row>
    <row r="57" spans="2:3" s="266" customFormat="1">
      <c r="B57" s="227"/>
      <c r="C57" s="228"/>
    </row>
    <row r="58" spans="2:3" s="266" customFormat="1">
      <c r="B58" s="227"/>
      <c r="C58" s="228"/>
    </row>
    <row r="59" spans="2:3" s="266" customFormat="1">
      <c r="B59" s="227"/>
      <c r="C59" s="228"/>
    </row>
    <row r="60" spans="2:3" s="266" customFormat="1">
      <c r="B60" s="227"/>
      <c r="C60" s="228"/>
    </row>
    <row r="61" spans="2:3" s="266" customFormat="1">
      <c r="B61" s="227"/>
      <c r="C61" s="228"/>
    </row>
    <row r="62" spans="2:3" s="266" customFormat="1">
      <c r="B62" s="227"/>
      <c r="C62" s="228"/>
    </row>
    <row r="63" spans="2:3" s="266" customFormat="1">
      <c r="B63" s="227"/>
      <c r="C63" s="228"/>
    </row>
    <row r="64" spans="2:3" s="266" customFormat="1">
      <c r="B64" s="227"/>
      <c r="C64" s="228"/>
    </row>
    <row r="65" spans="2:3" s="266" customFormat="1">
      <c r="B65" s="227"/>
      <c r="C65" s="228"/>
    </row>
    <row r="66" spans="2:3" s="266" customFormat="1">
      <c r="B66" s="227"/>
      <c r="C66" s="228"/>
    </row>
    <row r="67" spans="2:3" s="266" customFormat="1">
      <c r="B67" s="227"/>
      <c r="C67" s="228"/>
    </row>
    <row r="68" spans="2:3" s="266" customFormat="1">
      <c r="B68" s="227"/>
      <c r="C68" s="228"/>
    </row>
    <row r="69" spans="2:3" s="266" customFormat="1">
      <c r="B69" s="227"/>
      <c r="C69" s="228"/>
    </row>
    <row r="70" spans="2:3" s="266" customFormat="1">
      <c r="B70" s="227"/>
      <c r="C70" s="228"/>
    </row>
    <row r="71" spans="2:3" s="266" customFormat="1">
      <c r="B71" s="227"/>
      <c r="C71" s="228"/>
    </row>
    <row r="72" spans="2:3" s="266" customFormat="1">
      <c r="B72" s="227"/>
      <c r="C72" s="228"/>
    </row>
    <row r="73" spans="2:3" s="266" customFormat="1">
      <c r="B73" s="227"/>
      <c r="C73" s="228"/>
    </row>
    <row r="74" spans="2:3" s="266" customFormat="1">
      <c r="B74" s="227"/>
      <c r="C74" s="228"/>
    </row>
    <row r="75" spans="2:3" s="266" customFormat="1">
      <c r="B75" s="227"/>
      <c r="C75" s="228"/>
    </row>
    <row r="76" spans="2:3" s="266" customFormat="1">
      <c r="B76" s="227"/>
      <c r="C76" s="228"/>
    </row>
    <row r="77" spans="2:3" s="266" customFormat="1">
      <c r="B77" s="227"/>
      <c r="C77" s="228"/>
    </row>
    <row r="78" spans="2:3" s="266" customFormat="1">
      <c r="B78" s="227"/>
      <c r="C78" s="228"/>
    </row>
    <row r="79" spans="2:3" s="266" customFormat="1">
      <c r="B79" s="227"/>
      <c r="C79" s="228"/>
    </row>
    <row r="80" spans="2:3" s="266" customFormat="1">
      <c r="B80" s="227"/>
      <c r="C80" s="228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D133"/>
  <sheetViews>
    <sheetView zoomScaleNormal="100" workbookViewId="0">
      <selection activeCell="P82" sqref="P82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1"/>
      <c r="R1" s="103"/>
    </row>
    <row r="2" spans="8:30">
      <c r="H2" s="182" t="s">
        <v>194</v>
      </c>
      <c r="I2" s="3"/>
      <c r="J2" s="183" t="s">
        <v>101</v>
      </c>
      <c r="K2" s="3"/>
      <c r="L2" s="292" t="s">
        <v>187</v>
      </c>
      <c r="R2" s="47"/>
      <c r="S2" s="104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5" t="s">
        <v>98</v>
      </c>
      <c r="I3" s="3"/>
      <c r="J3" s="143" t="s">
        <v>47</v>
      </c>
      <c r="K3" s="3"/>
      <c r="L3" s="292" t="s">
        <v>98</v>
      </c>
      <c r="N3" s="414"/>
      <c r="S3" s="26"/>
      <c r="T3" s="26"/>
      <c r="U3" s="26"/>
    </row>
    <row r="4" spans="8:30" ht="13.5" customHeight="1">
      <c r="H4" s="89">
        <v>19055</v>
      </c>
      <c r="I4" s="3">
        <v>33</v>
      </c>
      <c r="J4" s="159" t="s">
        <v>0</v>
      </c>
      <c r="K4" s="115">
        <f>SUM(I4)</f>
        <v>33</v>
      </c>
      <c r="L4" s="311">
        <v>21928</v>
      </c>
      <c r="M4" s="389"/>
      <c r="N4" s="414"/>
      <c r="O4" s="90"/>
      <c r="S4" s="26"/>
      <c r="T4" s="26"/>
      <c r="U4" s="26"/>
    </row>
    <row r="5" spans="8:30" ht="13.5" customHeight="1">
      <c r="H5" s="44">
        <v>13025</v>
      </c>
      <c r="I5" s="3">
        <v>37</v>
      </c>
      <c r="J5" s="159" t="s">
        <v>37</v>
      </c>
      <c r="K5" s="115">
        <f t="shared" ref="K5:K13" si="0">SUM(I5)</f>
        <v>37</v>
      </c>
      <c r="L5" s="312">
        <v>13358</v>
      </c>
      <c r="M5" s="45"/>
      <c r="N5" s="414"/>
      <c r="O5" s="90"/>
      <c r="S5" s="26"/>
      <c r="T5" s="26"/>
      <c r="U5" s="26"/>
    </row>
    <row r="6" spans="8:30" ht="13.5" customHeight="1">
      <c r="H6" s="88">
        <v>12130</v>
      </c>
      <c r="I6" s="3">
        <v>26</v>
      </c>
      <c r="J6" s="159" t="s">
        <v>30</v>
      </c>
      <c r="K6" s="115">
        <f t="shared" si="0"/>
        <v>26</v>
      </c>
      <c r="L6" s="312">
        <v>12140</v>
      </c>
      <c r="M6" s="45"/>
      <c r="N6" s="414"/>
      <c r="O6" s="90"/>
      <c r="S6" s="26"/>
      <c r="T6" s="26"/>
      <c r="U6" s="26"/>
    </row>
    <row r="7" spans="8:30" ht="13.5" customHeight="1">
      <c r="H7" s="332">
        <v>6865</v>
      </c>
      <c r="I7" s="33">
        <v>40</v>
      </c>
      <c r="J7" s="159" t="s">
        <v>2</v>
      </c>
      <c r="K7" s="115">
        <f t="shared" si="0"/>
        <v>40</v>
      </c>
      <c r="L7" s="312">
        <v>6763</v>
      </c>
      <c r="M7" s="45"/>
      <c r="N7" s="414"/>
      <c r="O7" s="90"/>
      <c r="S7" s="26"/>
      <c r="T7" s="26"/>
      <c r="U7" s="26"/>
    </row>
    <row r="8" spans="8:30">
      <c r="H8" s="44">
        <v>6145</v>
      </c>
      <c r="I8" s="3">
        <v>14</v>
      </c>
      <c r="J8" s="159" t="s">
        <v>19</v>
      </c>
      <c r="K8" s="115">
        <f t="shared" si="0"/>
        <v>14</v>
      </c>
      <c r="L8" s="312">
        <v>6682</v>
      </c>
      <c r="M8" s="45"/>
      <c r="N8" s="90"/>
      <c r="O8" s="90"/>
      <c r="S8" s="26"/>
      <c r="T8" s="26"/>
      <c r="U8" s="26"/>
    </row>
    <row r="9" spans="8:30">
      <c r="H9" s="88">
        <v>5221</v>
      </c>
      <c r="I9" s="3">
        <v>27</v>
      </c>
      <c r="J9" s="159" t="s">
        <v>31</v>
      </c>
      <c r="K9" s="115">
        <f t="shared" si="0"/>
        <v>27</v>
      </c>
      <c r="L9" s="312">
        <v>6337</v>
      </c>
      <c r="M9" s="45"/>
      <c r="N9" s="90"/>
      <c r="O9" s="90"/>
      <c r="S9" s="26"/>
      <c r="T9" s="26"/>
      <c r="U9" s="26"/>
    </row>
    <row r="10" spans="8:30">
      <c r="H10" s="44">
        <v>4442</v>
      </c>
      <c r="I10" s="14">
        <v>25</v>
      </c>
      <c r="J10" s="161" t="s">
        <v>29</v>
      </c>
      <c r="K10" s="115">
        <f t="shared" si="0"/>
        <v>25</v>
      </c>
      <c r="L10" s="312">
        <v>5116</v>
      </c>
      <c r="S10" s="26"/>
      <c r="T10" s="26"/>
      <c r="U10" s="26"/>
    </row>
    <row r="11" spans="8:30">
      <c r="H11" s="96">
        <v>4269</v>
      </c>
      <c r="I11" s="3">
        <v>36</v>
      </c>
      <c r="J11" s="159" t="s">
        <v>5</v>
      </c>
      <c r="K11" s="115">
        <f t="shared" si="0"/>
        <v>36</v>
      </c>
      <c r="L11" s="312">
        <v>4402</v>
      </c>
      <c r="M11" s="45"/>
      <c r="N11" s="90"/>
      <c r="O11" s="90"/>
      <c r="S11" s="26"/>
      <c r="T11" s="26"/>
      <c r="U11" s="26"/>
    </row>
    <row r="12" spans="8:30">
      <c r="H12" s="329">
        <v>3750</v>
      </c>
      <c r="I12" s="14">
        <v>15</v>
      </c>
      <c r="J12" s="161" t="s">
        <v>20</v>
      </c>
      <c r="K12" s="115">
        <f t="shared" si="0"/>
        <v>15</v>
      </c>
      <c r="L12" s="312">
        <v>3783</v>
      </c>
      <c r="M12" s="45"/>
      <c r="N12" s="90"/>
      <c r="O12" s="90"/>
      <c r="S12" s="26"/>
      <c r="T12" s="26"/>
      <c r="U12" s="26"/>
    </row>
    <row r="13" spans="8:30" ht="14.25" thickBot="1">
      <c r="H13" s="449">
        <v>2908</v>
      </c>
      <c r="I13" s="376">
        <v>16</v>
      </c>
      <c r="J13" s="377" t="s">
        <v>3</v>
      </c>
      <c r="K13" s="115">
        <f t="shared" si="0"/>
        <v>16</v>
      </c>
      <c r="L13" s="313">
        <v>2902</v>
      </c>
      <c r="M13" s="45"/>
      <c r="N13" s="90"/>
      <c r="O13" s="90"/>
      <c r="S13" s="26"/>
      <c r="T13" s="26"/>
      <c r="U13" s="26"/>
    </row>
    <row r="14" spans="8:30" ht="14.25" thickTop="1">
      <c r="H14" s="88">
        <v>2560</v>
      </c>
      <c r="I14" s="120">
        <v>34</v>
      </c>
      <c r="J14" s="173" t="s">
        <v>1</v>
      </c>
      <c r="K14" s="106" t="s">
        <v>8</v>
      </c>
      <c r="L14" s="314">
        <v>94350</v>
      </c>
      <c r="S14" s="26"/>
      <c r="T14" s="26"/>
      <c r="U14" s="26"/>
    </row>
    <row r="15" spans="8:30">
      <c r="H15" s="44">
        <v>2088</v>
      </c>
      <c r="I15" s="3">
        <v>17</v>
      </c>
      <c r="J15" s="159" t="s">
        <v>21</v>
      </c>
      <c r="K15" s="50"/>
      <c r="L15" t="s">
        <v>59</v>
      </c>
      <c r="M15" s="399" t="s">
        <v>181</v>
      </c>
      <c r="N15" s="42" t="s">
        <v>74</v>
      </c>
      <c r="S15" s="26"/>
      <c r="T15" s="26"/>
      <c r="U15" s="26"/>
    </row>
    <row r="16" spans="8:30">
      <c r="H16" s="88">
        <v>1709</v>
      </c>
      <c r="I16" s="3">
        <v>1</v>
      </c>
      <c r="J16" s="159" t="s">
        <v>4</v>
      </c>
      <c r="K16" s="115">
        <f>SUM(I4)</f>
        <v>33</v>
      </c>
      <c r="L16" s="159" t="s">
        <v>0</v>
      </c>
      <c r="M16" s="423">
        <v>22108</v>
      </c>
      <c r="N16" s="89">
        <f>SUM(H4)</f>
        <v>19055</v>
      </c>
      <c r="O16" s="45"/>
      <c r="P16" s="17"/>
      <c r="S16" s="26"/>
      <c r="T16" s="26"/>
      <c r="U16" s="26"/>
    </row>
    <row r="17" spans="1:21">
      <c r="H17" s="88">
        <v>1706</v>
      </c>
      <c r="I17" s="3">
        <v>24</v>
      </c>
      <c r="J17" s="159" t="s">
        <v>28</v>
      </c>
      <c r="K17" s="115">
        <f t="shared" ref="K17:K25" si="1">SUM(I5)</f>
        <v>37</v>
      </c>
      <c r="L17" s="159" t="s">
        <v>37</v>
      </c>
      <c r="M17" s="424">
        <v>12586</v>
      </c>
      <c r="N17" s="89">
        <f t="shared" ref="N17:N25" si="2">SUM(H5)</f>
        <v>13025</v>
      </c>
      <c r="O17" s="45"/>
      <c r="P17" s="17"/>
      <c r="S17" s="26"/>
      <c r="T17" s="26"/>
      <c r="U17" s="26"/>
    </row>
    <row r="18" spans="1:21">
      <c r="H18" s="450">
        <v>1108</v>
      </c>
      <c r="I18" s="3">
        <v>38</v>
      </c>
      <c r="J18" s="159" t="s">
        <v>38</v>
      </c>
      <c r="K18" s="115">
        <f t="shared" si="1"/>
        <v>26</v>
      </c>
      <c r="L18" s="159" t="s">
        <v>30</v>
      </c>
      <c r="M18" s="424">
        <v>12487</v>
      </c>
      <c r="N18" s="89">
        <f t="shared" si="2"/>
        <v>12130</v>
      </c>
      <c r="O18" s="45"/>
      <c r="P18" s="17"/>
      <c r="S18" s="26"/>
      <c r="T18" s="26"/>
      <c r="U18" s="26"/>
    </row>
    <row r="19" spans="1:21">
      <c r="H19" s="5">
        <v>358</v>
      </c>
      <c r="I19" s="3">
        <v>23</v>
      </c>
      <c r="J19" s="159" t="s">
        <v>27</v>
      </c>
      <c r="K19" s="115">
        <f t="shared" si="1"/>
        <v>40</v>
      </c>
      <c r="L19" s="159" t="s">
        <v>2</v>
      </c>
      <c r="M19" s="424">
        <v>6977</v>
      </c>
      <c r="N19" s="89">
        <f t="shared" si="2"/>
        <v>6865</v>
      </c>
      <c r="O19" s="45"/>
      <c r="P19" s="17"/>
      <c r="S19" s="26"/>
      <c r="T19" s="26"/>
      <c r="U19" s="26"/>
    </row>
    <row r="20" spans="1:21" ht="14.25" thickBot="1">
      <c r="H20" s="88">
        <v>337</v>
      </c>
      <c r="I20" s="3">
        <v>2</v>
      </c>
      <c r="J20" s="159" t="s">
        <v>6</v>
      </c>
      <c r="K20" s="115">
        <f t="shared" si="1"/>
        <v>14</v>
      </c>
      <c r="L20" s="159" t="s">
        <v>19</v>
      </c>
      <c r="M20" s="424">
        <v>6253</v>
      </c>
      <c r="N20" s="89">
        <f t="shared" si="2"/>
        <v>6145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47</v>
      </c>
      <c r="C21" s="59" t="s">
        <v>191</v>
      </c>
      <c r="D21" s="59" t="s">
        <v>184</v>
      </c>
      <c r="E21" s="59" t="s">
        <v>41</v>
      </c>
      <c r="F21" s="59" t="s">
        <v>50</v>
      </c>
      <c r="G21" s="8" t="s">
        <v>171</v>
      </c>
      <c r="H21" s="192">
        <v>175</v>
      </c>
      <c r="I21" s="3">
        <v>31</v>
      </c>
      <c r="J21" s="159" t="s">
        <v>63</v>
      </c>
      <c r="K21" s="115">
        <f t="shared" si="1"/>
        <v>27</v>
      </c>
      <c r="L21" s="159" t="s">
        <v>31</v>
      </c>
      <c r="M21" s="424">
        <v>6035</v>
      </c>
      <c r="N21" s="89">
        <f t="shared" si="2"/>
        <v>5221</v>
      </c>
      <c r="O21" s="45"/>
      <c r="P21" s="17"/>
      <c r="S21" s="26"/>
      <c r="T21" s="26"/>
      <c r="U21" s="26"/>
    </row>
    <row r="22" spans="1:21">
      <c r="A22" s="61">
        <v>1</v>
      </c>
      <c r="B22" s="159" t="s">
        <v>0</v>
      </c>
      <c r="C22" s="43">
        <f t="shared" ref="C22:C31" si="3">SUM(H4)</f>
        <v>19055</v>
      </c>
      <c r="D22" s="89">
        <f>SUM(L4)</f>
        <v>21928</v>
      </c>
      <c r="E22" s="52">
        <f t="shared" ref="E22:E32" si="4">SUM(N16/M16*100)</f>
        <v>86.190519269042881</v>
      </c>
      <c r="F22" s="55">
        <f>SUM(C22/D22*100)</f>
        <v>86.898029916089016</v>
      </c>
      <c r="G22" s="3"/>
      <c r="H22" s="432">
        <v>150</v>
      </c>
      <c r="I22" s="3">
        <v>21</v>
      </c>
      <c r="J22" s="159" t="s">
        <v>25</v>
      </c>
      <c r="K22" s="115">
        <f t="shared" si="1"/>
        <v>25</v>
      </c>
      <c r="L22" s="161" t="s">
        <v>29</v>
      </c>
      <c r="M22" s="424">
        <v>4530</v>
      </c>
      <c r="N22" s="89">
        <f t="shared" si="2"/>
        <v>4442</v>
      </c>
      <c r="O22" s="45"/>
      <c r="P22" s="17"/>
      <c r="S22" s="26"/>
      <c r="T22" s="26"/>
      <c r="U22" s="26"/>
    </row>
    <row r="23" spans="1:21">
      <c r="A23" s="61">
        <v>2</v>
      </c>
      <c r="B23" s="159" t="s">
        <v>37</v>
      </c>
      <c r="C23" s="43">
        <f t="shared" si="3"/>
        <v>13025</v>
      </c>
      <c r="D23" s="89">
        <f>SUM(L5)</f>
        <v>13358</v>
      </c>
      <c r="E23" s="52">
        <f t="shared" si="4"/>
        <v>103.48800254250754</v>
      </c>
      <c r="F23" s="55">
        <f t="shared" ref="F23:F32" si="5">SUM(C23/D23*100)</f>
        <v>97.507111843090286</v>
      </c>
      <c r="G23" s="3"/>
      <c r="H23" s="91">
        <v>69</v>
      </c>
      <c r="I23" s="3">
        <v>4</v>
      </c>
      <c r="J23" s="159" t="s">
        <v>11</v>
      </c>
      <c r="K23" s="115">
        <f t="shared" si="1"/>
        <v>36</v>
      </c>
      <c r="L23" s="159" t="s">
        <v>5</v>
      </c>
      <c r="M23" s="424">
        <v>6202</v>
      </c>
      <c r="N23" s="89">
        <f t="shared" si="2"/>
        <v>4269</v>
      </c>
      <c r="O23" s="45"/>
      <c r="P23" s="17"/>
      <c r="S23" s="26"/>
      <c r="T23" s="26"/>
      <c r="U23" s="26"/>
    </row>
    <row r="24" spans="1:21">
      <c r="A24" s="61">
        <v>3</v>
      </c>
      <c r="B24" s="159" t="s">
        <v>30</v>
      </c>
      <c r="C24" s="43">
        <f t="shared" si="3"/>
        <v>12130</v>
      </c>
      <c r="D24" s="89">
        <f t="shared" ref="D24:D31" si="6">SUM(L6)</f>
        <v>12140</v>
      </c>
      <c r="E24" s="52">
        <f t="shared" si="4"/>
        <v>97.141026667734437</v>
      </c>
      <c r="F24" s="55">
        <f t="shared" si="5"/>
        <v>99.917627677100498</v>
      </c>
      <c r="G24" s="3"/>
      <c r="H24" s="437">
        <v>53</v>
      </c>
      <c r="I24" s="3">
        <v>22</v>
      </c>
      <c r="J24" s="159" t="s">
        <v>26</v>
      </c>
      <c r="K24" s="115">
        <f t="shared" si="1"/>
        <v>15</v>
      </c>
      <c r="L24" s="161" t="s">
        <v>20</v>
      </c>
      <c r="M24" s="424">
        <v>3925</v>
      </c>
      <c r="N24" s="89">
        <f t="shared" si="2"/>
        <v>3750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59" t="s">
        <v>2</v>
      </c>
      <c r="C25" s="43">
        <f t="shared" si="3"/>
        <v>6865</v>
      </c>
      <c r="D25" s="89">
        <f t="shared" si="6"/>
        <v>6763</v>
      </c>
      <c r="E25" s="52">
        <f t="shared" si="4"/>
        <v>98.394725526730682</v>
      </c>
      <c r="F25" s="55">
        <f t="shared" si="5"/>
        <v>101.50820641727046</v>
      </c>
      <c r="G25" s="3"/>
      <c r="H25" s="91">
        <v>22</v>
      </c>
      <c r="I25" s="3">
        <v>12</v>
      </c>
      <c r="J25" s="159" t="s">
        <v>18</v>
      </c>
      <c r="K25" s="179">
        <f t="shared" si="1"/>
        <v>16</v>
      </c>
      <c r="L25" s="377" t="s">
        <v>3</v>
      </c>
      <c r="M25" s="425">
        <v>3002</v>
      </c>
      <c r="N25" s="165">
        <f t="shared" si="2"/>
        <v>2908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59" t="s">
        <v>19</v>
      </c>
      <c r="C26" s="89">
        <f t="shared" si="3"/>
        <v>6145</v>
      </c>
      <c r="D26" s="89">
        <f t="shared" si="6"/>
        <v>6682</v>
      </c>
      <c r="E26" s="52">
        <f t="shared" si="4"/>
        <v>98.272829042059811</v>
      </c>
      <c r="F26" s="55">
        <f t="shared" si="5"/>
        <v>91.963483986830283</v>
      </c>
      <c r="G26" s="12"/>
      <c r="H26" s="432">
        <v>21</v>
      </c>
      <c r="I26" s="3">
        <v>35</v>
      </c>
      <c r="J26" s="159" t="s">
        <v>36</v>
      </c>
      <c r="K26" s="3"/>
      <c r="L26" s="360" t="s">
        <v>8</v>
      </c>
      <c r="M26" s="426">
        <v>95282</v>
      </c>
      <c r="N26" s="190">
        <f>SUM(H44)</f>
        <v>88193</v>
      </c>
      <c r="S26" s="26"/>
      <c r="T26" s="26"/>
      <c r="U26" s="26"/>
    </row>
    <row r="27" spans="1:21">
      <c r="A27" s="61">
        <v>6</v>
      </c>
      <c r="B27" s="159" t="s">
        <v>31</v>
      </c>
      <c r="C27" s="43">
        <f t="shared" si="3"/>
        <v>5221</v>
      </c>
      <c r="D27" s="89">
        <f t="shared" si="6"/>
        <v>6337</v>
      </c>
      <c r="E27" s="52">
        <f t="shared" si="4"/>
        <v>86.512013256006625</v>
      </c>
      <c r="F27" s="55">
        <f t="shared" si="5"/>
        <v>82.389143127662933</v>
      </c>
      <c r="G27" s="3"/>
      <c r="H27" s="124">
        <v>20</v>
      </c>
      <c r="I27" s="3">
        <v>9</v>
      </c>
      <c r="J27" s="3" t="s">
        <v>160</v>
      </c>
      <c r="L27" s="29"/>
      <c r="M27" s="26"/>
      <c r="S27" s="26"/>
      <c r="T27" s="26"/>
      <c r="U27" s="26"/>
    </row>
    <row r="28" spans="1:21">
      <c r="A28" s="61">
        <v>7</v>
      </c>
      <c r="B28" s="161" t="s">
        <v>29</v>
      </c>
      <c r="C28" s="43">
        <f t="shared" si="3"/>
        <v>4442</v>
      </c>
      <c r="D28" s="89">
        <f t="shared" si="6"/>
        <v>5116</v>
      </c>
      <c r="E28" s="52">
        <f t="shared" si="4"/>
        <v>98.057395143487852</v>
      </c>
      <c r="F28" s="55">
        <f t="shared" si="5"/>
        <v>86.82564503518374</v>
      </c>
      <c r="G28" s="3"/>
      <c r="H28" s="91">
        <v>5</v>
      </c>
      <c r="I28" s="3">
        <v>19</v>
      </c>
      <c r="J28" s="159" t="s">
        <v>23</v>
      </c>
      <c r="L28" s="29"/>
      <c r="S28" s="26"/>
      <c r="T28" s="26"/>
      <c r="U28" s="26"/>
    </row>
    <row r="29" spans="1:21">
      <c r="A29" s="61">
        <v>8</v>
      </c>
      <c r="B29" s="159" t="s">
        <v>5</v>
      </c>
      <c r="C29" s="43">
        <f t="shared" si="3"/>
        <v>4269</v>
      </c>
      <c r="D29" s="89">
        <f t="shared" si="6"/>
        <v>4402</v>
      </c>
      <c r="E29" s="52">
        <f t="shared" si="4"/>
        <v>68.832634633989031</v>
      </c>
      <c r="F29" s="55">
        <f t="shared" si="5"/>
        <v>96.978646069968192</v>
      </c>
      <c r="G29" s="11"/>
      <c r="H29" s="91">
        <v>1</v>
      </c>
      <c r="I29" s="3">
        <v>3</v>
      </c>
      <c r="J29" s="159" t="s">
        <v>10</v>
      </c>
      <c r="L29" s="29"/>
      <c r="M29" s="26"/>
      <c r="S29" s="26"/>
      <c r="T29" s="26"/>
      <c r="U29" s="26"/>
    </row>
    <row r="30" spans="1:21">
      <c r="A30" s="61">
        <v>9</v>
      </c>
      <c r="B30" s="161" t="s">
        <v>20</v>
      </c>
      <c r="C30" s="43">
        <f t="shared" si="3"/>
        <v>3750</v>
      </c>
      <c r="D30" s="89">
        <f t="shared" si="6"/>
        <v>3783</v>
      </c>
      <c r="E30" s="52">
        <f t="shared" si="4"/>
        <v>95.541401273885356</v>
      </c>
      <c r="F30" s="55">
        <f t="shared" si="5"/>
        <v>99.127676447264079</v>
      </c>
      <c r="G30" s="12"/>
      <c r="H30" s="124">
        <v>1</v>
      </c>
      <c r="I30" s="3">
        <v>6</v>
      </c>
      <c r="J30" s="159" t="s">
        <v>13</v>
      </c>
      <c r="L30" s="42"/>
      <c r="M30" s="26"/>
      <c r="S30" s="26"/>
      <c r="T30" s="26"/>
      <c r="U30" s="26"/>
    </row>
    <row r="31" spans="1:21" ht="14.25" thickBot="1">
      <c r="A31" s="64">
        <v>10</v>
      </c>
      <c r="B31" s="377" t="s">
        <v>3</v>
      </c>
      <c r="C31" s="43">
        <f t="shared" si="3"/>
        <v>2908</v>
      </c>
      <c r="D31" s="89">
        <f t="shared" si="6"/>
        <v>2902</v>
      </c>
      <c r="E31" s="52">
        <f t="shared" si="4"/>
        <v>96.868754163890742</v>
      </c>
      <c r="F31" s="55">
        <f t="shared" si="5"/>
        <v>100.20675396278429</v>
      </c>
      <c r="G31" s="92"/>
      <c r="H31" s="432">
        <v>0</v>
      </c>
      <c r="I31" s="3">
        <v>5</v>
      </c>
      <c r="J31" s="159" t="s">
        <v>12</v>
      </c>
      <c r="L31" s="42"/>
      <c r="M31" s="26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88193</v>
      </c>
      <c r="D32" s="67">
        <f>SUM(L14)</f>
        <v>94350</v>
      </c>
      <c r="E32" s="70">
        <f t="shared" si="4"/>
        <v>92.559979849289476</v>
      </c>
      <c r="F32" s="68">
        <f t="shared" si="5"/>
        <v>93.474297827238999</v>
      </c>
      <c r="G32" s="383">
        <v>69.599999999999994</v>
      </c>
      <c r="H32" s="440">
        <v>0</v>
      </c>
      <c r="I32" s="3">
        <v>7</v>
      </c>
      <c r="J32" s="159" t="s">
        <v>14</v>
      </c>
      <c r="L32" s="42"/>
      <c r="M32" s="26"/>
      <c r="S32" s="26"/>
      <c r="T32" s="26"/>
      <c r="U32" s="26"/>
    </row>
    <row r="33" spans="2:30">
      <c r="H33" s="96">
        <v>0</v>
      </c>
      <c r="I33" s="3">
        <v>8</v>
      </c>
      <c r="J33" s="159" t="s">
        <v>15</v>
      </c>
      <c r="L33" s="42"/>
      <c r="M33" s="26"/>
      <c r="S33" s="26"/>
      <c r="T33" s="26"/>
      <c r="U33" s="26"/>
    </row>
    <row r="34" spans="2:30">
      <c r="H34" s="43">
        <v>0</v>
      </c>
      <c r="I34" s="3">
        <v>10</v>
      </c>
      <c r="J34" s="159" t="s">
        <v>16</v>
      </c>
      <c r="S34" s="26"/>
      <c r="T34" s="26"/>
      <c r="U34" s="26"/>
    </row>
    <row r="35" spans="2:30">
      <c r="H35" s="345">
        <v>0</v>
      </c>
      <c r="I35" s="3">
        <v>11</v>
      </c>
      <c r="J35" s="159" t="s">
        <v>17</v>
      </c>
      <c r="L35" s="47"/>
      <c r="M35" s="382"/>
      <c r="O35" t="s">
        <v>183</v>
      </c>
      <c r="S35" s="26"/>
      <c r="T35" s="26"/>
      <c r="U35" s="26"/>
    </row>
    <row r="36" spans="2:30">
      <c r="B36" s="48"/>
      <c r="C36" s="26"/>
      <c r="E36" s="17"/>
      <c r="H36" s="89">
        <v>0</v>
      </c>
      <c r="I36" s="3">
        <v>13</v>
      </c>
      <c r="J36" s="159" t="s">
        <v>7</v>
      </c>
      <c r="S36" s="26"/>
      <c r="T36" s="26"/>
      <c r="U36" s="26"/>
    </row>
    <row r="37" spans="2:30">
      <c r="B37" s="18"/>
      <c r="C37" s="26"/>
      <c r="F37" s="26"/>
      <c r="G37" s="48"/>
      <c r="H37" s="88">
        <v>0</v>
      </c>
      <c r="I37" s="3">
        <v>18</v>
      </c>
      <c r="J37" s="159" t="s">
        <v>22</v>
      </c>
      <c r="L37" s="48"/>
      <c r="M37" s="26"/>
      <c r="S37" s="26"/>
      <c r="T37" s="26"/>
      <c r="U37" s="26"/>
    </row>
    <row r="38" spans="2:30">
      <c r="C38" s="26"/>
      <c r="F38" s="26"/>
      <c r="H38" s="192">
        <v>0</v>
      </c>
      <c r="I38" s="3">
        <v>20</v>
      </c>
      <c r="J38" s="159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192">
        <v>0</v>
      </c>
      <c r="I39" s="3">
        <v>28</v>
      </c>
      <c r="J39" s="159" t="s">
        <v>32</v>
      </c>
      <c r="L39" s="48"/>
      <c r="M39" s="26"/>
      <c r="S39" s="26"/>
      <c r="T39" s="26"/>
      <c r="U39" s="26"/>
    </row>
    <row r="40" spans="2:30">
      <c r="C40" s="26"/>
      <c r="H40" s="88">
        <v>0</v>
      </c>
      <c r="I40" s="3">
        <v>29</v>
      </c>
      <c r="J40" s="159" t="s">
        <v>54</v>
      </c>
      <c r="L40" s="48"/>
      <c r="M40" s="26"/>
      <c r="S40" s="26"/>
      <c r="T40" s="26"/>
      <c r="U40" s="26"/>
    </row>
    <row r="41" spans="2:30">
      <c r="H41" s="44">
        <v>0</v>
      </c>
      <c r="I41" s="3">
        <v>30</v>
      </c>
      <c r="J41" s="159" t="s">
        <v>33</v>
      </c>
      <c r="L41" s="48"/>
      <c r="M41" s="26"/>
      <c r="S41" s="26"/>
      <c r="T41" s="26"/>
      <c r="U41" s="26"/>
    </row>
    <row r="42" spans="2:30">
      <c r="H42" s="88">
        <v>0</v>
      </c>
      <c r="I42" s="3">
        <v>32</v>
      </c>
      <c r="J42" s="159" t="s">
        <v>35</v>
      </c>
      <c r="L42" s="48"/>
      <c r="M42" s="26"/>
      <c r="S42" s="26"/>
      <c r="T42" s="26"/>
      <c r="U42" s="26"/>
    </row>
    <row r="43" spans="2:30">
      <c r="H43" s="44">
        <v>0</v>
      </c>
      <c r="I43" s="3">
        <v>39</v>
      </c>
      <c r="J43" s="159" t="s">
        <v>39</v>
      </c>
      <c r="L43" s="48"/>
      <c r="M43" s="26"/>
      <c r="S43" s="30"/>
      <c r="T43" s="30"/>
      <c r="U43" s="30"/>
    </row>
    <row r="44" spans="2:30">
      <c r="H44" s="116">
        <f>SUM(H4:H43)</f>
        <v>88193</v>
      </c>
      <c r="I44" s="3"/>
      <c r="J44" s="164" t="s">
        <v>96</v>
      </c>
      <c r="L44" s="48"/>
      <c r="M44" s="26"/>
    </row>
    <row r="45" spans="2:30">
      <c r="R45" s="103"/>
    </row>
    <row r="46" spans="2:30" ht="13.5" customHeight="1">
      <c r="H46" s="385"/>
      <c r="L46" s="400"/>
      <c r="R46" s="47"/>
      <c r="S46" s="10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6" t="s">
        <v>194</v>
      </c>
      <c r="I47" s="3"/>
      <c r="J47" s="177" t="s">
        <v>70</v>
      </c>
      <c r="K47" s="3"/>
      <c r="L47" s="297" t="s">
        <v>187</v>
      </c>
      <c r="S47" s="26"/>
      <c r="T47" s="26"/>
      <c r="U47" s="26"/>
      <c r="V47" s="26"/>
    </row>
    <row r="48" spans="2:30">
      <c r="H48" s="176" t="s">
        <v>98</v>
      </c>
      <c r="I48" s="120"/>
      <c r="J48" s="176" t="s">
        <v>47</v>
      </c>
      <c r="K48" s="120"/>
      <c r="L48" s="301" t="s">
        <v>98</v>
      </c>
      <c r="S48" s="26"/>
      <c r="T48" s="26"/>
      <c r="U48" s="26"/>
      <c r="V48" s="26"/>
    </row>
    <row r="49" spans="1:22">
      <c r="H49" s="43">
        <v>81733</v>
      </c>
      <c r="I49" s="3">
        <v>26</v>
      </c>
      <c r="J49" s="159" t="s">
        <v>30</v>
      </c>
      <c r="K49" s="3">
        <f>SUM(I49)</f>
        <v>26</v>
      </c>
      <c r="L49" s="302">
        <v>75297</v>
      </c>
      <c r="S49" s="26"/>
      <c r="T49" s="26"/>
      <c r="U49" s="26"/>
      <c r="V49" s="26"/>
    </row>
    <row r="50" spans="1:22">
      <c r="H50" s="43">
        <v>15000</v>
      </c>
      <c r="I50" s="3">
        <v>13</v>
      </c>
      <c r="J50" s="159" t="s">
        <v>7</v>
      </c>
      <c r="K50" s="3">
        <f t="shared" ref="K50:K58" si="7">SUM(I50)</f>
        <v>13</v>
      </c>
      <c r="L50" s="302">
        <v>15236</v>
      </c>
      <c r="M50" s="26"/>
      <c r="N50" s="90"/>
      <c r="O50" s="90"/>
      <c r="S50" s="26"/>
      <c r="T50" s="26"/>
      <c r="U50" s="26"/>
      <c r="V50" s="26"/>
    </row>
    <row r="51" spans="1:22">
      <c r="H51" s="88">
        <v>13987</v>
      </c>
      <c r="I51" s="3">
        <v>34</v>
      </c>
      <c r="J51" s="159" t="s">
        <v>1</v>
      </c>
      <c r="K51" s="3">
        <f t="shared" si="7"/>
        <v>34</v>
      </c>
      <c r="L51" s="302">
        <v>7906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44">
        <v>12318</v>
      </c>
      <c r="I52" s="3">
        <v>33</v>
      </c>
      <c r="J52" s="159" t="s">
        <v>0</v>
      </c>
      <c r="K52" s="3">
        <f t="shared" si="7"/>
        <v>33</v>
      </c>
      <c r="L52" s="302">
        <v>11934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191</v>
      </c>
      <c r="D53" s="59" t="s">
        <v>184</v>
      </c>
      <c r="E53" s="59" t="s">
        <v>41</v>
      </c>
      <c r="F53" s="59" t="s">
        <v>50</v>
      </c>
      <c r="G53" s="8" t="s">
        <v>171</v>
      </c>
      <c r="H53" s="44">
        <v>11240</v>
      </c>
      <c r="I53" s="3">
        <v>40</v>
      </c>
      <c r="J53" s="159" t="s">
        <v>2</v>
      </c>
      <c r="K53" s="3">
        <f t="shared" si="7"/>
        <v>40</v>
      </c>
      <c r="L53" s="302">
        <v>5557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59" t="s">
        <v>30</v>
      </c>
      <c r="C54" s="43">
        <f t="shared" ref="C54:C63" si="8">SUM(H49)</f>
        <v>81733</v>
      </c>
      <c r="D54" s="96">
        <f>SUM(L49)</f>
        <v>75297</v>
      </c>
      <c r="E54" s="52">
        <f t="shared" ref="E54:E64" si="9">SUM(N63/M63*100)</f>
        <v>100.0085652056873</v>
      </c>
      <c r="F54" s="52">
        <f>SUM(C54/D54*100)</f>
        <v>108.54748529157867</v>
      </c>
      <c r="G54" s="3"/>
      <c r="H54" s="288">
        <v>8333</v>
      </c>
      <c r="I54" s="3">
        <v>24</v>
      </c>
      <c r="J54" s="159" t="s">
        <v>28</v>
      </c>
      <c r="K54" s="3">
        <f t="shared" si="7"/>
        <v>24</v>
      </c>
      <c r="L54" s="302">
        <v>5318</v>
      </c>
      <c r="M54" s="26"/>
      <c r="N54" s="357"/>
      <c r="O54" s="90"/>
      <c r="S54" s="26"/>
      <c r="T54" s="26"/>
      <c r="U54" s="26"/>
      <c r="V54" s="26"/>
    </row>
    <row r="55" spans="1:22">
      <c r="A55" s="61">
        <v>2</v>
      </c>
      <c r="B55" s="159" t="s">
        <v>7</v>
      </c>
      <c r="C55" s="43">
        <f t="shared" si="8"/>
        <v>15000</v>
      </c>
      <c r="D55" s="96">
        <f t="shared" ref="D55:D64" si="10">SUM(L50)</f>
        <v>15236</v>
      </c>
      <c r="E55" s="52">
        <f t="shared" si="9"/>
        <v>82.85004142502072</v>
      </c>
      <c r="F55" s="52">
        <f t="shared" ref="F55:F64" si="11">SUM(C55/D55*100)</f>
        <v>98.451037017589911</v>
      </c>
      <c r="G55" s="3"/>
      <c r="H55" s="44">
        <v>8099</v>
      </c>
      <c r="I55" s="3">
        <v>22</v>
      </c>
      <c r="J55" s="159" t="s">
        <v>26</v>
      </c>
      <c r="K55" s="3">
        <f t="shared" si="7"/>
        <v>22</v>
      </c>
      <c r="L55" s="302">
        <v>8908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59" t="s">
        <v>1</v>
      </c>
      <c r="C56" s="43">
        <f t="shared" si="8"/>
        <v>13987</v>
      </c>
      <c r="D56" s="96">
        <f t="shared" si="10"/>
        <v>7906</v>
      </c>
      <c r="E56" s="52">
        <f t="shared" si="9"/>
        <v>103.76882558053269</v>
      </c>
      <c r="F56" s="52">
        <f t="shared" si="11"/>
        <v>176.91626612699216</v>
      </c>
      <c r="G56" s="3"/>
      <c r="H56" s="88">
        <v>7249</v>
      </c>
      <c r="I56" s="3">
        <v>16</v>
      </c>
      <c r="J56" s="159" t="s">
        <v>3</v>
      </c>
      <c r="K56" s="3">
        <f t="shared" si="7"/>
        <v>16</v>
      </c>
      <c r="L56" s="302">
        <v>8286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59" t="s">
        <v>0</v>
      </c>
      <c r="C57" s="43">
        <f t="shared" si="8"/>
        <v>12318</v>
      </c>
      <c r="D57" s="96">
        <f t="shared" si="10"/>
        <v>11934</v>
      </c>
      <c r="E57" s="52">
        <f t="shared" si="9"/>
        <v>110.11979259789022</v>
      </c>
      <c r="F57" s="52">
        <f t="shared" si="11"/>
        <v>103.21769733534441</v>
      </c>
      <c r="G57" s="3"/>
      <c r="H57" s="91">
        <v>5077</v>
      </c>
      <c r="I57" s="3">
        <v>38</v>
      </c>
      <c r="J57" s="159" t="s">
        <v>38</v>
      </c>
      <c r="K57" s="3">
        <f t="shared" si="7"/>
        <v>38</v>
      </c>
      <c r="L57" s="302">
        <v>2845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59" t="s">
        <v>2</v>
      </c>
      <c r="C58" s="43">
        <f t="shared" si="8"/>
        <v>11240</v>
      </c>
      <c r="D58" s="96">
        <f t="shared" si="10"/>
        <v>5557</v>
      </c>
      <c r="E58" s="52">
        <f t="shared" si="9"/>
        <v>108.74613003095975</v>
      </c>
      <c r="F58" s="52">
        <f t="shared" si="11"/>
        <v>202.26741047327695</v>
      </c>
      <c r="G58" s="12"/>
      <c r="H58" s="165">
        <v>4895</v>
      </c>
      <c r="I58" s="14">
        <v>36</v>
      </c>
      <c r="J58" s="161" t="s">
        <v>5</v>
      </c>
      <c r="K58" s="14">
        <f t="shared" si="7"/>
        <v>36</v>
      </c>
      <c r="L58" s="303">
        <v>7093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59" t="s">
        <v>28</v>
      </c>
      <c r="C59" s="43">
        <f t="shared" si="8"/>
        <v>8333</v>
      </c>
      <c r="D59" s="96">
        <f t="shared" si="10"/>
        <v>5318</v>
      </c>
      <c r="E59" s="52">
        <f t="shared" si="9"/>
        <v>113.08182928484189</v>
      </c>
      <c r="F59" s="52">
        <f t="shared" si="11"/>
        <v>156.69424595712672</v>
      </c>
      <c r="G59" s="3"/>
      <c r="H59" s="451">
        <v>4491</v>
      </c>
      <c r="I59" s="334">
        <v>25</v>
      </c>
      <c r="J59" s="219" t="s">
        <v>29</v>
      </c>
      <c r="K59" s="8" t="s">
        <v>66</v>
      </c>
      <c r="L59" s="304">
        <v>167374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59" t="s">
        <v>26</v>
      </c>
      <c r="C60" s="43">
        <f t="shared" si="8"/>
        <v>8099</v>
      </c>
      <c r="D60" s="96">
        <f t="shared" si="10"/>
        <v>8908</v>
      </c>
      <c r="E60" s="52">
        <f t="shared" si="9"/>
        <v>94.913863822805581</v>
      </c>
      <c r="F60" s="52">
        <f t="shared" si="11"/>
        <v>90.918275707229455</v>
      </c>
      <c r="G60" s="3"/>
      <c r="H60" s="124">
        <v>1681</v>
      </c>
      <c r="I60" s="138">
        <v>12</v>
      </c>
      <c r="J60" s="159" t="s">
        <v>18</v>
      </c>
      <c r="L60" s="105"/>
      <c r="M60" s="26"/>
      <c r="S60" s="26"/>
      <c r="T60" s="26"/>
      <c r="U60" s="26"/>
      <c r="V60" s="26"/>
    </row>
    <row r="61" spans="1:22">
      <c r="A61" s="61">
        <v>8</v>
      </c>
      <c r="B61" s="159" t="s">
        <v>3</v>
      </c>
      <c r="C61" s="43">
        <f t="shared" si="8"/>
        <v>7249</v>
      </c>
      <c r="D61" s="96">
        <f t="shared" si="10"/>
        <v>8286</v>
      </c>
      <c r="E61" s="52">
        <f t="shared" si="9"/>
        <v>100.55486197808294</v>
      </c>
      <c r="F61" s="52">
        <f t="shared" si="11"/>
        <v>87.484914313299541</v>
      </c>
      <c r="G61" s="11"/>
      <c r="H61" s="124">
        <v>1348</v>
      </c>
      <c r="I61" s="138">
        <v>21</v>
      </c>
      <c r="J61" s="3" t="s">
        <v>154</v>
      </c>
      <c r="K61" s="50"/>
      <c r="S61" s="26"/>
      <c r="T61" s="26"/>
      <c r="U61" s="26"/>
      <c r="V61" s="26"/>
    </row>
    <row r="62" spans="1:22">
      <c r="A62" s="61">
        <v>9</v>
      </c>
      <c r="B62" s="159" t="s">
        <v>38</v>
      </c>
      <c r="C62" s="43">
        <f t="shared" si="8"/>
        <v>5077</v>
      </c>
      <c r="D62" s="96">
        <f t="shared" si="10"/>
        <v>2845</v>
      </c>
      <c r="E62" s="52">
        <f t="shared" si="9"/>
        <v>117.38728323699421</v>
      </c>
      <c r="F62" s="52">
        <f t="shared" si="11"/>
        <v>178.45342706502635</v>
      </c>
      <c r="G62" s="12"/>
      <c r="H62" s="91">
        <v>1232</v>
      </c>
      <c r="I62" s="172">
        <v>23</v>
      </c>
      <c r="J62" s="159" t="s">
        <v>27</v>
      </c>
      <c r="K62" s="50"/>
      <c r="L62" t="s">
        <v>60</v>
      </c>
      <c r="M62" s="399" t="s">
        <v>62</v>
      </c>
      <c r="N62" s="42" t="s">
        <v>74</v>
      </c>
      <c r="S62" s="26"/>
      <c r="T62" s="26"/>
      <c r="U62" s="26"/>
      <c r="V62" s="26"/>
    </row>
    <row r="63" spans="1:22" ht="14.25" thickBot="1">
      <c r="A63" s="64">
        <v>10</v>
      </c>
      <c r="B63" s="161" t="s">
        <v>5</v>
      </c>
      <c r="C63" s="329">
        <f t="shared" si="8"/>
        <v>4895</v>
      </c>
      <c r="D63" s="136">
        <f t="shared" si="10"/>
        <v>7093</v>
      </c>
      <c r="E63" s="57">
        <f t="shared" si="9"/>
        <v>100.22522522522523</v>
      </c>
      <c r="F63" s="57">
        <f t="shared" si="11"/>
        <v>69.01170167771042</v>
      </c>
      <c r="G63" s="92"/>
      <c r="H63" s="437">
        <v>594</v>
      </c>
      <c r="I63" s="3">
        <v>1</v>
      </c>
      <c r="J63" s="159" t="s">
        <v>4</v>
      </c>
      <c r="K63" s="3">
        <f>SUM(K49)</f>
        <v>26</v>
      </c>
      <c r="L63" s="159" t="s">
        <v>30</v>
      </c>
      <c r="M63" s="168">
        <v>81726</v>
      </c>
      <c r="N63" s="89">
        <f>SUM(H49)</f>
        <v>81733</v>
      </c>
      <c r="O63" s="45"/>
      <c r="S63" s="26"/>
      <c r="T63" s="26"/>
      <c r="U63" s="26"/>
      <c r="V63" s="26"/>
    </row>
    <row r="64" spans="1:22" ht="14.25" thickBot="1">
      <c r="A64" s="65"/>
      <c r="B64" s="66" t="s">
        <v>56</v>
      </c>
      <c r="C64" s="99">
        <f>SUM(H89)</f>
        <v>178104</v>
      </c>
      <c r="D64" s="137">
        <f t="shared" si="10"/>
        <v>167374</v>
      </c>
      <c r="E64" s="70">
        <f t="shared" si="9"/>
        <v>100.38043386368631</v>
      </c>
      <c r="F64" s="70">
        <f t="shared" si="11"/>
        <v>106.41079259622164</v>
      </c>
      <c r="G64" s="383">
        <v>68.900000000000006</v>
      </c>
      <c r="H64" s="437">
        <v>457</v>
      </c>
      <c r="I64" s="3">
        <v>17</v>
      </c>
      <c r="J64" s="159" t="s">
        <v>21</v>
      </c>
      <c r="K64" s="3">
        <f t="shared" ref="K64:K72" si="12">SUM(K50)</f>
        <v>13</v>
      </c>
      <c r="L64" s="159" t="s">
        <v>7</v>
      </c>
      <c r="M64" s="168">
        <v>18105</v>
      </c>
      <c r="N64" s="89">
        <f t="shared" ref="N64:N72" si="13">SUM(H50)</f>
        <v>15000</v>
      </c>
      <c r="O64" s="45"/>
      <c r="S64" s="26"/>
      <c r="T64" s="26"/>
      <c r="U64" s="26"/>
      <c r="V64" s="26"/>
    </row>
    <row r="65" spans="2:22">
      <c r="H65" s="412">
        <v>120</v>
      </c>
      <c r="I65" s="3">
        <v>11</v>
      </c>
      <c r="J65" s="159" t="s">
        <v>17</v>
      </c>
      <c r="K65" s="3">
        <f t="shared" si="12"/>
        <v>34</v>
      </c>
      <c r="L65" s="159" t="s">
        <v>1</v>
      </c>
      <c r="M65" s="168">
        <v>13479</v>
      </c>
      <c r="N65" s="89">
        <f t="shared" si="13"/>
        <v>13987</v>
      </c>
      <c r="O65" s="45"/>
      <c r="S65" s="26"/>
      <c r="T65" s="26"/>
      <c r="U65" s="26"/>
      <c r="V65" s="26"/>
    </row>
    <row r="66" spans="2:22">
      <c r="H66" s="89">
        <v>112</v>
      </c>
      <c r="I66" s="3">
        <v>9</v>
      </c>
      <c r="J66" s="3" t="s">
        <v>160</v>
      </c>
      <c r="K66" s="3">
        <f t="shared" si="12"/>
        <v>33</v>
      </c>
      <c r="L66" s="159" t="s">
        <v>0</v>
      </c>
      <c r="M66" s="442">
        <v>11186</v>
      </c>
      <c r="N66" s="89">
        <f t="shared" si="13"/>
        <v>12318</v>
      </c>
      <c r="O66" s="45"/>
      <c r="S66" s="26"/>
      <c r="T66" s="26"/>
      <c r="U66" s="26"/>
      <c r="V66" s="26"/>
    </row>
    <row r="67" spans="2:22">
      <c r="H67" s="43">
        <v>67</v>
      </c>
      <c r="I67" s="3">
        <v>15</v>
      </c>
      <c r="J67" s="159" t="s">
        <v>20</v>
      </c>
      <c r="K67" s="3">
        <f t="shared" si="12"/>
        <v>40</v>
      </c>
      <c r="L67" s="159" t="s">
        <v>2</v>
      </c>
      <c r="M67" s="168">
        <v>10336</v>
      </c>
      <c r="N67" s="89">
        <f t="shared" si="13"/>
        <v>11240</v>
      </c>
      <c r="O67" s="45"/>
      <c r="S67" s="26"/>
      <c r="T67" s="26"/>
      <c r="U67" s="26"/>
      <c r="V67" s="26"/>
    </row>
    <row r="68" spans="2:22">
      <c r="B68" s="51"/>
      <c r="C68" s="26"/>
      <c r="H68" s="88">
        <v>38</v>
      </c>
      <c r="I68" s="3">
        <v>4</v>
      </c>
      <c r="J68" s="159" t="s">
        <v>11</v>
      </c>
      <c r="K68" s="3">
        <f t="shared" si="12"/>
        <v>24</v>
      </c>
      <c r="L68" s="159" t="s">
        <v>28</v>
      </c>
      <c r="M68" s="168">
        <v>7369</v>
      </c>
      <c r="N68" s="89">
        <f t="shared" si="13"/>
        <v>8333</v>
      </c>
      <c r="O68" s="45"/>
      <c r="S68" s="26"/>
      <c r="T68" s="26"/>
      <c r="U68" s="26"/>
      <c r="V68" s="26"/>
    </row>
    <row r="69" spans="2:22">
      <c r="B69" s="51"/>
      <c r="C69" s="26"/>
      <c r="H69" s="288">
        <v>17</v>
      </c>
      <c r="I69" s="3">
        <v>29</v>
      </c>
      <c r="J69" s="159" t="s">
        <v>54</v>
      </c>
      <c r="K69" s="3">
        <f t="shared" si="12"/>
        <v>22</v>
      </c>
      <c r="L69" s="159" t="s">
        <v>26</v>
      </c>
      <c r="M69" s="168">
        <v>8533</v>
      </c>
      <c r="N69" s="89">
        <f t="shared" si="13"/>
        <v>8099</v>
      </c>
      <c r="O69" s="45"/>
      <c r="S69" s="26"/>
      <c r="T69" s="26"/>
      <c r="U69" s="26"/>
      <c r="V69" s="26"/>
    </row>
    <row r="70" spans="2:22">
      <c r="B70" s="50"/>
      <c r="H70" s="44">
        <v>8</v>
      </c>
      <c r="I70" s="3">
        <v>27</v>
      </c>
      <c r="J70" s="159" t="s">
        <v>31</v>
      </c>
      <c r="K70" s="3">
        <f t="shared" si="12"/>
        <v>16</v>
      </c>
      <c r="L70" s="159" t="s">
        <v>3</v>
      </c>
      <c r="M70" s="168">
        <v>7209</v>
      </c>
      <c r="N70" s="89">
        <f t="shared" si="13"/>
        <v>7249</v>
      </c>
      <c r="O70" s="45"/>
      <c r="S70" s="26"/>
      <c r="T70" s="26"/>
      <c r="U70" s="26"/>
      <c r="V70" s="26"/>
    </row>
    <row r="71" spans="2:22">
      <c r="B71" s="50"/>
      <c r="H71" s="88">
        <v>8</v>
      </c>
      <c r="I71" s="3">
        <v>35</v>
      </c>
      <c r="J71" s="159" t="s">
        <v>36</v>
      </c>
      <c r="K71" s="3">
        <f t="shared" si="12"/>
        <v>38</v>
      </c>
      <c r="L71" s="159" t="s">
        <v>38</v>
      </c>
      <c r="M71" s="168">
        <v>4325</v>
      </c>
      <c r="N71" s="89">
        <f t="shared" si="13"/>
        <v>5077</v>
      </c>
      <c r="O71" s="45"/>
      <c r="S71" s="26"/>
      <c r="T71" s="26"/>
      <c r="U71" s="26"/>
      <c r="V71" s="26"/>
    </row>
    <row r="72" spans="2:22" ht="14.25" thickBot="1">
      <c r="B72" s="50"/>
      <c r="H72" s="88">
        <v>0</v>
      </c>
      <c r="I72" s="3">
        <v>2</v>
      </c>
      <c r="J72" s="159" t="s">
        <v>6</v>
      </c>
      <c r="K72" s="3">
        <f t="shared" si="12"/>
        <v>36</v>
      </c>
      <c r="L72" s="161" t="s">
        <v>5</v>
      </c>
      <c r="M72" s="169">
        <v>4884</v>
      </c>
      <c r="N72" s="89">
        <f t="shared" si="13"/>
        <v>4895</v>
      </c>
      <c r="O72" s="45"/>
      <c r="S72" s="26"/>
      <c r="T72" s="26"/>
      <c r="U72" s="26"/>
      <c r="V72" s="26"/>
    </row>
    <row r="73" spans="2:22" ht="14.25" thickTop="1">
      <c r="B73" s="50"/>
      <c r="H73" s="44">
        <v>0</v>
      </c>
      <c r="I73" s="3">
        <v>3</v>
      </c>
      <c r="J73" s="159" t="s">
        <v>10</v>
      </c>
      <c r="K73" s="43"/>
      <c r="L73" s="113" t="s">
        <v>91</v>
      </c>
      <c r="M73" s="167">
        <v>177429</v>
      </c>
      <c r="N73" s="166">
        <f>SUM(H89)</f>
        <v>178104</v>
      </c>
      <c r="O73" s="45"/>
      <c r="S73" s="26"/>
      <c r="T73" s="26"/>
      <c r="U73" s="26"/>
      <c r="V73" s="26"/>
    </row>
    <row r="74" spans="2:22">
      <c r="B74" s="50"/>
      <c r="H74" s="88">
        <v>0</v>
      </c>
      <c r="I74" s="3">
        <v>5</v>
      </c>
      <c r="J74" s="159" t="s">
        <v>12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88">
        <v>0</v>
      </c>
      <c r="I75" s="3">
        <v>6</v>
      </c>
      <c r="J75" s="159" t="s">
        <v>13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332">
        <v>0</v>
      </c>
      <c r="I76" s="3">
        <v>7</v>
      </c>
      <c r="J76" s="159" t="s">
        <v>14</v>
      </c>
      <c r="L76" s="42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8</v>
      </c>
      <c r="J77" s="159" t="s">
        <v>15</v>
      </c>
      <c r="L77" s="42"/>
      <c r="M77" s="26"/>
      <c r="N77" s="26"/>
      <c r="O77" s="26"/>
      <c r="S77" s="26"/>
      <c r="T77" s="26"/>
      <c r="U77" s="26"/>
      <c r="V77" s="26"/>
    </row>
    <row r="78" spans="2:22">
      <c r="H78" s="44">
        <v>0</v>
      </c>
      <c r="I78" s="3">
        <v>10</v>
      </c>
      <c r="J78" s="159" t="s">
        <v>16</v>
      </c>
      <c r="L78" s="42"/>
      <c r="M78" s="26"/>
      <c r="N78" s="26"/>
      <c r="O78" s="26"/>
      <c r="S78" s="26"/>
      <c r="T78" s="26"/>
      <c r="U78" s="26"/>
      <c r="V78" s="26"/>
    </row>
    <row r="79" spans="2:22">
      <c r="H79" s="89">
        <v>0</v>
      </c>
      <c r="I79" s="3">
        <v>14</v>
      </c>
      <c r="J79" s="159" t="s">
        <v>19</v>
      </c>
      <c r="L79" s="42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18</v>
      </c>
      <c r="J80" s="159" t="s">
        <v>22</v>
      </c>
      <c r="N80" s="26"/>
      <c r="O80" s="26"/>
      <c r="S80" s="26"/>
      <c r="T80" s="26"/>
      <c r="U80" s="26"/>
      <c r="V80" s="26"/>
    </row>
    <row r="81" spans="8:22">
      <c r="H81" s="345">
        <v>0</v>
      </c>
      <c r="I81" s="3">
        <v>19</v>
      </c>
      <c r="J81" s="159" t="s">
        <v>23</v>
      </c>
      <c r="L81" s="29"/>
      <c r="M81" s="26"/>
      <c r="N81" s="26"/>
      <c r="O81" s="26"/>
      <c r="S81" s="26"/>
      <c r="T81" s="26"/>
      <c r="U81" s="26"/>
      <c r="V81" s="26"/>
    </row>
    <row r="82" spans="8:22">
      <c r="H82" s="89">
        <v>0</v>
      </c>
      <c r="I82" s="3">
        <v>20</v>
      </c>
      <c r="J82" s="159" t="s">
        <v>24</v>
      </c>
      <c r="L82" s="47"/>
      <c r="M82" s="382"/>
      <c r="N82" s="26"/>
      <c r="O82" s="26"/>
      <c r="S82" s="26"/>
      <c r="T82" s="26"/>
      <c r="U82" s="26"/>
      <c r="V82" s="26"/>
    </row>
    <row r="83" spans="8:22">
      <c r="H83" s="88">
        <v>0</v>
      </c>
      <c r="I83" s="3">
        <v>28</v>
      </c>
      <c r="J83" s="159" t="s">
        <v>32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44">
        <v>0</v>
      </c>
      <c r="I84" s="3">
        <v>30</v>
      </c>
      <c r="J84" s="159" t="s">
        <v>33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44">
        <v>0</v>
      </c>
      <c r="I85" s="3">
        <v>31</v>
      </c>
      <c r="J85" s="159" t="s">
        <v>63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32</v>
      </c>
      <c r="J86" s="159" t="s">
        <v>35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59" t="s">
        <v>37</v>
      </c>
      <c r="L87" s="48"/>
      <c r="M87" s="26"/>
      <c r="N87" s="26"/>
      <c r="O87" s="26"/>
      <c r="S87" s="30"/>
      <c r="T87" s="30"/>
    </row>
    <row r="88" spans="8:22">
      <c r="H88" s="88">
        <v>0</v>
      </c>
      <c r="I88" s="3">
        <v>39</v>
      </c>
      <c r="J88" s="159" t="s">
        <v>39</v>
      </c>
      <c r="L88" s="48"/>
      <c r="M88" s="26"/>
      <c r="N88" s="26"/>
      <c r="O88" s="26"/>
      <c r="Q88" s="26"/>
    </row>
    <row r="89" spans="8:22">
      <c r="H89" s="117">
        <f>SUM(H49:H88)</f>
        <v>178104</v>
      </c>
      <c r="I89" s="3"/>
      <c r="J89" s="3" t="s">
        <v>8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D90"/>
  <sheetViews>
    <sheetView zoomScaleNormal="100" workbookViewId="0">
      <selection activeCell="P82" sqref="P82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378"/>
      <c r="J1" s="100"/>
      <c r="Q1" s="26"/>
      <c r="R1" s="107"/>
    </row>
    <row r="2" spans="5:30">
      <c r="H2" s="408" t="s">
        <v>191</v>
      </c>
      <c r="I2" s="3"/>
      <c r="J2" s="184" t="s">
        <v>102</v>
      </c>
      <c r="K2" s="3"/>
      <c r="L2" s="178" t="s">
        <v>184</v>
      </c>
      <c r="R2" s="108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98</v>
      </c>
      <c r="I3" s="3"/>
      <c r="J3" s="143" t="s">
        <v>47</v>
      </c>
      <c r="K3" s="3"/>
      <c r="L3" s="42" t="s">
        <v>98</v>
      </c>
      <c r="M3" s="82"/>
      <c r="N3" s="414"/>
      <c r="R3" s="48"/>
      <c r="S3" s="26"/>
      <c r="T3" s="26"/>
      <c r="U3" s="26"/>
      <c r="V3" s="26"/>
    </row>
    <row r="4" spans="5:30" ht="13.5" customHeight="1">
      <c r="H4" s="412">
        <v>67184</v>
      </c>
      <c r="I4" s="3">
        <v>31</v>
      </c>
      <c r="J4" s="33" t="s">
        <v>63</v>
      </c>
      <c r="K4" s="199">
        <f>SUM(I4)</f>
        <v>31</v>
      </c>
      <c r="L4" s="271">
        <v>67156</v>
      </c>
      <c r="M4" s="389"/>
      <c r="N4" s="414"/>
      <c r="R4" s="48"/>
      <c r="S4" s="26"/>
      <c r="T4" s="26"/>
      <c r="U4" s="26"/>
      <c r="V4" s="26"/>
    </row>
    <row r="5" spans="5:30" ht="13.5" customHeight="1">
      <c r="H5" s="88">
        <v>44800</v>
      </c>
      <c r="I5" s="3">
        <v>2</v>
      </c>
      <c r="J5" s="33" t="s">
        <v>6</v>
      </c>
      <c r="K5" s="199">
        <f t="shared" ref="K5:K13" si="0">SUM(I5)</f>
        <v>2</v>
      </c>
      <c r="L5" s="271">
        <v>40483</v>
      </c>
      <c r="M5" s="45"/>
      <c r="N5" s="414"/>
      <c r="R5" s="48"/>
      <c r="S5" s="26"/>
      <c r="T5" s="26"/>
      <c r="U5" s="26"/>
      <c r="V5" s="26"/>
    </row>
    <row r="6" spans="5:30" ht="13.5" customHeight="1">
      <c r="H6" s="88">
        <v>41471</v>
      </c>
      <c r="I6" s="3">
        <v>17</v>
      </c>
      <c r="J6" s="33" t="s">
        <v>21</v>
      </c>
      <c r="K6" s="199">
        <f t="shared" si="0"/>
        <v>17</v>
      </c>
      <c r="L6" s="271">
        <v>31051</v>
      </c>
      <c r="M6" s="45"/>
      <c r="N6" s="414"/>
      <c r="R6" s="48"/>
      <c r="S6" s="26"/>
      <c r="T6" s="26"/>
      <c r="U6" s="26"/>
      <c r="V6" s="26"/>
    </row>
    <row r="7" spans="5:30" ht="13.5" customHeight="1">
      <c r="H7" s="88">
        <v>37671</v>
      </c>
      <c r="I7" s="3">
        <v>3</v>
      </c>
      <c r="J7" s="33" t="s">
        <v>10</v>
      </c>
      <c r="K7" s="199">
        <f t="shared" si="0"/>
        <v>3</v>
      </c>
      <c r="L7" s="271">
        <v>26830</v>
      </c>
      <c r="M7" s="45"/>
      <c r="N7" s="414"/>
      <c r="R7" s="48"/>
      <c r="S7" s="26"/>
      <c r="T7" s="26"/>
      <c r="U7" s="26"/>
      <c r="V7" s="26"/>
    </row>
    <row r="8" spans="5:30">
      <c r="H8" s="88">
        <v>26331</v>
      </c>
      <c r="I8" s="3">
        <v>34</v>
      </c>
      <c r="J8" s="33" t="s">
        <v>1</v>
      </c>
      <c r="K8" s="199">
        <f t="shared" si="0"/>
        <v>34</v>
      </c>
      <c r="L8" s="271">
        <v>29436</v>
      </c>
      <c r="M8" s="45"/>
      <c r="R8" s="48"/>
      <c r="S8" s="26"/>
      <c r="T8" s="26"/>
      <c r="U8" s="26"/>
      <c r="V8" s="26"/>
    </row>
    <row r="9" spans="5:30">
      <c r="H9" s="88">
        <v>17110</v>
      </c>
      <c r="I9" s="3">
        <v>40</v>
      </c>
      <c r="J9" s="33" t="s">
        <v>2</v>
      </c>
      <c r="K9" s="199">
        <f t="shared" si="0"/>
        <v>40</v>
      </c>
      <c r="L9" s="271">
        <v>14127</v>
      </c>
      <c r="M9" s="45"/>
      <c r="R9" s="48"/>
      <c r="S9" s="26"/>
      <c r="T9" s="26"/>
      <c r="U9" s="26"/>
      <c r="V9" s="26"/>
    </row>
    <row r="10" spans="5:30">
      <c r="H10" s="88">
        <v>14478</v>
      </c>
      <c r="I10" s="3">
        <v>13</v>
      </c>
      <c r="J10" s="33" t="s">
        <v>7</v>
      </c>
      <c r="K10" s="199">
        <f t="shared" si="0"/>
        <v>13</v>
      </c>
      <c r="L10" s="271">
        <v>16461</v>
      </c>
      <c r="M10" s="45"/>
      <c r="R10" s="48"/>
      <c r="S10" s="26"/>
      <c r="T10" s="26"/>
      <c r="U10" s="26"/>
      <c r="V10" s="26"/>
    </row>
    <row r="11" spans="5:30">
      <c r="H11" s="88">
        <v>13914</v>
      </c>
      <c r="I11" s="3">
        <v>33</v>
      </c>
      <c r="J11" s="33" t="s">
        <v>0</v>
      </c>
      <c r="K11" s="199">
        <f t="shared" si="0"/>
        <v>33</v>
      </c>
      <c r="L11" s="271">
        <v>13582</v>
      </c>
      <c r="M11" s="45"/>
      <c r="N11" s="29"/>
      <c r="R11" s="48"/>
      <c r="S11" s="26"/>
      <c r="T11" s="26"/>
      <c r="U11" s="26"/>
      <c r="V11" s="26"/>
    </row>
    <row r="12" spans="5:30">
      <c r="H12" s="428">
        <v>12735</v>
      </c>
      <c r="I12" s="3">
        <v>16</v>
      </c>
      <c r="J12" s="33" t="s">
        <v>3</v>
      </c>
      <c r="K12" s="199">
        <f t="shared" si="0"/>
        <v>16</v>
      </c>
      <c r="L12" s="272">
        <v>9599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1">
        <v>11701</v>
      </c>
      <c r="I13" s="14">
        <v>26</v>
      </c>
      <c r="J13" s="77" t="s">
        <v>30</v>
      </c>
      <c r="K13" s="199">
        <f t="shared" si="0"/>
        <v>26</v>
      </c>
      <c r="L13" s="272">
        <v>15656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444">
        <v>11621</v>
      </c>
      <c r="I14" s="218">
        <v>11</v>
      </c>
      <c r="J14" s="375" t="s">
        <v>17</v>
      </c>
      <c r="K14" s="106" t="s">
        <v>8</v>
      </c>
      <c r="L14" s="273">
        <v>332273</v>
      </c>
      <c r="N14" s="32"/>
      <c r="R14" s="48"/>
      <c r="S14" s="26"/>
      <c r="T14" s="26"/>
      <c r="U14" s="26"/>
      <c r="V14" s="26"/>
    </row>
    <row r="15" spans="5:30">
      <c r="H15" s="88">
        <v>10235</v>
      </c>
      <c r="I15" s="3">
        <v>25</v>
      </c>
      <c r="J15" s="33" t="s">
        <v>29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9438</v>
      </c>
      <c r="I16" s="3">
        <v>38</v>
      </c>
      <c r="J16" s="33" t="s">
        <v>38</v>
      </c>
      <c r="K16" s="50"/>
      <c r="L16" s="32"/>
      <c r="R16" s="48"/>
      <c r="S16" s="26"/>
      <c r="T16" s="26"/>
      <c r="U16" s="26"/>
      <c r="V16" s="26"/>
    </row>
    <row r="17" spans="1:22">
      <c r="H17" s="88">
        <v>8189</v>
      </c>
      <c r="I17" s="3">
        <v>1</v>
      </c>
      <c r="J17" s="33" t="s">
        <v>4</v>
      </c>
      <c r="L17" s="32"/>
      <c r="M17" s="393"/>
      <c r="R17" s="48"/>
      <c r="S17" s="26"/>
      <c r="T17" s="26"/>
      <c r="U17" s="26"/>
      <c r="V17" s="26"/>
    </row>
    <row r="18" spans="1:22">
      <c r="H18" s="121">
        <v>6117</v>
      </c>
      <c r="I18" s="3">
        <v>24</v>
      </c>
      <c r="J18" s="33" t="s">
        <v>28</v>
      </c>
      <c r="L18" s="16"/>
      <c r="M18" s="42" t="s">
        <v>62</v>
      </c>
      <c r="N18" s="42" t="s">
        <v>74</v>
      </c>
      <c r="R18" s="48"/>
      <c r="S18" s="26"/>
      <c r="T18" s="26"/>
      <c r="U18" s="26"/>
      <c r="V18" s="26"/>
    </row>
    <row r="19" spans="1:22" ht="14.25" thickBot="1">
      <c r="H19" s="89">
        <v>5801</v>
      </c>
      <c r="I19" s="3">
        <v>21</v>
      </c>
      <c r="J19" s="3" t="s">
        <v>154</v>
      </c>
      <c r="K19" s="115">
        <f>SUM(I4)</f>
        <v>31</v>
      </c>
      <c r="L19" s="33" t="s">
        <v>63</v>
      </c>
      <c r="M19" s="364">
        <v>72872</v>
      </c>
      <c r="N19" s="89">
        <f>SUM(H4)</f>
        <v>67184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47</v>
      </c>
      <c r="C20" s="59" t="s">
        <v>191</v>
      </c>
      <c r="D20" s="59" t="s">
        <v>184</v>
      </c>
      <c r="E20" s="59" t="s">
        <v>41</v>
      </c>
      <c r="F20" s="59" t="s">
        <v>50</v>
      </c>
      <c r="G20" s="8" t="s">
        <v>171</v>
      </c>
      <c r="H20" s="44">
        <v>5366</v>
      </c>
      <c r="I20" s="3">
        <v>36</v>
      </c>
      <c r="J20" s="33" t="s">
        <v>5</v>
      </c>
      <c r="K20" s="115">
        <f t="shared" ref="K20:K28" si="1">SUM(I5)</f>
        <v>2</v>
      </c>
      <c r="L20" s="33" t="s">
        <v>6</v>
      </c>
      <c r="M20" s="365">
        <v>26864</v>
      </c>
      <c r="N20" s="89">
        <f t="shared" ref="N20:N28" si="2">SUM(H5)</f>
        <v>44800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63</v>
      </c>
      <c r="C21" s="198">
        <f>SUM(H4)</f>
        <v>67184</v>
      </c>
      <c r="D21" s="5">
        <f>SUM(L4)</f>
        <v>67156</v>
      </c>
      <c r="E21" s="52">
        <f t="shared" ref="E21:E30" si="3">SUM(N19/M19*100)</f>
        <v>92.194532879569664</v>
      </c>
      <c r="F21" s="52">
        <f t="shared" ref="F21:F31" si="4">SUM(C21/D21*100)</f>
        <v>100.04169396628745</v>
      </c>
      <c r="G21" s="62"/>
      <c r="H21" s="88">
        <v>2931</v>
      </c>
      <c r="I21" s="3">
        <v>9</v>
      </c>
      <c r="J21" s="3" t="s">
        <v>160</v>
      </c>
      <c r="K21" s="115">
        <f t="shared" si="1"/>
        <v>17</v>
      </c>
      <c r="L21" s="33" t="s">
        <v>21</v>
      </c>
      <c r="M21" s="365">
        <v>37946</v>
      </c>
      <c r="N21" s="89">
        <f t="shared" si="2"/>
        <v>41471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6</v>
      </c>
      <c r="C22" s="198">
        <f t="shared" ref="C22:C30" si="5">SUM(H5)</f>
        <v>44800</v>
      </c>
      <c r="D22" s="5">
        <f t="shared" ref="D22:D30" si="6">SUM(L5)</f>
        <v>40483</v>
      </c>
      <c r="E22" s="52">
        <f t="shared" si="3"/>
        <v>166.76593210244192</v>
      </c>
      <c r="F22" s="52">
        <f t="shared" si="4"/>
        <v>110.66373539510413</v>
      </c>
      <c r="G22" s="62"/>
      <c r="H22" s="88">
        <v>1712</v>
      </c>
      <c r="I22" s="3">
        <v>37</v>
      </c>
      <c r="J22" s="33" t="s">
        <v>37</v>
      </c>
      <c r="K22" s="115">
        <f t="shared" si="1"/>
        <v>3</v>
      </c>
      <c r="L22" s="33" t="s">
        <v>10</v>
      </c>
      <c r="M22" s="365">
        <v>43908</v>
      </c>
      <c r="N22" s="89">
        <f t="shared" si="2"/>
        <v>37671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21</v>
      </c>
      <c r="C23" s="198">
        <f t="shared" si="5"/>
        <v>41471</v>
      </c>
      <c r="D23" s="96">
        <f t="shared" si="6"/>
        <v>31051</v>
      </c>
      <c r="E23" s="52">
        <f t="shared" si="3"/>
        <v>109.28951668160016</v>
      </c>
      <c r="F23" s="52">
        <f t="shared" si="4"/>
        <v>133.55769540433479</v>
      </c>
      <c r="G23" s="62"/>
      <c r="H23" s="88">
        <v>1690</v>
      </c>
      <c r="I23" s="3">
        <v>12</v>
      </c>
      <c r="J23" s="33" t="s">
        <v>18</v>
      </c>
      <c r="K23" s="115">
        <f t="shared" si="1"/>
        <v>34</v>
      </c>
      <c r="L23" s="33" t="s">
        <v>1</v>
      </c>
      <c r="M23" s="365">
        <v>25934</v>
      </c>
      <c r="N23" s="89">
        <f t="shared" si="2"/>
        <v>26331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10</v>
      </c>
      <c r="C24" s="198">
        <f t="shared" si="5"/>
        <v>37671</v>
      </c>
      <c r="D24" s="5">
        <f t="shared" si="6"/>
        <v>26830</v>
      </c>
      <c r="E24" s="52">
        <f t="shared" si="3"/>
        <v>85.795299262093465</v>
      </c>
      <c r="F24" s="52">
        <f t="shared" si="4"/>
        <v>140.40626164740962</v>
      </c>
      <c r="G24" s="62"/>
      <c r="H24" s="88">
        <v>1650</v>
      </c>
      <c r="I24" s="3">
        <v>10</v>
      </c>
      <c r="J24" s="33" t="s">
        <v>16</v>
      </c>
      <c r="K24" s="115">
        <f t="shared" si="1"/>
        <v>40</v>
      </c>
      <c r="L24" s="33" t="s">
        <v>2</v>
      </c>
      <c r="M24" s="365">
        <v>17518</v>
      </c>
      <c r="N24" s="89">
        <f t="shared" si="2"/>
        <v>17110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1</v>
      </c>
      <c r="C25" s="198">
        <f t="shared" si="5"/>
        <v>26331</v>
      </c>
      <c r="D25" s="5">
        <f t="shared" si="6"/>
        <v>29436</v>
      </c>
      <c r="E25" s="52">
        <f t="shared" si="3"/>
        <v>101.530808976633</v>
      </c>
      <c r="F25" s="52">
        <f t="shared" si="4"/>
        <v>89.451691805951896</v>
      </c>
      <c r="G25" s="72"/>
      <c r="H25" s="88">
        <v>1455</v>
      </c>
      <c r="I25" s="3">
        <v>14</v>
      </c>
      <c r="J25" s="33" t="s">
        <v>19</v>
      </c>
      <c r="K25" s="115">
        <f t="shared" si="1"/>
        <v>13</v>
      </c>
      <c r="L25" s="33" t="s">
        <v>7</v>
      </c>
      <c r="M25" s="365">
        <v>15153</v>
      </c>
      <c r="N25" s="89">
        <f t="shared" si="2"/>
        <v>14478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2</v>
      </c>
      <c r="C26" s="198">
        <f t="shared" si="5"/>
        <v>17110</v>
      </c>
      <c r="D26" s="5">
        <f t="shared" si="6"/>
        <v>14127</v>
      </c>
      <c r="E26" s="52">
        <f t="shared" si="3"/>
        <v>97.67096700536591</v>
      </c>
      <c r="F26" s="52">
        <f t="shared" si="4"/>
        <v>121.11559425214129</v>
      </c>
      <c r="G26" s="62"/>
      <c r="H26" s="288">
        <v>813</v>
      </c>
      <c r="I26" s="3">
        <v>32</v>
      </c>
      <c r="J26" s="33" t="s">
        <v>35</v>
      </c>
      <c r="K26" s="115">
        <f t="shared" si="1"/>
        <v>33</v>
      </c>
      <c r="L26" s="33" t="s">
        <v>0</v>
      </c>
      <c r="M26" s="365">
        <v>11781</v>
      </c>
      <c r="N26" s="89">
        <f t="shared" si="2"/>
        <v>13914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7</v>
      </c>
      <c r="C27" s="198">
        <f t="shared" si="5"/>
        <v>14478</v>
      </c>
      <c r="D27" s="5">
        <f t="shared" si="6"/>
        <v>16461</v>
      </c>
      <c r="E27" s="52">
        <f t="shared" si="3"/>
        <v>95.545436547218372</v>
      </c>
      <c r="F27" s="52">
        <f t="shared" si="4"/>
        <v>87.953344268270456</v>
      </c>
      <c r="G27" s="62"/>
      <c r="H27" s="44">
        <v>557</v>
      </c>
      <c r="I27" s="3">
        <v>4</v>
      </c>
      <c r="J27" s="33" t="s">
        <v>11</v>
      </c>
      <c r="K27" s="115">
        <f t="shared" si="1"/>
        <v>16</v>
      </c>
      <c r="L27" s="33" t="s">
        <v>3</v>
      </c>
      <c r="M27" s="366">
        <v>11746</v>
      </c>
      <c r="N27" s="89">
        <f t="shared" si="2"/>
        <v>12735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0</v>
      </c>
      <c r="C28" s="198">
        <f t="shared" si="5"/>
        <v>13914</v>
      </c>
      <c r="D28" s="5">
        <f t="shared" si="6"/>
        <v>13582</v>
      </c>
      <c r="E28" s="52">
        <f t="shared" si="3"/>
        <v>118.10542398777693</v>
      </c>
      <c r="F28" s="52">
        <f t="shared" si="4"/>
        <v>102.44441172139595</v>
      </c>
      <c r="G28" s="73"/>
      <c r="H28" s="88">
        <v>479</v>
      </c>
      <c r="I28" s="3">
        <v>15</v>
      </c>
      <c r="J28" s="33" t="s">
        <v>20</v>
      </c>
      <c r="K28" s="179">
        <f t="shared" si="1"/>
        <v>26</v>
      </c>
      <c r="L28" s="77" t="s">
        <v>30</v>
      </c>
      <c r="M28" s="367">
        <v>10789</v>
      </c>
      <c r="N28" s="165">
        <f t="shared" si="2"/>
        <v>11701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3</v>
      </c>
      <c r="C29" s="198">
        <f t="shared" si="5"/>
        <v>12735</v>
      </c>
      <c r="D29" s="5">
        <f t="shared" si="6"/>
        <v>9599</v>
      </c>
      <c r="E29" s="52">
        <f t="shared" si="3"/>
        <v>108.41988762131788</v>
      </c>
      <c r="F29" s="52">
        <f t="shared" si="4"/>
        <v>132.67006979893739</v>
      </c>
      <c r="G29" s="72"/>
      <c r="H29" s="88">
        <v>398</v>
      </c>
      <c r="I29" s="3">
        <v>20</v>
      </c>
      <c r="J29" s="33" t="s">
        <v>24</v>
      </c>
      <c r="K29" s="113"/>
      <c r="L29" s="113" t="s">
        <v>55</v>
      </c>
      <c r="M29" s="368">
        <v>343297</v>
      </c>
      <c r="N29" s="170">
        <f>SUM(H44)</f>
        <v>356822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30</v>
      </c>
      <c r="C30" s="198">
        <f t="shared" si="5"/>
        <v>11701</v>
      </c>
      <c r="D30" s="5">
        <f t="shared" si="6"/>
        <v>15656</v>
      </c>
      <c r="E30" s="57">
        <f t="shared" si="3"/>
        <v>108.45305403651868</v>
      </c>
      <c r="F30" s="63">
        <f t="shared" si="4"/>
        <v>74.738119570771588</v>
      </c>
      <c r="G30" s="75"/>
      <c r="H30" s="88">
        <v>366</v>
      </c>
      <c r="I30" s="3">
        <v>27</v>
      </c>
      <c r="J30" s="33" t="s">
        <v>31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356822</v>
      </c>
      <c r="D31" s="67">
        <f>SUM(L14)</f>
        <v>332273</v>
      </c>
      <c r="E31" s="70">
        <f>SUM(N29/M29*100)</f>
        <v>103.93973731200681</v>
      </c>
      <c r="F31" s="63">
        <f t="shared" si="4"/>
        <v>107.38820187014895</v>
      </c>
      <c r="G31" s="83">
        <v>51.8</v>
      </c>
      <c r="H31" s="88">
        <v>277</v>
      </c>
      <c r="I31" s="3">
        <v>39</v>
      </c>
      <c r="J31" s="33" t="s">
        <v>39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179</v>
      </c>
      <c r="I32" s="3">
        <v>5</v>
      </c>
      <c r="J32" s="33" t="s">
        <v>12</v>
      </c>
      <c r="L32" s="42"/>
      <c r="M32" s="90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124</v>
      </c>
      <c r="I33" s="3">
        <v>7</v>
      </c>
      <c r="J33" s="33" t="s">
        <v>14</v>
      </c>
      <c r="L33" s="42"/>
      <c r="M33" s="90"/>
      <c r="N33" s="26"/>
      <c r="R33" s="48"/>
      <c r="S33" s="26"/>
      <c r="T33" s="26"/>
      <c r="U33" s="26"/>
      <c r="V33" s="26"/>
    </row>
    <row r="34" spans="3:30">
      <c r="H34" s="88">
        <v>13</v>
      </c>
      <c r="I34" s="3">
        <v>19</v>
      </c>
      <c r="J34" s="33" t="s">
        <v>23</v>
      </c>
      <c r="L34" s="42"/>
      <c r="M34" s="90"/>
      <c r="N34" s="26"/>
      <c r="R34" s="48"/>
      <c r="S34" s="26"/>
      <c r="T34" s="26"/>
      <c r="U34" s="26"/>
      <c r="V34" s="26"/>
    </row>
    <row r="35" spans="3:30">
      <c r="C35" s="26"/>
      <c r="E35" s="17"/>
      <c r="H35" s="121">
        <v>8</v>
      </c>
      <c r="I35" s="3">
        <v>18</v>
      </c>
      <c r="J35" s="33" t="s">
        <v>22</v>
      </c>
      <c r="L35" s="42"/>
      <c r="M35" s="90"/>
      <c r="N35" s="26"/>
      <c r="R35" s="48"/>
      <c r="S35" s="26"/>
      <c r="T35" s="26"/>
      <c r="U35" s="26"/>
      <c r="V35" s="26"/>
    </row>
    <row r="36" spans="3:30">
      <c r="H36" s="419">
        <v>7</v>
      </c>
      <c r="I36" s="3">
        <v>23</v>
      </c>
      <c r="J36" s="33" t="s">
        <v>27</v>
      </c>
      <c r="N36" s="26"/>
      <c r="R36" s="48"/>
      <c r="S36" s="26"/>
      <c r="T36" s="26"/>
      <c r="U36" s="26"/>
      <c r="V36" s="26"/>
    </row>
    <row r="37" spans="3:30">
      <c r="H37" s="88">
        <v>1</v>
      </c>
      <c r="I37" s="3">
        <v>30</v>
      </c>
      <c r="J37" s="33" t="s">
        <v>33</v>
      </c>
      <c r="L37" s="47"/>
      <c r="M37" s="418"/>
      <c r="N37" s="26"/>
      <c r="R37" s="48"/>
      <c r="S37" s="26"/>
      <c r="T37" s="26"/>
      <c r="U37" s="26"/>
      <c r="V37" s="26"/>
    </row>
    <row r="38" spans="3:30">
      <c r="H38" s="88">
        <v>0</v>
      </c>
      <c r="I38" s="3">
        <v>6</v>
      </c>
      <c r="J38" s="33" t="s">
        <v>13</v>
      </c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8</v>
      </c>
      <c r="J39" s="33" t="s">
        <v>15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44">
        <v>0</v>
      </c>
      <c r="I40" s="3">
        <v>22</v>
      </c>
      <c r="J40" s="33" t="s">
        <v>26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29</v>
      </c>
      <c r="J42" s="33" t="s">
        <v>54</v>
      </c>
      <c r="M42" s="48"/>
      <c r="N42" s="26"/>
      <c r="R42" s="48"/>
      <c r="S42" s="26"/>
      <c r="T42" s="26"/>
      <c r="U42" s="26"/>
      <c r="V42" s="26"/>
    </row>
    <row r="43" spans="3:30">
      <c r="H43" s="2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8">
        <f>SUM(H4:H43)</f>
        <v>356822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7"/>
    </row>
    <row r="47" spans="3:30">
      <c r="H47" s="379"/>
      <c r="L47" s="393"/>
      <c r="M47" s="48"/>
      <c r="N47" s="26"/>
      <c r="R47" s="108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6" t="s">
        <v>191</v>
      </c>
      <c r="I48" s="3"/>
      <c r="J48" s="187" t="s">
        <v>90</v>
      </c>
      <c r="K48" s="3"/>
      <c r="L48" s="325" t="s">
        <v>184</v>
      </c>
      <c r="M48" s="48"/>
      <c r="N48" s="26"/>
      <c r="R48" s="48"/>
      <c r="S48" s="26"/>
      <c r="T48" s="26"/>
      <c r="U48" s="26"/>
      <c r="V48" s="26"/>
    </row>
    <row r="49" spans="1:22" ht="13.5" customHeight="1">
      <c r="H49" s="93" t="s">
        <v>98</v>
      </c>
      <c r="I49" s="3"/>
      <c r="J49" s="143" t="s">
        <v>9</v>
      </c>
      <c r="K49" s="3"/>
      <c r="L49" s="325" t="s">
        <v>98</v>
      </c>
      <c r="M49" s="394"/>
      <c r="R49" s="48"/>
      <c r="S49" s="26"/>
      <c r="T49" s="26"/>
      <c r="U49" s="26"/>
      <c r="V49" s="26"/>
    </row>
    <row r="50" spans="1:22" ht="13.5" customHeight="1">
      <c r="H50" s="89">
        <v>15225</v>
      </c>
      <c r="I50" s="3">
        <v>16</v>
      </c>
      <c r="J50" s="33" t="s">
        <v>3</v>
      </c>
      <c r="K50" s="323">
        <f>SUM(I50)</f>
        <v>16</v>
      </c>
      <c r="L50" s="326">
        <v>14778</v>
      </c>
      <c r="M50" s="394"/>
      <c r="R50" s="48"/>
      <c r="S50" s="26"/>
      <c r="T50" s="26"/>
      <c r="U50" s="26"/>
      <c r="V50" s="26"/>
    </row>
    <row r="51" spans="1:22" ht="13.5" customHeight="1">
      <c r="H51" s="44">
        <v>11438</v>
      </c>
      <c r="I51" s="3">
        <v>26</v>
      </c>
      <c r="J51" s="33" t="s">
        <v>30</v>
      </c>
      <c r="K51" s="323">
        <f t="shared" ref="K51:K59" si="7">SUM(I51)</f>
        <v>26</v>
      </c>
      <c r="L51" s="327">
        <v>13369</v>
      </c>
      <c r="M51" s="394"/>
      <c r="R51" s="48"/>
      <c r="S51" s="26"/>
      <c r="T51" s="26"/>
      <c r="U51" s="26"/>
      <c r="V51" s="26"/>
    </row>
    <row r="52" spans="1:22" ht="14.25" thickBot="1">
      <c r="H52" s="44">
        <v>5188</v>
      </c>
      <c r="I52" s="3">
        <v>33</v>
      </c>
      <c r="J52" s="33" t="s">
        <v>0</v>
      </c>
      <c r="K52" s="323">
        <f t="shared" si="7"/>
        <v>33</v>
      </c>
      <c r="L52" s="327">
        <v>5429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191</v>
      </c>
      <c r="D53" s="59" t="s">
        <v>184</v>
      </c>
      <c r="E53" s="59" t="s">
        <v>41</v>
      </c>
      <c r="F53" s="59" t="s">
        <v>50</v>
      </c>
      <c r="G53" s="8" t="s">
        <v>171</v>
      </c>
      <c r="H53" s="44">
        <v>3947</v>
      </c>
      <c r="I53" s="3">
        <v>25</v>
      </c>
      <c r="J53" s="33" t="s">
        <v>29</v>
      </c>
      <c r="K53" s="323">
        <f t="shared" si="7"/>
        <v>25</v>
      </c>
      <c r="L53" s="327">
        <v>1991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15225</v>
      </c>
      <c r="D54" s="96">
        <f>SUM(L50)</f>
        <v>14778</v>
      </c>
      <c r="E54" s="52">
        <f t="shared" ref="E54:E63" si="8">SUM(N67/M67*100)</f>
        <v>97.284345047923324</v>
      </c>
      <c r="F54" s="52">
        <f t="shared" ref="F54:F62" si="9">SUM(C54/D54*100)</f>
        <v>103.02476654486399</v>
      </c>
      <c r="G54" s="62"/>
      <c r="H54" s="44">
        <v>3123</v>
      </c>
      <c r="I54" s="3">
        <v>34</v>
      </c>
      <c r="J54" s="33" t="s">
        <v>1</v>
      </c>
      <c r="K54" s="323">
        <f t="shared" si="7"/>
        <v>34</v>
      </c>
      <c r="L54" s="327">
        <v>12329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11438</v>
      </c>
      <c r="D55" s="96">
        <f t="shared" ref="D55:D63" si="11">SUM(L51)</f>
        <v>13369</v>
      </c>
      <c r="E55" s="52">
        <f t="shared" si="8"/>
        <v>101.5177065767285</v>
      </c>
      <c r="F55" s="52">
        <f t="shared" si="9"/>
        <v>85.556137332635203</v>
      </c>
      <c r="G55" s="62"/>
      <c r="H55" s="44">
        <v>1692</v>
      </c>
      <c r="I55" s="3">
        <v>40</v>
      </c>
      <c r="J55" s="33" t="s">
        <v>2</v>
      </c>
      <c r="K55" s="323">
        <f t="shared" si="7"/>
        <v>40</v>
      </c>
      <c r="L55" s="327">
        <v>1778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0</v>
      </c>
      <c r="C56" s="43">
        <f t="shared" si="10"/>
        <v>5188</v>
      </c>
      <c r="D56" s="96">
        <f t="shared" si="11"/>
        <v>5429</v>
      </c>
      <c r="E56" s="52">
        <f t="shared" si="8"/>
        <v>89.757785467128031</v>
      </c>
      <c r="F56" s="52">
        <f t="shared" si="9"/>
        <v>95.560876772886346</v>
      </c>
      <c r="G56" s="62"/>
      <c r="H56" s="88">
        <v>1674</v>
      </c>
      <c r="I56" s="3">
        <v>36</v>
      </c>
      <c r="J56" s="33" t="s">
        <v>5</v>
      </c>
      <c r="K56" s="323">
        <f t="shared" si="7"/>
        <v>36</v>
      </c>
      <c r="L56" s="327">
        <v>913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29</v>
      </c>
      <c r="C57" s="43">
        <f t="shared" si="10"/>
        <v>3947</v>
      </c>
      <c r="D57" s="96">
        <f t="shared" si="11"/>
        <v>1991</v>
      </c>
      <c r="E57" s="52">
        <f t="shared" si="8"/>
        <v>99.924050632911388</v>
      </c>
      <c r="F57" s="52">
        <f t="shared" si="9"/>
        <v>198.2420894023104</v>
      </c>
      <c r="G57" s="62"/>
      <c r="H57" s="44">
        <v>1412</v>
      </c>
      <c r="I57" s="3">
        <v>17</v>
      </c>
      <c r="J57" s="33" t="s">
        <v>21</v>
      </c>
      <c r="K57" s="323">
        <f t="shared" si="7"/>
        <v>17</v>
      </c>
      <c r="L57" s="327">
        <v>924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1</v>
      </c>
      <c r="C58" s="43">
        <f t="shared" si="10"/>
        <v>3123</v>
      </c>
      <c r="D58" s="96">
        <f t="shared" si="11"/>
        <v>12329</v>
      </c>
      <c r="E58" s="52">
        <f t="shared" si="8"/>
        <v>94.579043004239864</v>
      </c>
      <c r="F58" s="52">
        <f t="shared" si="9"/>
        <v>25.330521534593238</v>
      </c>
      <c r="G58" s="72"/>
      <c r="H58" s="44">
        <v>1363</v>
      </c>
      <c r="I58" s="3">
        <v>39</v>
      </c>
      <c r="J58" s="33" t="s">
        <v>39</v>
      </c>
      <c r="K58" s="323">
        <f t="shared" si="7"/>
        <v>39</v>
      </c>
      <c r="L58" s="327">
        <v>1370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2</v>
      </c>
      <c r="C59" s="43">
        <f t="shared" si="10"/>
        <v>1692</v>
      </c>
      <c r="D59" s="96">
        <f t="shared" si="11"/>
        <v>1778</v>
      </c>
      <c r="E59" s="52">
        <f t="shared" si="8"/>
        <v>101.499700059988</v>
      </c>
      <c r="F59" s="52">
        <f t="shared" si="9"/>
        <v>95.163104611923515</v>
      </c>
      <c r="G59" s="62"/>
      <c r="H59" s="445">
        <v>1302</v>
      </c>
      <c r="I59" s="14">
        <v>1</v>
      </c>
      <c r="J59" s="77" t="s">
        <v>4</v>
      </c>
      <c r="K59" s="324">
        <f t="shared" si="7"/>
        <v>1</v>
      </c>
      <c r="L59" s="328">
        <v>734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5</v>
      </c>
      <c r="C60" s="89">
        <f t="shared" si="10"/>
        <v>1674</v>
      </c>
      <c r="D60" s="96">
        <f t="shared" si="11"/>
        <v>913</v>
      </c>
      <c r="E60" s="52">
        <f t="shared" si="8"/>
        <v>100.7826610475617</v>
      </c>
      <c r="F60" s="52">
        <f t="shared" si="9"/>
        <v>183.35158817086528</v>
      </c>
      <c r="G60" s="62"/>
      <c r="H60" s="452">
        <v>1119</v>
      </c>
      <c r="I60" s="218">
        <v>38</v>
      </c>
      <c r="J60" s="375" t="s">
        <v>38</v>
      </c>
      <c r="K60" s="361" t="s">
        <v>8</v>
      </c>
      <c r="L60" s="370">
        <v>58999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21</v>
      </c>
      <c r="C61" s="43">
        <f t="shared" si="10"/>
        <v>1412</v>
      </c>
      <c r="D61" s="96">
        <f t="shared" si="11"/>
        <v>924</v>
      </c>
      <c r="E61" s="52">
        <f t="shared" si="8"/>
        <v>116.98425849212926</v>
      </c>
      <c r="F61" s="52">
        <f t="shared" si="9"/>
        <v>152.81385281385283</v>
      </c>
      <c r="G61" s="73"/>
      <c r="H61" s="44">
        <v>883</v>
      </c>
      <c r="I61" s="3">
        <v>31</v>
      </c>
      <c r="J61" s="33" t="s">
        <v>63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39</v>
      </c>
      <c r="C62" s="43">
        <f t="shared" si="10"/>
        <v>1363</v>
      </c>
      <c r="D62" s="96">
        <f t="shared" si="11"/>
        <v>1370</v>
      </c>
      <c r="E62" s="57">
        <f t="shared" si="8"/>
        <v>102.02095808383234</v>
      </c>
      <c r="F62" s="52">
        <f t="shared" si="9"/>
        <v>99.489051094890513</v>
      </c>
      <c r="G62" s="72"/>
      <c r="H62" s="44">
        <v>813</v>
      </c>
      <c r="I62" s="3">
        <v>14</v>
      </c>
      <c r="J62" s="33" t="s">
        <v>19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4</v>
      </c>
      <c r="C63" s="43">
        <f t="shared" si="10"/>
        <v>1302</v>
      </c>
      <c r="D63" s="96">
        <f t="shared" si="11"/>
        <v>734</v>
      </c>
      <c r="E63" s="57">
        <f t="shared" si="8"/>
        <v>96.875</v>
      </c>
      <c r="F63" s="52">
        <f>SUM(C63/D63*100)</f>
        <v>177.3841961852861</v>
      </c>
      <c r="G63" s="75"/>
      <c r="H63" s="44">
        <v>601</v>
      </c>
      <c r="I63" s="3">
        <v>24</v>
      </c>
      <c r="J63" s="33" t="s">
        <v>28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57</v>
      </c>
      <c r="C64" s="67">
        <f>SUM(H90)</f>
        <v>50746</v>
      </c>
      <c r="D64" s="67">
        <f>SUM(L60)</f>
        <v>58999</v>
      </c>
      <c r="E64" s="70">
        <f>SUM(N77/M77*100)</f>
        <v>97.770841762518543</v>
      </c>
      <c r="F64" s="70">
        <f>SUM(C64/D64*100)</f>
        <v>86.01162731571722</v>
      </c>
      <c r="G64" s="384">
        <v>127</v>
      </c>
      <c r="H64" s="121">
        <v>321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19">
        <v>219</v>
      </c>
      <c r="I65" s="3">
        <v>19</v>
      </c>
      <c r="J65" s="33" t="s">
        <v>23</v>
      </c>
      <c r="M65" s="393"/>
      <c r="N65" s="26"/>
      <c r="R65" s="48"/>
      <c r="S65" s="26"/>
      <c r="T65" s="26"/>
      <c r="U65" s="26"/>
      <c r="V65" s="26"/>
    </row>
    <row r="66" spans="3:22">
      <c r="H66" s="44">
        <v>178</v>
      </c>
      <c r="I66" s="3">
        <v>15</v>
      </c>
      <c r="J66" s="33" t="s">
        <v>20</v>
      </c>
      <c r="L66" s="16"/>
      <c r="M66" s="339" t="s">
        <v>62</v>
      </c>
      <c r="N66" s="42" t="s">
        <v>74</v>
      </c>
      <c r="R66" s="48"/>
      <c r="S66" s="26"/>
      <c r="T66" s="26"/>
      <c r="U66" s="26"/>
      <c r="V66" s="26"/>
    </row>
    <row r="67" spans="3:22">
      <c r="C67" s="26"/>
      <c r="H67" s="88">
        <v>129</v>
      </c>
      <c r="I67" s="3">
        <v>37</v>
      </c>
      <c r="J67" s="33" t="s">
        <v>37</v>
      </c>
      <c r="K67" s="3">
        <f>SUM(I50)</f>
        <v>16</v>
      </c>
      <c r="L67" s="33" t="s">
        <v>3</v>
      </c>
      <c r="M67" s="386">
        <v>15650</v>
      </c>
      <c r="N67" s="89">
        <f>SUM(H50)</f>
        <v>15225</v>
      </c>
      <c r="R67" s="48"/>
      <c r="S67" s="26"/>
      <c r="T67" s="26"/>
      <c r="U67" s="26"/>
      <c r="V67" s="26"/>
    </row>
    <row r="68" spans="3:22">
      <c r="C68" s="26"/>
      <c r="H68" s="44">
        <v>100</v>
      </c>
      <c r="I68" s="3">
        <v>9</v>
      </c>
      <c r="J68" s="3" t="s">
        <v>160</v>
      </c>
      <c r="K68" s="3">
        <f t="shared" ref="K68:K76" si="12">SUM(I51)</f>
        <v>26</v>
      </c>
      <c r="L68" s="33" t="s">
        <v>30</v>
      </c>
      <c r="M68" s="387">
        <v>11267</v>
      </c>
      <c r="N68" s="89">
        <f t="shared" ref="N68:N76" si="13">SUM(H51)</f>
        <v>11438</v>
      </c>
      <c r="R68" s="48"/>
      <c r="S68" s="26"/>
      <c r="T68" s="26"/>
      <c r="U68" s="26"/>
      <c r="V68" s="26"/>
    </row>
    <row r="69" spans="3:22">
      <c r="H69" s="288">
        <v>16</v>
      </c>
      <c r="I69" s="3">
        <v>13</v>
      </c>
      <c r="J69" s="33" t="s">
        <v>7</v>
      </c>
      <c r="K69" s="3">
        <f t="shared" si="12"/>
        <v>33</v>
      </c>
      <c r="L69" s="33" t="s">
        <v>0</v>
      </c>
      <c r="M69" s="387">
        <v>5780</v>
      </c>
      <c r="N69" s="89">
        <f t="shared" si="13"/>
        <v>5188</v>
      </c>
      <c r="R69" s="48"/>
      <c r="S69" s="26"/>
      <c r="T69" s="26"/>
      <c r="U69" s="26"/>
      <c r="V69" s="26"/>
    </row>
    <row r="70" spans="3:22">
      <c r="H70" s="44">
        <v>3</v>
      </c>
      <c r="I70" s="3">
        <v>23</v>
      </c>
      <c r="J70" s="33" t="s">
        <v>27</v>
      </c>
      <c r="K70" s="3">
        <f t="shared" si="12"/>
        <v>25</v>
      </c>
      <c r="L70" s="33" t="s">
        <v>29</v>
      </c>
      <c r="M70" s="387">
        <v>3950</v>
      </c>
      <c r="N70" s="89">
        <f t="shared" si="13"/>
        <v>3947</v>
      </c>
      <c r="R70" s="48"/>
      <c r="S70" s="26"/>
      <c r="T70" s="26"/>
      <c r="U70" s="26"/>
      <c r="V70" s="26"/>
    </row>
    <row r="71" spans="3:22">
      <c r="H71" s="44">
        <v>0</v>
      </c>
      <c r="I71" s="3">
        <v>2</v>
      </c>
      <c r="J71" s="33" t="s">
        <v>6</v>
      </c>
      <c r="K71" s="3">
        <f t="shared" si="12"/>
        <v>34</v>
      </c>
      <c r="L71" s="33" t="s">
        <v>1</v>
      </c>
      <c r="M71" s="387">
        <v>3302</v>
      </c>
      <c r="N71" s="89">
        <f t="shared" si="13"/>
        <v>3123</v>
      </c>
      <c r="R71" s="48"/>
      <c r="S71" s="26"/>
      <c r="T71" s="26"/>
      <c r="U71" s="26"/>
      <c r="V71" s="26"/>
    </row>
    <row r="72" spans="3:22">
      <c r="H72" s="44">
        <v>0</v>
      </c>
      <c r="I72" s="3">
        <v>3</v>
      </c>
      <c r="J72" s="33" t="s">
        <v>10</v>
      </c>
      <c r="K72" s="3">
        <f t="shared" si="12"/>
        <v>40</v>
      </c>
      <c r="L72" s="33" t="s">
        <v>2</v>
      </c>
      <c r="M72" s="387">
        <v>1667</v>
      </c>
      <c r="N72" s="89">
        <f t="shared" si="13"/>
        <v>1692</v>
      </c>
      <c r="R72" s="48"/>
      <c r="S72" s="26"/>
      <c r="T72" s="26"/>
      <c r="U72" s="26"/>
      <c r="V72" s="26"/>
    </row>
    <row r="73" spans="3:22">
      <c r="H73" s="88">
        <v>0</v>
      </c>
      <c r="I73" s="3">
        <v>4</v>
      </c>
      <c r="J73" s="33" t="s">
        <v>11</v>
      </c>
      <c r="K73" s="3">
        <f t="shared" si="12"/>
        <v>36</v>
      </c>
      <c r="L73" s="33" t="s">
        <v>5</v>
      </c>
      <c r="M73" s="387">
        <v>1661</v>
      </c>
      <c r="N73" s="89">
        <f t="shared" si="13"/>
        <v>1674</v>
      </c>
      <c r="R73" s="48"/>
      <c r="S73" s="26"/>
      <c r="T73" s="26"/>
      <c r="U73" s="26"/>
      <c r="V73" s="26"/>
    </row>
    <row r="74" spans="3:22">
      <c r="H74" s="44">
        <v>0</v>
      </c>
      <c r="I74" s="3">
        <v>5</v>
      </c>
      <c r="J74" s="33" t="s">
        <v>12</v>
      </c>
      <c r="K74" s="3">
        <f t="shared" si="12"/>
        <v>17</v>
      </c>
      <c r="L74" s="33" t="s">
        <v>21</v>
      </c>
      <c r="M74" s="387">
        <v>1207</v>
      </c>
      <c r="N74" s="89">
        <f t="shared" si="13"/>
        <v>1412</v>
      </c>
      <c r="R74" s="48"/>
      <c r="S74" s="26"/>
      <c r="T74" s="26"/>
      <c r="U74" s="26"/>
      <c r="V74" s="26"/>
    </row>
    <row r="75" spans="3:22">
      <c r="H75" s="88">
        <v>0</v>
      </c>
      <c r="I75" s="3">
        <v>6</v>
      </c>
      <c r="J75" s="33" t="s">
        <v>13</v>
      </c>
      <c r="K75" s="3">
        <f t="shared" si="12"/>
        <v>39</v>
      </c>
      <c r="L75" s="33" t="s">
        <v>39</v>
      </c>
      <c r="M75" s="387">
        <v>1336</v>
      </c>
      <c r="N75" s="89">
        <f t="shared" si="13"/>
        <v>1363</v>
      </c>
      <c r="R75" s="48"/>
      <c r="S75" s="26"/>
      <c r="T75" s="26"/>
      <c r="U75" s="26"/>
      <c r="V75" s="26"/>
    </row>
    <row r="76" spans="3:22" ht="14.25" thickBot="1">
      <c r="H76" s="88">
        <v>0</v>
      </c>
      <c r="I76" s="3">
        <v>7</v>
      </c>
      <c r="J76" s="33" t="s">
        <v>14</v>
      </c>
      <c r="K76" s="14">
        <f t="shared" si="12"/>
        <v>1</v>
      </c>
      <c r="L76" s="77" t="s">
        <v>4</v>
      </c>
      <c r="M76" s="388">
        <v>1344</v>
      </c>
      <c r="N76" s="165">
        <f t="shared" si="13"/>
        <v>1302</v>
      </c>
      <c r="R76" s="48"/>
      <c r="S76" s="26"/>
      <c r="T76" s="26"/>
      <c r="U76" s="26"/>
      <c r="V76" s="26"/>
    </row>
    <row r="77" spans="3:22" ht="14.25" thickTop="1">
      <c r="H77" s="44">
        <v>0</v>
      </c>
      <c r="I77" s="3">
        <v>8</v>
      </c>
      <c r="J77" s="33" t="s">
        <v>15</v>
      </c>
      <c r="K77" s="3"/>
      <c r="L77" s="113" t="s">
        <v>56</v>
      </c>
      <c r="M77" s="293">
        <v>51903</v>
      </c>
      <c r="N77" s="170">
        <f>SUM(H90)</f>
        <v>50746</v>
      </c>
      <c r="R77" s="48"/>
      <c r="S77" s="26"/>
      <c r="T77" s="26"/>
      <c r="U77" s="26"/>
      <c r="V77" s="26"/>
    </row>
    <row r="78" spans="3:22">
      <c r="H78" s="43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44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121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43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44">
        <v>0</v>
      </c>
      <c r="I82" s="3">
        <v>21</v>
      </c>
      <c r="J82" s="33" t="s">
        <v>71</v>
      </c>
      <c r="L82" s="42"/>
      <c r="M82" s="1"/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L83" s="42"/>
      <c r="M83" s="26"/>
      <c r="R83" s="48"/>
      <c r="S83" s="26"/>
      <c r="T83" s="26"/>
      <c r="U83" s="26"/>
      <c r="V83" s="26"/>
    </row>
    <row r="84" spans="8:22">
      <c r="H84" s="88">
        <v>0</v>
      </c>
      <c r="I84" s="3">
        <v>27</v>
      </c>
      <c r="J84" s="33" t="s">
        <v>31</v>
      </c>
      <c r="L84" s="42"/>
      <c r="M84" s="26"/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L85" s="42"/>
      <c r="M85" s="26"/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L87" s="47"/>
      <c r="M87" s="382"/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6">
        <f>SUM(H50:H89)</f>
        <v>50746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0"/>
  <sheetViews>
    <sheetView zoomScaleNormal="100" workbookViewId="0">
      <selection activeCell="P60" sqref="P60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59"/>
      <c r="I1" s="379"/>
      <c r="J1" s="46"/>
      <c r="L1" s="47"/>
      <c r="M1" s="391"/>
      <c r="N1" s="47"/>
      <c r="O1" s="48"/>
      <c r="R1" s="107"/>
    </row>
    <row r="2" spans="8:30" ht="13.5" customHeight="1">
      <c r="H2" s="289" t="s">
        <v>197</v>
      </c>
      <c r="I2" s="3"/>
      <c r="J2" s="181" t="s">
        <v>69</v>
      </c>
      <c r="K2" s="81"/>
      <c r="L2" s="315" t="s">
        <v>198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98</v>
      </c>
      <c r="I3" s="3"/>
      <c r="J3" s="143" t="s">
        <v>9</v>
      </c>
      <c r="K3" s="81"/>
      <c r="L3" s="316" t="s">
        <v>98</v>
      </c>
      <c r="M3" s="395"/>
      <c r="N3" s="396"/>
      <c r="O3" s="1"/>
      <c r="R3" s="48"/>
      <c r="S3" s="26"/>
      <c r="T3" s="26"/>
      <c r="U3" s="26"/>
      <c r="V3" s="26"/>
    </row>
    <row r="4" spans="8:30" ht="13.5" customHeight="1">
      <c r="H4" s="89">
        <v>21652</v>
      </c>
      <c r="I4" s="3">
        <v>33</v>
      </c>
      <c r="J4" s="159" t="s">
        <v>0</v>
      </c>
      <c r="K4" s="119">
        <f>SUM(I4)</f>
        <v>33</v>
      </c>
      <c r="L4" s="308">
        <v>21792</v>
      </c>
      <c r="M4" s="401"/>
      <c r="N4" s="415"/>
      <c r="O4" s="1"/>
      <c r="R4" s="48"/>
      <c r="S4" s="26"/>
      <c r="T4" s="26"/>
      <c r="U4" s="26"/>
      <c r="V4" s="26"/>
    </row>
    <row r="5" spans="8:30" ht="13.5" customHeight="1">
      <c r="H5" s="88">
        <v>16125</v>
      </c>
      <c r="I5" s="3">
        <v>13</v>
      </c>
      <c r="J5" s="159" t="s">
        <v>7</v>
      </c>
      <c r="K5" s="119">
        <f t="shared" ref="K5:K13" si="0">SUM(I5)</f>
        <v>13</v>
      </c>
      <c r="L5" s="309">
        <v>16326</v>
      </c>
      <c r="M5" s="395"/>
      <c r="N5" s="415"/>
      <c r="O5" s="1"/>
      <c r="R5" s="48"/>
      <c r="S5" s="26"/>
      <c r="T5" s="26"/>
      <c r="U5" s="26"/>
      <c r="V5" s="26"/>
    </row>
    <row r="6" spans="8:30" ht="13.5" customHeight="1">
      <c r="H6" s="88">
        <v>12411</v>
      </c>
      <c r="I6" s="3">
        <v>9</v>
      </c>
      <c r="J6" s="3" t="s">
        <v>160</v>
      </c>
      <c r="K6" s="119">
        <f t="shared" si="0"/>
        <v>9</v>
      </c>
      <c r="L6" s="309">
        <v>11639</v>
      </c>
      <c r="M6" s="94"/>
      <c r="N6" s="415"/>
      <c r="O6" s="1"/>
      <c r="R6" s="48"/>
      <c r="S6" s="26"/>
      <c r="T6" s="26"/>
      <c r="U6" s="26"/>
      <c r="V6" s="26"/>
    </row>
    <row r="7" spans="8:30" ht="13.5" customHeight="1">
      <c r="H7" s="288">
        <v>8988</v>
      </c>
      <c r="I7" s="3">
        <v>34</v>
      </c>
      <c r="J7" s="159" t="s">
        <v>1</v>
      </c>
      <c r="K7" s="119">
        <f t="shared" si="0"/>
        <v>34</v>
      </c>
      <c r="L7" s="309">
        <v>9086</v>
      </c>
      <c r="M7" s="94"/>
      <c r="N7" s="415"/>
      <c r="O7" s="1"/>
      <c r="R7" s="48"/>
      <c r="S7" s="26"/>
      <c r="T7" s="26"/>
      <c r="U7" s="26"/>
      <c r="V7" s="26"/>
    </row>
    <row r="8" spans="8:30" ht="13.5" customHeight="1">
      <c r="H8" s="88">
        <v>8006</v>
      </c>
      <c r="I8" s="3">
        <v>24</v>
      </c>
      <c r="J8" s="159" t="s">
        <v>28</v>
      </c>
      <c r="K8" s="119">
        <f t="shared" si="0"/>
        <v>24</v>
      </c>
      <c r="L8" s="309">
        <v>7775</v>
      </c>
      <c r="M8" s="94"/>
      <c r="N8" s="415"/>
      <c r="O8" s="1"/>
      <c r="R8" s="48"/>
      <c r="S8" s="26"/>
      <c r="T8" s="26"/>
      <c r="U8" s="26"/>
      <c r="V8" s="26"/>
    </row>
    <row r="9" spans="8:30" ht="13.5" customHeight="1">
      <c r="H9" s="88">
        <v>3569</v>
      </c>
      <c r="I9" s="3">
        <v>20</v>
      </c>
      <c r="J9" s="159" t="s">
        <v>24</v>
      </c>
      <c r="K9" s="119">
        <f t="shared" si="0"/>
        <v>20</v>
      </c>
      <c r="L9" s="309">
        <v>2856</v>
      </c>
      <c r="M9" s="94"/>
      <c r="O9" s="1"/>
      <c r="R9" s="48"/>
      <c r="S9" s="26"/>
      <c r="T9" s="26"/>
      <c r="U9" s="26"/>
      <c r="V9" s="26"/>
    </row>
    <row r="10" spans="8:30" ht="13.5" customHeight="1">
      <c r="H10" s="88">
        <v>3493</v>
      </c>
      <c r="I10" s="3">
        <v>22</v>
      </c>
      <c r="J10" s="159" t="s">
        <v>26</v>
      </c>
      <c r="K10" s="119">
        <f t="shared" si="0"/>
        <v>22</v>
      </c>
      <c r="L10" s="309">
        <v>2969</v>
      </c>
      <c r="M10" s="94"/>
      <c r="O10" s="1"/>
      <c r="R10" s="48"/>
      <c r="S10" s="26"/>
      <c r="T10" s="26"/>
      <c r="U10" s="26"/>
      <c r="V10" s="26"/>
    </row>
    <row r="11" spans="8:30" ht="13.5" customHeight="1">
      <c r="H11" s="88">
        <v>3352</v>
      </c>
      <c r="I11" s="3">
        <v>1</v>
      </c>
      <c r="J11" s="159" t="s">
        <v>4</v>
      </c>
      <c r="K11" s="119">
        <f t="shared" si="0"/>
        <v>1</v>
      </c>
      <c r="L11" s="309">
        <v>2665</v>
      </c>
      <c r="M11" s="94"/>
      <c r="O11" s="1"/>
      <c r="R11" s="48"/>
      <c r="S11" s="26"/>
      <c r="T11" s="26"/>
      <c r="U11" s="26"/>
      <c r="V11" s="26"/>
    </row>
    <row r="12" spans="8:30" ht="13.5" customHeight="1">
      <c r="H12" s="88">
        <v>3284</v>
      </c>
      <c r="I12" s="3">
        <v>25</v>
      </c>
      <c r="J12" s="159" t="s">
        <v>29</v>
      </c>
      <c r="K12" s="119">
        <f t="shared" si="0"/>
        <v>25</v>
      </c>
      <c r="L12" s="309">
        <v>4192</v>
      </c>
      <c r="M12" s="94"/>
      <c r="R12" s="48"/>
      <c r="S12" s="26"/>
      <c r="T12" s="26"/>
      <c r="U12" s="90"/>
      <c r="V12" s="26"/>
    </row>
    <row r="13" spans="8:30" ht="13.5" customHeight="1" thickBot="1">
      <c r="H13" s="439">
        <v>3223</v>
      </c>
      <c r="I13" s="14">
        <v>17</v>
      </c>
      <c r="J13" s="161" t="s">
        <v>21</v>
      </c>
      <c r="K13" s="180">
        <f t="shared" si="0"/>
        <v>17</v>
      </c>
      <c r="L13" s="317">
        <v>3158</v>
      </c>
      <c r="M13" s="94"/>
      <c r="N13" s="95"/>
      <c r="R13" s="48"/>
      <c r="S13" s="26"/>
      <c r="T13" s="26"/>
      <c r="U13" s="26"/>
      <c r="V13" s="26"/>
    </row>
    <row r="14" spans="8:30" ht="13.5" customHeight="1" thickTop="1">
      <c r="H14" s="371">
        <v>1810</v>
      </c>
      <c r="I14" s="218">
        <v>26</v>
      </c>
      <c r="J14" s="219" t="s">
        <v>30</v>
      </c>
      <c r="K14" s="81" t="s">
        <v>8</v>
      </c>
      <c r="L14" s="318">
        <v>96984</v>
      </c>
      <c r="N14" s="48"/>
      <c r="R14" s="48"/>
      <c r="S14" s="26"/>
      <c r="T14" s="26"/>
      <c r="U14" s="26"/>
      <c r="V14" s="26"/>
    </row>
    <row r="15" spans="8:30" ht="13.5" customHeight="1">
      <c r="H15" s="88">
        <v>1284</v>
      </c>
      <c r="I15" s="3">
        <v>12</v>
      </c>
      <c r="J15" s="159" t="s">
        <v>18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1280</v>
      </c>
      <c r="I16" s="3">
        <v>6</v>
      </c>
      <c r="J16" s="159" t="s">
        <v>13</v>
      </c>
      <c r="K16" s="50"/>
      <c r="R16" s="48"/>
      <c r="S16" s="26"/>
      <c r="T16" s="26"/>
      <c r="U16" s="26"/>
      <c r="V16" s="26"/>
    </row>
    <row r="17" spans="1:22" ht="13.5" customHeight="1">
      <c r="H17" s="288">
        <v>1174</v>
      </c>
      <c r="I17" s="3">
        <v>21</v>
      </c>
      <c r="J17" s="159" t="s">
        <v>25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1">
        <v>1031</v>
      </c>
      <c r="I18" s="3">
        <v>36</v>
      </c>
      <c r="J18" s="159" t="s">
        <v>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1001</v>
      </c>
      <c r="I19" s="3">
        <v>16</v>
      </c>
      <c r="J19" s="159" t="s">
        <v>3</v>
      </c>
      <c r="L19" s="16"/>
      <c r="M19" s="430" t="s">
        <v>178</v>
      </c>
      <c r="N19" s="42" t="s">
        <v>74</v>
      </c>
      <c r="R19" s="48"/>
      <c r="S19" s="26"/>
      <c r="T19" s="26"/>
      <c r="U19" s="26"/>
      <c r="V19" s="26"/>
    </row>
    <row r="20" spans="1:22" ht="13.5" customHeight="1" thickBot="1">
      <c r="H20" s="88">
        <v>908</v>
      </c>
      <c r="I20" s="3">
        <v>2</v>
      </c>
      <c r="J20" s="159" t="s">
        <v>6</v>
      </c>
      <c r="K20" s="119">
        <f>SUM(I4)</f>
        <v>33</v>
      </c>
      <c r="L20" s="159" t="s">
        <v>0</v>
      </c>
      <c r="M20" s="319">
        <v>28352</v>
      </c>
      <c r="N20" s="89">
        <f>SUM(H4)</f>
        <v>21652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191</v>
      </c>
      <c r="D21" s="59" t="s">
        <v>184</v>
      </c>
      <c r="E21" s="59" t="s">
        <v>41</v>
      </c>
      <c r="F21" s="59" t="s">
        <v>50</v>
      </c>
      <c r="G21" s="8" t="s">
        <v>171</v>
      </c>
      <c r="H21" s="288">
        <v>900</v>
      </c>
      <c r="I21" s="3">
        <v>15</v>
      </c>
      <c r="J21" s="159" t="s">
        <v>20</v>
      </c>
      <c r="K21" s="119">
        <f t="shared" ref="K21:K29" si="1">SUM(I5)</f>
        <v>13</v>
      </c>
      <c r="L21" s="159" t="s">
        <v>7</v>
      </c>
      <c r="M21" s="320">
        <v>15597</v>
      </c>
      <c r="N21" s="89">
        <f t="shared" ref="N21:N29" si="2">SUM(H5)</f>
        <v>16125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59" t="s">
        <v>0</v>
      </c>
      <c r="C22" s="43">
        <f>SUM(H4)</f>
        <v>21652</v>
      </c>
      <c r="D22" s="96">
        <f>SUM(L4)</f>
        <v>21792</v>
      </c>
      <c r="E22" s="55">
        <f t="shared" ref="E22:E31" si="3">SUM(N20/M20*100)</f>
        <v>76.368510158013549</v>
      </c>
      <c r="F22" s="52">
        <f t="shared" ref="F22:F32" si="4">SUM(C22/D22*100)</f>
        <v>99.357562408223203</v>
      </c>
      <c r="G22" s="62"/>
      <c r="H22" s="88">
        <v>703</v>
      </c>
      <c r="I22" s="3">
        <v>18</v>
      </c>
      <c r="J22" s="159" t="s">
        <v>22</v>
      </c>
      <c r="K22" s="119">
        <f t="shared" si="1"/>
        <v>9</v>
      </c>
      <c r="L22" s="3" t="s">
        <v>160</v>
      </c>
      <c r="M22" s="320">
        <v>14426</v>
      </c>
      <c r="N22" s="89">
        <f t="shared" si="2"/>
        <v>12411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59" t="s">
        <v>7</v>
      </c>
      <c r="C23" s="43">
        <f t="shared" ref="C23:C31" si="5">SUM(H5)</f>
        <v>16125</v>
      </c>
      <c r="D23" s="96">
        <f t="shared" ref="D23:D31" si="6">SUM(L5)</f>
        <v>16326</v>
      </c>
      <c r="E23" s="55">
        <f t="shared" si="3"/>
        <v>103.3852663973841</v>
      </c>
      <c r="F23" s="52">
        <f t="shared" si="4"/>
        <v>98.768834987137083</v>
      </c>
      <c r="G23" s="62"/>
      <c r="H23" s="88">
        <v>647</v>
      </c>
      <c r="I23" s="3">
        <v>40</v>
      </c>
      <c r="J23" s="159" t="s">
        <v>2</v>
      </c>
      <c r="K23" s="119">
        <f t="shared" si="1"/>
        <v>34</v>
      </c>
      <c r="L23" s="159" t="s">
        <v>1</v>
      </c>
      <c r="M23" s="320">
        <v>10372</v>
      </c>
      <c r="N23" s="89">
        <f t="shared" si="2"/>
        <v>8988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160</v>
      </c>
      <c r="C24" s="43">
        <f t="shared" si="5"/>
        <v>12411</v>
      </c>
      <c r="D24" s="96">
        <f t="shared" si="6"/>
        <v>11639</v>
      </c>
      <c r="E24" s="55">
        <f t="shared" si="3"/>
        <v>86.032164148065988</v>
      </c>
      <c r="F24" s="52">
        <f t="shared" si="4"/>
        <v>106.63287223988316</v>
      </c>
      <c r="G24" s="62"/>
      <c r="H24" s="88">
        <v>606</v>
      </c>
      <c r="I24" s="3">
        <v>38</v>
      </c>
      <c r="J24" s="159" t="s">
        <v>38</v>
      </c>
      <c r="K24" s="119">
        <f t="shared" si="1"/>
        <v>24</v>
      </c>
      <c r="L24" s="159" t="s">
        <v>28</v>
      </c>
      <c r="M24" s="320">
        <v>8077</v>
      </c>
      <c r="N24" s="89">
        <f t="shared" si="2"/>
        <v>8006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59" t="s">
        <v>1</v>
      </c>
      <c r="C25" s="43">
        <f t="shared" si="5"/>
        <v>8988</v>
      </c>
      <c r="D25" s="96">
        <f t="shared" si="6"/>
        <v>9086</v>
      </c>
      <c r="E25" s="55">
        <f t="shared" si="3"/>
        <v>86.656382568453523</v>
      </c>
      <c r="F25" s="52">
        <f t="shared" si="4"/>
        <v>98.921417565485356</v>
      </c>
      <c r="G25" s="62"/>
      <c r="H25" s="88">
        <v>367</v>
      </c>
      <c r="I25" s="3">
        <v>31</v>
      </c>
      <c r="J25" s="3" t="s">
        <v>63</v>
      </c>
      <c r="K25" s="119">
        <f t="shared" si="1"/>
        <v>20</v>
      </c>
      <c r="L25" s="159" t="s">
        <v>24</v>
      </c>
      <c r="M25" s="320">
        <v>4059</v>
      </c>
      <c r="N25" s="89">
        <f t="shared" si="2"/>
        <v>3569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59" t="s">
        <v>28</v>
      </c>
      <c r="C26" s="43">
        <f t="shared" si="5"/>
        <v>8006</v>
      </c>
      <c r="D26" s="96">
        <f t="shared" si="6"/>
        <v>7775</v>
      </c>
      <c r="E26" s="55">
        <f t="shared" si="3"/>
        <v>99.12096075275474</v>
      </c>
      <c r="F26" s="52">
        <f t="shared" si="4"/>
        <v>102.97106109324758</v>
      </c>
      <c r="G26" s="72"/>
      <c r="H26" s="88">
        <v>310</v>
      </c>
      <c r="I26" s="3">
        <v>14</v>
      </c>
      <c r="J26" s="159" t="s">
        <v>19</v>
      </c>
      <c r="K26" s="119">
        <f t="shared" si="1"/>
        <v>22</v>
      </c>
      <c r="L26" s="159" t="s">
        <v>26</v>
      </c>
      <c r="M26" s="320">
        <v>2862</v>
      </c>
      <c r="N26" s="89">
        <f t="shared" si="2"/>
        <v>3493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59" t="s">
        <v>24</v>
      </c>
      <c r="C27" s="43">
        <f t="shared" si="5"/>
        <v>3569</v>
      </c>
      <c r="D27" s="96">
        <f t="shared" si="6"/>
        <v>2856</v>
      </c>
      <c r="E27" s="55">
        <f t="shared" si="3"/>
        <v>87.92806109879281</v>
      </c>
      <c r="F27" s="52">
        <f t="shared" si="4"/>
        <v>124.96498599439776</v>
      </c>
      <c r="G27" s="76"/>
      <c r="H27" s="288">
        <v>306</v>
      </c>
      <c r="I27" s="3">
        <v>5</v>
      </c>
      <c r="J27" s="159" t="s">
        <v>12</v>
      </c>
      <c r="K27" s="119">
        <f t="shared" si="1"/>
        <v>1</v>
      </c>
      <c r="L27" s="159" t="s">
        <v>4</v>
      </c>
      <c r="M27" s="320">
        <v>3474</v>
      </c>
      <c r="N27" s="89">
        <f t="shared" si="2"/>
        <v>3352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59" t="s">
        <v>26</v>
      </c>
      <c r="C28" s="43">
        <f t="shared" si="5"/>
        <v>3493</v>
      </c>
      <c r="D28" s="96">
        <f t="shared" si="6"/>
        <v>2969</v>
      </c>
      <c r="E28" s="55">
        <f t="shared" si="3"/>
        <v>122.04751921733055</v>
      </c>
      <c r="F28" s="52">
        <f t="shared" si="4"/>
        <v>117.64904008083531</v>
      </c>
      <c r="G28" s="62"/>
      <c r="H28" s="88">
        <v>250</v>
      </c>
      <c r="I28" s="3">
        <v>23</v>
      </c>
      <c r="J28" s="159" t="s">
        <v>27</v>
      </c>
      <c r="K28" s="119">
        <f t="shared" si="1"/>
        <v>25</v>
      </c>
      <c r="L28" s="159" t="s">
        <v>29</v>
      </c>
      <c r="M28" s="320">
        <v>4592</v>
      </c>
      <c r="N28" s="89">
        <f t="shared" si="2"/>
        <v>3284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59" t="s">
        <v>4</v>
      </c>
      <c r="C29" s="43">
        <f t="shared" si="5"/>
        <v>3352</v>
      </c>
      <c r="D29" s="96">
        <f t="shared" si="6"/>
        <v>2665</v>
      </c>
      <c r="E29" s="55">
        <f t="shared" si="3"/>
        <v>96.488198042602193</v>
      </c>
      <c r="F29" s="52">
        <f t="shared" si="4"/>
        <v>125.77861163227017</v>
      </c>
      <c r="G29" s="73"/>
      <c r="H29" s="88">
        <v>157</v>
      </c>
      <c r="I29" s="3">
        <v>3</v>
      </c>
      <c r="J29" s="159" t="s">
        <v>10</v>
      </c>
      <c r="K29" s="180">
        <f t="shared" si="1"/>
        <v>17</v>
      </c>
      <c r="L29" s="161" t="s">
        <v>21</v>
      </c>
      <c r="M29" s="321">
        <v>3230</v>
      </c>
      <c r="N29" s="89">
        <f t="shared" si="2"/>
        <v>3223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59" t="s">
        <v>29</v>
      </c>
      <c r="C30" s="43">
        <f t="shared" si="5"/>
        <v>3284</v>
      </c>
      <c r="D30" s="96">
        <f t="shared" si="6"/>
        <v>4192</v>
      </c>
      <c r="E30" s="55">
        <f t="shared" si="3"/>
        <v>71.515679442508713</v>
      </c>
      <c r="F30" s="52">
        <f t="shared" si="4"/>
        <v>78.339694656488547</v>
      </c>
      <c r="G30" s="72"/>
      <c r="H30" s="88">
        <v>99</v>
      </c>
      <c r="I30" s="3">
        <v>11</v>
      </c>
      <c r="J30" s="159" t="s">
        <v>17</v>
      </c>
      <c r="K30" s="113"/>
      <c r="L30" s="331" t="s">
        <v>106</v>
      </c>
      <c r="M30" s="322">
        <v>107533</v>
      </c>
      <c r="N30" s="89">
        <f>SUM(H44)</f>
        <v>97093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1" t="s">
        <v>21</v>
      </c>
      <c r="C31" s="43">
        <f t="shared" si="5"/>
        <v>3223</v>
      </c>
      <c r="D31" s="96">
        <f t="shared" si="6"/>
        <v>3158</v>
      </c>
      <c r="E31" s="56">
        <f t="shared" si="3"/>
        <v>99.783281733746136</v>
      </c>
      <c r="F31" s="63">
        <f t="shared" si="4"/>
        <v>102.05826472450919</v>
      </c>
      <c r="G31" s="75"/>
      <c r="H31" s="288">
        <v>48</v>
      </c>
      <c r="I31" s="3">
        <v>4</v>
      </c>
      <c r="J31" s="159" t="s">
        <v>11</v>
      </c>
      <c r="K31" s="45"/>
      <c r="L31" s="214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97093</v>
      </c>
      <c r="D32" s="67">
        <f>SUM(L14)</f>
        <v>96984</v>
      </c>
      <c r="E32" s="68">
        <f>SUM(N30/M30*100)</f>
        <v>90.291352422047183</v>
      </c>
      <c r="F32" s="63">
        <f t="shared" si="4"/>
        <v>100.11238967252329</v>
      </c>
      <c r="G32" s="83">
        <v>92.9</v>
      </c>
      <c r="H32" s="89">
        <v>48</v>
      </c>
      <c r="I32" s="3">
        <v>27</v>
      </c>
      <c r="J32" s="159" t="s">
        <v>31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28</v>
      </c>
      <c r="I33" s="3">
        <v>28</v>
      </c>
      <c r="J33" s="159" t="s">
        <v>32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413">
        <v>24</v>
      </c>
      <c r="I34" s="3">
        <v>10</v>
      </c>
      <c r="J34" s="159" t="s">
        <v>16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7</v>
      </c>
      <c r="I35" s="3">
        <v>32</v>
      </c>
      <c r="J35" s="159" t="s">
        <v>35</v>
      </c>
      <c r="K35" s="45"/>
      <c r="L35" s="42"/>
      <c r="M35" s="26"/>
      <c r="R35" s="48"/>
      <c r="S35" s="26"/>
      <c r="T35" s="26"/>
      <c r="U35" s="26"/>
      <c r="V35" s="26"/>
    </row>
    <row r="36" spans="3:30" ht="13.5" customHeight="1">
      <c r="H36" s="88">
        <v>2</v>
      </c>
      <c r="I36" s="3">
        <v>39</v>
      </c>
      <c r="J36" s="159" t="s">
        <v>39</v>
      </c>
      <c r="K36" s="45"/>
      <c r="L36" s="42"/>
      <c r="M36" s="26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7</v>
      </c>
      <c r="J37" s="159" t="s">
        <v>14</v>
      </c>
      <c r="K37" s="45"/>
      <c r="L37" s="42"/>
      <c r="M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8</v>
      </c>
      <c r="J38" s="159" t="s">
        <v>15</v>
      </c>
      <c r="K38" s="45"/>
      <c r="L38" s="42"/>
      <c r="M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19</v>
      </c>
      <c r="J39" s="159" t="s">
        <v>23</v>
      </c>
      <c r="K39" s="45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29</v>
      </c>
      <c r="J40" s="159" t="s">
        <v>54</v>
      </c>
      <c r="K40" s="45"/>
      <c r="L40" s="47"/>
      <c r="M40" s="382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30</v>
      </c>
      <c r="J41" s="159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35</v>
      </c>
      <c r="J42" s="159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37</v>
      </c>
      <c r="J43" s="159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6">
        <f>SUM(H4:H43)</f>
        <v>97093</v>
      </c>
      <c r="I44" s="3"/>
      <c r="J44" s="159" t="s">
        <v>48</v>
      </c>
      <c r="K44" s="54"/>
      <c r="R44" s="48"/>
    </row>
    <row r="45" spans="3:30" ht="13.5" customHeight="1">
      <c r="R45" s="107"/>
    </row>
    <row r="46" spans="3:30" ht="13.5" customHeight="1">
      <c r="R46" s="47"/>
      <c r="S46" s="10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J47" s="46"/>
      <c r="L47" s="399"/>
      <c r="N47" s="47"/>
      <c r="R47" s="48"/>
      <c r="S47" s="26"/>
      <c r="T47" s="26"/>
      <c r="U47" s="26"/>
      <c r="V47" s="26"/>
    </row>
    <row r="48" spans="3:30" ht="13.5" customHeight="1">
      <c r="H48" s="182" t="s">
        <v>191</v>
      </c>
      <c r="I48" s="3"/>
      <c r="J48" s="177" t="s">
        <v>103</v>
      </c>
      <c r="K48" s="81"/>
      <c r="L48" s="295" t="s">
        <v>198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98</v>
      </c>
      <c r="I49" s="3"/>
      <c r="J49" s="143" t="s">
        <v>9</v>
      </c>
      <c r="K49" s="97"/>
      <c r="L49" s="93" t="s">
        <v>98</v>
      </c>
      <c r="M49" s="395"/>
      <c r="N49" s="396"/>
      <c r="R49" s="48"/>
      <c r="S49" s="26"/>
      <c r="T49" s="26"/>
      <c r="U49" s="26"/>
      <c r="V49" s="26"/>
    </row>
    <row r="50" spans="1:22" ht="13.5" customHeight="1">
      <c r="H50" s="89">
        <v>204074</v>
      </c>
      <c r="I50" s="159">
        <v>17</v>
      </c>
      <c r="J50" s="159" t="s">
        <v>21</v>
      </c>
      <c r="K50" s="122">
        <f>SUM(I50)</f>
        <v>17</v>
      </c>
      <c r="L50" s="296">
        <v>393469</v>
      </c>
      <c r="M50" s="395"/>
      <c r="N50" s="396"/>
      <c r="O50" s="26"/>
      <c r="R50" s="48"/>
      <c r="S50" s="26"/>
      <c r="T50" s="26"/>
      <c r="U50" s="26"/>
      <c r="V50" s="26"/>
    </row>
    <row r="51" spans="1:22" ht="13.5" customHeight="1">
      <c r="H51" s="88">
        <v>95200</v>
      </c>
      <c r="I51" s="159">
        <v>36</v>
      </c>
      <c r="J51" s="159" t="s">
        <v>5</v>
      </c>
      <c r="K51" s="122">
        <f t="shared" ref="K51:K59" si="7">SUM(I51)</f>
        <v>36</v>
      </c>
      <c r="L51" s="296">
        <v>88792</v>
      </c>
      <c r="M51" s="395"/>
      <c r="N51" s="396"/>
      <c r="O51" s="26"/>
      <c r="R51" s="48"/>
      <c r="S51" s="26"/>
      <c r="T51" s="26"/>
      <c r="U51" s="26"/>
      <c r="V51" s="26"/>
    </row>
    <row r="52" spans="1:22" ht="13.5" customHeight="1">
      <c r="H52" s="288">
        <v>43012</v>
      </c>
      <c r="I52" s="159">
        <v>40</v>
      </c>
      <c r="J52" s="159" t="s">
        <v>2</v>
      </c>
      <c r="K52" s="122">
        <f t="shared" si="7"/>
        <v>40</v>
      </c>
      <c r="L52" s="296">
        <v>41586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25800</v>
      </c>
      <c r="I53" s="159">
        <v>16</v>
      </c>
      <c r="J53" s="159" t="s">
        <v>3</v>
      </c>
      <c r="K53" s="122">
        <f t="shared" si="7"/>
        <v>16</v>
      </c>
      <c r="L53" s="296">
        <v>23679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191</v>
      </c>
      <c r="D54" s="59" t="s">
        <v>184</v>
      </c>
      <c r="E54" s="59" t="s">
        <v>41</v>
      </c>
      <c r="F54" s="59" t="s">
        <v>50</v>
      </c>
      <c r="G54" s="76" t="s">
        <v>171</v>
      </c>
      <c r="H54" s="447">
        <v>22621</v>
      </c>
      <c r="I54" s="159">
        <v>25</v>
      </c>
      <c r="J54" s="159" t="s">
        <v>29</v>
      </c>
      <c r="K54" s="122">
        <f t="shared" si="7"/>
        <v>25</v>
      </c>
      <c r="L54" s="296">
        <v>19180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59" t="s">
        <v>21</v>
      </c>
      <c r="C55" s="43">
        <f>SUM(H50)</f>
        <v>204074</v>
      </c>
      <c r="D55" s="5">
        <f t="shared" ref="D55:D64" si="8">SUM(L50)</f>
        <v>393469</v>
      </c>
      <c r="E55" s="52">
        <f>SUM(N66/M66*100)</f>
        <v>81.056047408537196</v>
      </c>
      <c r="F55" s="52">
        <f t="shared" ref="F55:F65" si="9">SUM(C55/D55*100)</f>
        <v>51.865331195087791</v>
      </c>
      <c r="G55" s="62"/>
      <c r="H55" s="88">
        <v>19416</v>
      </c>
      <c r="I55" s="159">
        <v>38</v>
      </c>
      <c r="J55" s="159" t="s">
        <v>38</v>
      </c>
      <c r="K55" s="122">
        <f t="shared" si="7"/>
        <v>38</v>
      </c>
      <c r="L55" s="296">
        <v>19982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59" t="s">
        <v>5</v>
      </c>
      <c r="C56" s="43">
        <f t="shared" ref="C56:C64" si="10">SUM(H51)</f>
        <v>95200</v>
      </c>
      <c r="D56" s="5">
        <f t="shared" si="8"/>
        <v>88792</v>
      </c>
      <c r="E56" s="52">
        <f t="shared" ref="E56:E65" si="11">SUM(N67/M67*100)</f>
        <v>100.4696322093821</v>
      </c>
      <c r="F56" s="52">
        <f t="shared" si="9"/>
        <v>107.21686638435895</v>
      </c>
      <c r="G56" s="62"/>
      <c r="H56" s="88">
        <v>17153</v>
      </c>
      <c r="I56" s="159">
        <v>24</v>
      </c>
      <c r="J56" s="159" t="s">
        <v>28</v>
      </c>
      <c r="K56" s="122">
        <f t="shared" si="7"/>
        <v>24</v>
      </c>
      <c r="L56" s="296">
        <v>18999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59" t="s">
        <v>2</v>
      </c>
      <c r="C57" s="43">
        <f t="shared" si="10"/>
        <v>43012</v>
      </c>
      <c r="D57" s="5">
        <f t="shared" si="8"/>
        <v>41586</v>
      </c>
      <c r="E57" s="52">
        <f t="shared" si="11"/>
        <v>95.505817568167686</v>
      </c>
      <c r="F57" s="52">
        <f t="shared" si="9"/>
        <v>103.42903861876593</v>
      </c>
      <c r="G57" s="62"/>
      <c r="H57" s="88">
        <v>13977</v>
      </c>
      <c r="I57" s="159">
        <v>37</v>
      </c>
      <c r="J57" s="159" t="s">
        <v>37</v>
      </c>
      <c r="K57" s="122">
        <f t="shared" si="7"/>
        <v>37</v>
      </c>
      <c r="L57" s="296">
        <v>15419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59" t="s">
        <v>3</v>
      </c>
      <c r="C58" s="43">
        <f t="shared" si="10"/>
        <v>25800</v>
      </c>
      <c r="D58" s="5">
        <f t="shared" si="8"/>
        <v>23679</v>
      </c>
      <c r="E58" s="52">
        <f t="shared" si="11"/>
        <v>102.47041067598697</v>
      </c>
      <c r="F58" s="52">
        <f t="shared" si="9"/>
        <v>108.95730394020018</v>
      </c>
      <c r="G58" s="62"/>
      <c r="H58" s="372">
        <v>13810</v>
      </c>
      <c r="I58" s="161">
        <v>26</v>
      </c>
      <c r="J58" s="161" t="s">
        <v>30</v>
      </c>
      <c r="K58" s="122">
        <f t="shared" si="7"/>
        <v>26</v>
      </c>
      <c r="L58" s="294">
        <v>15125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59" t="s">
        <v>29</v>
      </c>
      <c r="C59" s="43">
        <f t="shared" si="10"/>
        <v>22621</v>
      </c>
      <c r="D59" s="5">
        <f t="shared" si="8"/>
        <v>19180</v>
      </c>
      <c r="E59" s="52">
        <f t="shared" si="11"/>
        <v>103.20740943516743</v>
      </c>
      <c r="F59" s="52">
        <f t="shared" si="9"/>
        <v>117.94056308654848</v>
      </c>
      <c r="G59" s="72"/>
      <c r="H59" s="372">
        <v>9056</v>
      </c>
      <c r="I59" s="161">
        <v>33</v>
      </c>
      <c r="J59" s="161" t="s">
        <v>0</v>
      </c>
      <c r="K59" s="122">
        <f t="shared" si="7"/>
        <v>33</v>
      </c>
      <c r="L59" s="294">
        <v>8217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59" t="s">
        <v>38</v>
      </c>
      <c r="C60" s="43">
        <f t="shared" si="10"/>
        <v>19416</v>
      </c>
      <c r="D60" s="5">
        <f t="shared" si="8"/>
        <v>19982</v>
      </c>
      <c r="E60" s="52">
        <f t="shared" si="11"/>
        <v>93.593637020968913</v>
      </c>
      <c r="F60" s="52">
        <f t="shared" si="9"/>
        <v>97.167450705635076</v>
      </c>
      <c r="G60" s="62"/>
      <c r="H60" s="416">
        <v>6739</v>
      </c>
      <c r="I60" s="219">
        <v>34</v>
      </c>
      <c r="J60" s="219" t="s">
        <v>1</v>
      </c>
      <c r="K60" s="81" t="s">
        <v>8</v>
      </c>
      <c r="L60" s="298">
        <v>689946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59" t="s">
        <v>28</v>
      </c>
      <c r="C61" s="43">
        <f t="shared" si="10"/>
        <v>17153</v>
      </c>
      <c r="D61" s="5">
        <f t="shared" si="8"/>
        <v>18999</v>
      </c>
      <c r="E61" s="52">
        <f t="shared" si="11"/>
        <v>106.63972645321729</v>
      </c>
      <c r="F61" s="52">
        <f t="shared" si="9"/>
        <v>90.283699142060101</v>
      </c>
      <c r="G61" s="62"/>
      <c r="H61" s="88">
        <v>6663</v>
      </c>
      <c r="I61" s="159">
        <v>30</v>
      </c>
      <c r="J61" s="159" t="s">
        <v>97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59" t="s">
        <v>37</v>
      </c>
      <c r="C62" s="43">
        <f t="shared" si="10"/>
        <v>13977</v>
      </c>
      <c r="D62" s="5">
        <f t="shared" si="8"/>
        <v>15419</v>
      </c>
      <c r="E62" s="52">
        <f t="shared" si="11"/>
        <v>102.55337882456526</v>
      </c>
      <c r="F62" s="52">
        <f t="shared" si="9"/>
        <v>90.647901939165962</v>
      </c>
      <c r="G62" s="73"/>
      <c r="H62" s="88">
        <v>6006</v>
      </c>
      <c r="I62" s="159">
        <v>1</v>
      </c>
      <c r="J62" s="159" t="s">
        <v>4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1" t="s">
        <v>30</v>
      </c>
      <c r="C63" s="43">
        <f t="shared" si="10"/>
        <v>13810</v>
      </c>
      <c r="D63" s="5">
        <f t="shared" si="8"/>
        <v>15125</v>
      </c>
      <c r="E63" s="52">
        <f t="shared" si="11"/>
        <v>101.64127474792079</v>
      </c>
      <c r="F63" s="52">
        <f t="shared" si="9"/>
        <v>91.305785123966942</v>
      </c>
      <c r="G63" s="72"/>
      <c r="H63" s="88">
        <v>4630</v>
      </c>
      <c r="I63" s="159">
        <v>15</v>
      </c>
      <c r="J63" s="159" t="s">
        <v>20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1" t="s">
        <v>0</v>
      </c>
      <c r="C64" s="43">
        <f t="shared" si="10"/>
        <v>9056</v>
      </c>
      <c r="D64" s="5">
        <f t="shared" si="8"/>
        <v>8217</v>
      </c>
      <c r="E64" s="57">
        <f t="shared" si="11"/>
        <v>114.28571428571428</v>
      </c>
      <c r="F64" s="52">
        <f t="shared" si="9"/>
        <v>110.21053912620178</v>
      </c>
      <c r="G64" s="75"/>
      <c r="H64" s="121">
        <v>4158</v>
      </c>
      <c r="I64" s="159">
        <v>14</v>
      </c>
      <c r="J64" s="159" t="s">
        <v>19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507692</v>
      </c>
      <c r="D65" s="67">
        <f>SUM(L60)</f>
        <v>689946</v>
      </c>
      <c r="E65" s="70">
        <f t="shared" si="11"/>
        <v>91.248162247073068</v>
      </c>
      <c r="F65" s="70">
        <f t="shared" si="9"/>
        <v>73.58430949668525</v>
      </c>
      <c r="G65" s="83">
        <v>82.8</v>
      </c>
      <c r="H65" s="96">
        <v>3392</v>
      </c>
      <c r="I65" s="159">
        <v>29</v>
      </c>
      <c r="J65" s="159" t="s">
        <v>54</v>
      </c>
      <c r="L65" s="16"/>
      <c r="M65" s="431" t="s">
        <v>199</v>
      </c>
      <c r="N65" t="s">
        <v>74</v>
      </c>
      <c r="R65" s="48"/>
      <c r="S65" s="26"/>
      <c r="T65" s="26"/>
      <c r="U65" s="26"/>
      <c r="V65" s="26"/>
    </row>
    <row r="66" spans="1:22" ht="13.5" customHeight="1">
      <c r="H66" s="288">
        <v>2399</v>
      </c>
      <c r="I66" s="159">
        <v>35</v>
      </c>
      <c r="J66" s="159" t="s">
        <v>36</v>
      </c>
      <c r="K66" s="115">
        <f>SUM(I50)</f>
        <v>17</v>
      </c>
      <c r="L66" s="159" t="s">
        <v>21</v>
      </c>
      <c r="M66" s="307">
        <v>251769</v>
      </c>
      <c r="N66" s="89">
        <f>SUM(H50)</f>
        <v>204074</v>
      </c>
      <c r="R66" s="48"/>
      <c r="S66" s="26"/>
      <c r="T66" s="26"/>
      <c r="U66" s="26"/>
      <c r="V66" s="26"/>
    </row>
    <row r="67" spans="1:22" ht="13.5" customHeight="1">
      <c r="H67" s="88">
        <v>2294</v>
      </c>
      <c r="I67" s="159">
        <v>21</v>
      </c>
      <c r="J67" s="159" t="s">
        <v>25</v>
      </c>
      <c r="K67" s="115">
        <f t="shared" ref="K67:K75" si="12">SUM(I51)</f>
        <v>36</v>
      </c>
      <c r="L67" s="159" t="s">
        <v>5</v>
      </c>
      <c r="M67" s="305">
        <v>94755</v>
      </c>
      <c r="N67" s="89">
        <f t="shared" ref="N67:N75" si="13">SUM(H51)</f>
        <v>95200</v>
      </c>
      <c r="R67" s="48"/>
      <c r="S67" s="26"/>
      <c r="T67" s="26"/>
      <c r="U67" s="26"/>
      <c r="V67" s="26"/>
    </row>
    <row r="68" spans="1:22" ht="13.5" customHeight="1">
      <c r="C68" s="26"/>
      <c r="H68" s="88">
        <v>1760</v>
      </c>
      <c r="I68" s="159">
        <v>9</v>
      </c>
      <c r="J68" s="3" t="s">
        <v>160</v>
      </c>
      <c r="K68" s="115">
        <f t="shared" si="12"/>
        <v>40</v>
      </c>
      <c r="L68" s="159" t="s">
        <v>2</v>
      </c>
      <c r="M68" s="305">
        <v>45036</v>
      </c>
      <c r="N68" s="89">
        <f t="shared" si="13"/>
        <v>43012</v>
      </c>
      <c r="R68" s="48"/>
      <c r="S68" s="26"/>
      <c r="T68" s="26"/>
      <c r="U68" s="26"/>
      <c r="V68" s="26"/>
    </row>
    <row r="69" spans="1:22" ht="13.5" customHeight="1">
      <c r="H69" s="88">
        <v>1494</v>
      </c>
      <c r="I69" s="159">
        <v>11</v>
      </c>
      <c r="J69" s="159" t="s">
        <v>17</v>
      </c>
      <c r="K69" s="115">
        <f t="shared" si="12"/>
        <v>16</v>
      </c>
      <c r="L69" s="159" t="s">
        <v>3</v>
      </c>
      <c r="M69" s="305">
        <v>25178</v>
      </c>
      <c r="N69" s="89">
        <f t="shared" si="13"/>
        <v>25800</v>
      </c>
      <c r="R69" s="48"/>
      <c r="S69" s="26"/>
      <c r="T69" s="26"/>
      <c r="U69" s="26"/>
      <c r="V69" s="26"/>
    </row>
    <row r="70" spans="1:22" ht="13.5" customHeight="1">
      <c r="H70" s="88">
        <v>982</v>
      </c>
      <c r="I70" s="159">
        <v>10</v>
      </c>
      <c r="J70" s="159" t="s">
        <v>16</v>
      </c>
      <c r="K70" s="115">
        <f t="shared" si="12"/>
        <v>25</v>
      </c>
      <c r="L70" s="159" t="s">
        <v>29</v>
      </c>
      <c r="M70" s="305">
        <v>21918</v>
      </c>
      <c r="N70" s="89">
        <f t="shared" si="13"/>
        <v>22621</v>
      </c>
      <c r="R70" s="48"/>
      <c r="S70" s="26"/>
      <c r="T70" s="26"/>
      <c r="U70" s="26"/>
      <c r="V70" s="26"/>
    </row>
    <row r="71" spans="1:22" ht="13.5" customHeight="1">
      <c r="H71" s="88">
        <v>739</v>
      </c>
      <c r="I71" s="159">
        <v>13</v>
      </c>
      <c r="J71" s="159" t="s">
        <v>7</v>
      </c>
      <c r="K71" s="115">
        <f t="shared" si="12"/>
        <v>38</v>
      </c>
      <c r="L71" s="159" t="s">
        <v>38</v>
      </c>
      <c r="M71" s="305">
        <v>20745</v>
      </c>
      <c r="N71" s="89">
        <f t="shared" si="13"/>
        <v>19416</v>
      </c>
      <c r="R71" s="48"/>
      <c r="S71" s="26"/>
      <c r="T71" s="26"/>
      <c r="U71" s="26"/>
      <c r="V71" s="26"/>
    </row>
    <row r="72" spans="1:22" ht="13.5" customHeight="1">
      <c r="H72" s="88">
        <v>670</v>
      </c>
      <c r="I72" s="159">
        <v>27</v>
      </c>
      <c r="J72" s="159" t="s">
        <v>31</v>
      </c>
      <c r="K72" s="115">
        <f t="shared" si="12"/>
        <v>24</v>
      </c>
      <c r="L72" s="159" t="s">
        <v>28</v>
      </c>
      <c r="M72" s="305">
        <v>16085</v>
      </c>
      <c r="N72" s="89">
        <f t="shared" si="13"/>
        <v>17153</v>
      </c>
      <c r="R72" s="48"/>
      <c r="S72" s="26"/>
      <c r="T72" s="26"/>
      <c r="U72" s="26"/>
      <c r="V72" s="26"/>
    </row>
    <row r="73" spans="1:22" ht="13.5" customHeight="1">
      <c r="H73" s="288">
        <v>578</v>
      </c>
      <c r="I73" s="159">
        <v>2</v>
      </c>
      <c r="J73" s="159" t="s">
        <v>6</v>
      </c>
      <c r="K73" s="115">
        <f t="shared" si="12"/>
        <v>37</v>
      </c>
      <c r="L73" s="159" t="s">
        <v>37</v>
      </c>
      <c r="M73" s="305">
        <v>13629</v>
      </c>
      <c r="N73" s="89">
        <f t="shared" si="13"/>
        <v>13977</v>
      </c>
      <c r="R73" s="48"/>
      <c r="S73" s="26"/>
      <c r="T73" s="26"/>
      <c r="U73" s="26"/>
      <c r="V73" s="26"/>
    </row>
    <row r="74" spans="1:22" ht="13.5" customHeight="1">
      <c r="H74" s="88">
        <v>501</v>
      </c>
      <c r="I74" s="159">
        <v>22</v>
      </c>
      <c r="J74" s="159" t="s">
        <v>26</v>
      </c>
      <c r="K74" s="115">
        <f t="shared" si="12"/>
        <v>26</v>
      </c>
      <c r="L74" s="161" t="s">
        <v>30</v>
      </c>
      <c r="M74" s="306">
        <v>13587</v>
      </c>
      <c r="N74" s="89">
        <f t="shared" si="13"/>
        <v>13810</v>
      </c>
      <c r="R74" s="48"/>
      <c r="S74" s="26"/>
      <c r="T74" s="26"/>
      <c r="U74" s="26"/>
      <c r="V74" s="26"/>
    </row>
    <row r="75" spans="1:22" ht="13.5" customHeight="1" thickBot="1">
      <c r="H75" s="88">
        <v>211</v>
      </c>
      <c r="I75" s="159">
        <v>23</v>
      </c>
      <c r="J75" s="159" t="s">
        <v>27</v>
      </c>
      <c r="K75" s="115">
        <f t="shared" si="12"/>
        <v>33</v>
      </c>
      <c r="L75" s="161" t="s">
        <v>0</v>
      </c>
      <c r="M75" s="306">
        <v>7924</v>
      </c>
      <c r="N75" s="165">
        <f t="shared" si="13"/>
        <v>9056</v>
      </c>
      <c r="R75" s="48"/>
      <c r="S75" s="26"/>
      <c r="T75" s="26"/>
      <c r="U75" s="26"/>
      <c r="V75" s="26"/>
    </row>
    <row r="76" spans="1:22" ht="13.5" customHeight="1" thickTop="1">
      <c r="H76" s="88">
        <v>160</v>
      </c>
      <c r="I76" s="159">
        <v>28</v>
      </c>
      <c r="J76" s="159" t="s">
        <v>32</v>
      </c>
      <c r="K76" s="3"/>
      <c r="L76" s="331" t="s">
        <v>106</v>
      </c>
      <c r="M76" s="336">
        <v>556386</v>
      </c>
      <c r="N76" s="170">
        <f>SUM(H90)</f>
        <v>507692</v>
      </c>
      <c r="R76" s="48"/>
      <c r="S76" s="26"/>
      <c r="T76" s="26"/>
      <c r="U76" s="26"/>
      <c r="V76" s="26"/>
    </row>
    <row r="77" spans="1:22" ht="13.5" customHeight="1">
      <c r="H77" s="88">
        <v>71</v>
      </c>
      <c r="I77" s="159">
        <v>18</v>
      </c>
      <c r="J77" s="159" t="s">
        <v>22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51</v>
      </c>
      <c r="I78" s="159">
        <v>4</v>
      </c>
      <c r="J78" s="159" t="s">
        <v>11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38</v>
      </c>
      <c r="I79" s="159">
        <v>12</v>
      </c>
      <c r="J79" s="159" t="s">
        <v>18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1">
        <v>37</v>
      </c>
      <c r="I80" s="159">
        <v>39</v>
      </c>
      <c r="J80" s="159" t="s">
        <v>39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419">
        <v>0</v>
      </c>
      <c r="I81" s="159">
        <v>3</v>
      </c>
      <c r="J81" s="159" t="s">
        <v>10</v>
      </c>
      <c r="K81" s="45"/>
      <c r="L81" s="42"/>
      <c r="M81" s="90"/>
      <c r="R81" s="48"/>
      <c r="S81" s="26"/>
      <c r="T81" s="26"/>
      <c r="U81" s="26"/>
      <c r="V81" s="26"/>
    </row>
    <row r="82" spans="8:22" ht="13.5" customHeight="1">
      <c r="H82" s="288">
        <v>0</v>
      </c>
      <c r="I82" s="159">
        <v>5</v>
      </c>
      <c r="J82" s="159" t="s">
        <v>12</v>
      </c>
      <c r="K82" s="45"/>
      <c r="L82" s="42"/>
      <c r="M82" s="90"/>
      <c r="R82" s="48"/>
      <c r="S82" s="26"/>
      <c r="T82" s="26"/>
      <c r="U82" s="26"/>
      <c r="V82" s="26"/>
    </row>
    <row r="83" spans="8:22" ht="13.5" customHeight="1">
      <c r="H83" s="88">
        <v>0</v>
      </c>
      <c r="I83" s="159">
        <v>6</v>
      </c>
      <c r="J83" s="159" t="s">
        <v>13</v>
      </c>
      <c r="K83" s="45"/>
      <c r="L83" s="42"/>
      <c r="M83" s="90"/>
      <c r="R83" s="48"/>
      <c r="S83" s="26"/>
      <c r="T83" s="26"/>
      <c r="U83" s="26"/>
      <c r="V83" s="26"/>
    </row>
    <row r="84" spans="8:22" ht="13.5" customHeight="1">
      <c r="H84" s="88">
        <v>0</v>
      </c>
      <c r="I84" s="159">
        <v>7</v>
      </c>
      <c r="J84" s="159" t="s">
        <v>14</v>
      </c>
      <c r="K84" s="45"/>
      <c r="L84" s="42"/>
      <c r="M84" s="90"/>
      <c r="R84" s="48"/>
      <c r="S84" s="26"/>
      <c r="T84" s="26"/>
      <c r="U84" s="26"/>
      <c r="V84" s="26"/>
    </row>
    <row r="85" spans="8:22" ht="13.5" customHeight="1">
      <c r="H85" s="88">
        <v>0</v>
      </c>
      <c r="I85" s="159">
        <v>8</v>
      </c>
      <c r="J85" s="159" t="s">
        <v>15</v>
      </c>
      <c r="K85" s="45"/>
      <c r="R85" s="48"/>
      <c r="S85" s="26"/>
      <c r="T85" s="26"/>
      <c r="U85" s="26"/>
      <c r="V85" s="26"/>
    </row>
    <row r="86" spans="8:22" ht="13.5" customHeight="1">
      <c r="H86" s="88">
        <v>0</v>
      </c>
      <c r="I86" s="159">
        <v>19</v>
      </c>
      <c r="J86" s="159" t="s">
        <v>23</v>
      </c>
      <c r="K86" s="45"/>
      <c r="L86" s="47"/>
      <c r="M86" s="418"/>
      <c r="R86" s="48"/>
      <c r="S86" s="26"/>
      <c r="T86" s="26"/>
      <c r="U86" s="26"/>
      <c r="V86" s="26"/>
    </row>
    <row r="87" spans="8:22" ht="13.5" customHeight="1">
      <c r="H87" s="88">
        <v>0</v>
      </c>
      <c r="I87" s="159">
        <v>20</v>
      </c>
      <c r="J87" s="159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59">
        <v>31</v>
      </c>
      <c r="J88" s="159" t="s">
        <v>34</v>
      </c>
      <c r="K88" s="45"/>
      <c r="L88" s="26"/>
    </row>
    <row r="89" spans="8:22" ht="13.5" customHeight="1">
      <c r="H89" s="288">
        <v>0</v>
      </c>
      <c r="I89" s="159">
        <v>32</v>
      </c>
      <c r="J89" s="159" t="s">
        <v>35</v>
      </c>
      <c r="K89" s="45"/>
      <c r="L89" s="26"/>
    </row>
    <row r="90" spans="8:22" ht="13.5" customHeight="1">
      <c r="H90" s="116">
        <f>SUM(H50:H89)</f>
        <v>507692</v>
      </c>
      <c r="I90" s="3"/>
      <c r="J90" s="6" t="s">
        <v>48</v>
      </c>
      <c r="K90" s="54"/>
    </row>
  </sheetData>
  <sortState ref="H3:J43">
    <sortCondition descending="1" ref="H3:H43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0:Z73"/>
  <sheetViews>
    <sheetView workbookViewId="0">
      <selection activeCell="Q69" sqref="Q69"/>
    </sheetView>
  </sheetViews>
  <sheetFormatPr defaultRowHeight="13.5"/>
  <cols>
    <col min="1" max="1" width="9.375" customWidth="1"/>
    <col min="2" max="2" width="6.625" customWidth="1"/>
    <col min="3" max="3" width="6.875" customWidth="1"/>
    <col min="4" max="4" width="6.125" customWidth="1"/>
    <col min="5" max="5" width="6.625" customWidth="1"/>
    <col min="6" max="13" width="6.125" customWidth="1"/>
    <col min="14" max="14" width="8.625" customWidth="1"/>
    <col min="15" max="15" width="8.375" customWidth="1"/>
    <col min="16" max="16" width="5" customWidth="1"/>
    <col min="17" max="17" width="11.25" style="148" customWidth="1"/>
    <col min="18" max="18" width="12.5" customWidth="1"/>
    <col min="19" max="26" width="7.625" customWidth="1"/>
  </cols>
  <sheetData>
    <row r="10" spans="1:15">
      <c r="O10" s="18"/>
    </row>
    <row r="15" spans="1:15" ht="12.75" customHeight="1"/>
    <row r="16" spans="1:15" ht="11.1" customHeight="1">
      <c r="A16" s="12"/>
      <c r="B16" s="147" t="s">
        <v>87</v>
      </c>
      <c r="C16" s="147" t="s">
        <v>88</v>
      </c>
      <c r="D16" s="147" t="s">
        <v>89</v>
      </c>
      <c r="E16" s="147" t="s">
        <v>78</v>
      </c>
      <c r="F16" s="147" t="s">
        <v>79</v>
      </c>
      <c r="G16" s="147" t="s">
        <v>80</v>
      </c>
      <c r="H16" s="147" t="s">
        <v>81</v>
      </c>
      <c r="I16" s="147" t="s">
        <v>82</v>
      </c>
      <c r="J16" s="147" t="s">
        <v>83</v>
      </c>
      <c r="K16" s="147" t="s">
        <v>84</v>
      </c>
      <c r="L16" s="147" t="s">
        <v>85</v>
      </c>
      <c r="M16" s="200" t="s">
        <v>86</v>
      </c>
      <c r="N16" s="202" t="s">
        <v>120</v>
      </c>
      <c r="O16" s="147" t="s">
        <v>122</v>
      </c>
    </row>
    <row r="17" spans="1:25" ht="11.1" customHeight="1">
      <c r="A17" s="6" t="s">
        <v>170</v>
      </c>
      <c r="B17" s="144">
        <v>73.8</v>
      </c>
      <c r="C17" s="144">
        <v>75.2</v>
      </c>
      <c r="D17" s="144">
        <v>80.7</v>
      </c>
      <c r="E17" s="144">
        <v>84</v>
      </c>
      <c r="F17" s="144">
        <v>76.400000000000006</v>
      </c>
      <c r="G17" s="144">
        <v>85.7</v>
      </c>
      <c r="H17" s="146">
        <v>93.5</v>
      </c>
      <c r="I17" s="144">
        <v>83.6</v>
      </c>
      <c r="J17" s="144">
        <v>90.4</v>
      </c>
      <c r="K17" s="144">
        <v>78.8</v>
      </c>
      <c r="L17" s="144">
        <v>76.900000000000006</v>
      </c>
      <c r="M17" s="145">
        <v>79.7</v>
      </c>
      <c r="N17" s="204">
        <f>SUM(B17:M17)</f>
        <v>978.69999999999993</v>
      </c>
      <c r="O17" s="203">
        <v>120.3</v>
      </c>
      <c r="P17" s="141"/>
      <c r="Q17" s="205"/>
      <c r="R17" s="206"/>
      <c r="S17" s="206"/>
      <c r="T17" s="141"/>
      <c r="U17" s="141"/>
      <c r="V17" s="141"/>
      <c r="W17" s="141"/>
      <c r="X17" s="141"/>
      <c r="Y17" s="141"/>
    </row>
    <row r="18" spans="1:25" ht="11.1" customHeight="1">
      <c r="A18" s="6" t="s">
        <v>175</v>
      </c>
      <c r="B18" s="144">
        <v>73</v>
      </c>
      <c r="C18" s="144">
        <v>75.900000000000006</v>
      </c>
      <c r="D18" s="144">
        <v>71.5</v>
      </c>
      <c r="E18" s="144">
        <v>77.5</v>
      </c>
      <c r="F18" s="144">
        <v>69.5</v>
      </c>
      <c r="G18" s="144">
        <v>72.900000000000006</v>
      </c>
      <c r="H18" s="146">
        <v>77.8</v>
      </c>
      <c r="I18" s="144">
        <v>69.599999999999994</v>
      </c>
      <c r="J18" s="144">
        <v>69.099999999999994</v>
      </c>
      <c r="K18" s="144">
        <v>65.3</v>
      </c>
      <c r="L18" s="144">
        <v>61.2</v>
      </c>
      <c r="M18" s="145">
        <v>67.400000000000006</v>
      </c>
      <c r="N18" s="204">
        <f>SUM(B18:M18)</f>
        <v>850.69999999999993</v>
      </c>
      <c r="O18" s="203">
        <f t="shared" ref="O18:O21" si="0">ROUND(N18/N17*100,1)</f>
        <v>86.9</v>
      </c>
      <c r="P18" s="141"/>
      <c r="Q18" s="206"/>
      <c r="R18" s="206"/>
      <c r="S18" s="206"/>
      <c r="T18" s="141"/>
      <c r="U18" s="141"/>
      <c r="V18" s="141"/>
      <c r="W18" s="141"/>
      <c r="X18" s="141"/>
      <c r="Y18" s="141"/>
    </row>
    <row r="19" spans="1:25" ht="11.1" customHeight="1">
      <c r="A19" s="6" t="s">
        <v>179</v>
      </c>
      <c r="B19" s="144">
        <v>54.8</v>
      </c>
      <c r="C19" s="144">
        <v>61.9</v>
      </c>
      <c r="D19" s="144">
        <v>55.5</v>
      </c>
      <c r="E19" s="144">
        <v>67.3</v>
      </c>
      <c r="F19" s="144">
        <v>60.7</v>
      </c>
      <c r="G19" s="144">
        <v>76</v>
      </c>
      <c r="H19" s="146">
        <v>70.3</v>
      </c>
      <c r="I19" s="144">
        <v>68</v>
      </c>
      <c r="J19" s="144">
        <v>72</v>
      </c>
      <c r="K19" s="144">
        <v>68.7</v>
      </c>
      <c r="L19" s="144">
        <v>70</v>
      </c>
      <c r="M19" s="145">
        <v>74.3</v>
      </c>
      <c r="N19" s="204">
        <f>SUM(B19:M19)</f>
        <v>799.5</v>
      </c>
      <c r="O19" s="203">
        <f t="shared" si="0"/>
        <v>94</v>
      </c>
      <c r="P19" s="141"/>
      <c r="Q19" s="157"/>
      <c r="R19" s="206"/>
      <c r="S19" s="206"/>
      <c r="T19" s="141"/>
      <c r="U19" s="141"/>
      <c r="V19" s="141"/>
      <c r="W19" s="141"/>
      <c r="X19" s="141"/>
      <c r="Y19" s="141"/>
    </row>
    <row r="20" spans="1:25" ht="11.1" customHeight="1">
      <c r="A20" s="6" t="s">
        <v>184</v>
      </c>
      <c r="B20" s="144">
        <v>54.3</v>
      </c>
      <c r="C20" s="144">
        <v>60.6</v>
      </c>
      <c r="D20" s="144">
        <v>56.3</v>
      </c>
      <c r="E20" s="144">
        <v>59.1</v>
      </c>
      <c r="F20" s="144">
        <v>59.3</v>
      </c>
      <c r="G20" s="144">
        <v>55.6</v>
      </c>
      <c r="H20" s="146">
        <v>62.1</v>
      </c>
      <c r="I20" s="144">
        <v>60</v>
      </c>
      <c r="J20" s="144">
        <v>57.7</v>
      </c>
      <c r="K20" s="144">
        <v>60.2</v>
      </c>
      <c r="L20" s="144">
        <v>55.8</v>
      </c>
      <c r="M20" s="145">
        <v>56.9</v>
      </c>
      <c r="N20" s="204">
        <f>SUM(B20:M20)</f>
        <v>697.9</v>
      </c>
      <c r="O20" s="203">
        <f t="shared" si="0"/>
        <v>87.3</v>
      </c>
      <c r="P20" s="141"/>
      <c r="Q20" s="157"/>
      <c r="R20" s="206"/>
      <c r="S20" s="206"/>
      <c r="T20" s="141"/>
      <c r="U20" s="141"/>
      <c r="V20" s="141"/>
      <c r="W20" s="141"/>
      <c r="X20" s="141"/>
      <c r="Y20" s="141"/>
    </row>
    <row r="21" spans="1:25" ht="11.1" customHeight="1">
      <c r="A21" s="6" t="s">
        <v>191</v>
      </c>
      <c r="B21" s="144">
        <v>56.7</v>
      </c>
      <c r="C21" s="144">
        <v>58.5</v>
      </c>
      <c r="D21" s="144">
        <v>61.8</v>
      </c>
      <c r="E21" s="144">
        <v>60</v>
      </c>
      <c r="F21" s="144">
        <v>56.8</v>
      </c>
      <c r="G21" s="144">
        <v>60</v>
      </c>
      <c r="H21" s="146">
        <v>59</v>
      </c>
      <c r="I21" s="144">
        <v>54.4</v>
      </c>
      <c r="J21" s="144">
        <v>58.9</v>
      </c>
      <c r="K21" s="144">
        <v>59.5</v>
      </c>
      <c r="L21" s="144">
        <v>54.6</v>
      </c>
      <c r="M21" s="145">
        <v>60.3</v>
      </c>
      <c r="N21" s="204">
        <f>SUM(B21:M21)</f>
        <v>700.5</v>
      </c>
      <c r="O21" s="203">
        <f t="shared" si="0"/>
        <v>100.4</v>
      </c>
      <c r="P21" s="141"/>
      <c r="Q21" s="157"/>
      <c r="R21" s="141"/>
      <c r="S21" s="141"/>
      <c r="T21" s="141"/>
      <c r="U21" s="141"/>
      <c r="V21" s="141"/>
      <c r="W21" s="141"/>
      <c r="X21" s="141"/>
      <c r="Y21" s="141"/>
    </row>
    <row r="22" spans="1:25" ht="12.75" customHeight="1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41"/>
      <c r="O22" s="141"/>
      <c r="P22" s="141"/>
      <c r="Q22" s="157"/>
      <c r="R22" s="141"/>
      <c r="S22" s="141"/>
      <c r="T22" s="141"/>
      <c r="U22" s="141"/>
      <c r="V22" s="141"/>
      <c r="W22" s="141"/>
      <c r="X22" s="141"/>
      <c r="Y22" s="141"/>
    </row>
    <row r="23" spans="1:25" ht="9.9499999999999993" customHeight="1">
      <c r="N23" s="141"/>
      <c r="O23" s="141"/>
      <c r="P23" s="141"/>
      <c r="Q23" s="157"/>
      <c r="R23" s="141"/>
      <c r="S23" s="141"/>
      <c r="T23" s="141"/>
      <c r="U23" s="141"/>
      <c r="V23" s="141"/>
      <c r="W23" s="141"/>
      <c r="X23" s="141"/>
      <c r="Y23" s="141"/>
    </row>
    <row r="24" spans="1: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8" spans="1:25">
      <c r="O28" s="150"/>
    </row>
    <row r="33" spans="1:26">
      <c r="M33" s="42"/>
    </row>
    <row r="38" spans="1:26" ht="9.75" customHeight="1"/>
    <row r="39" spans="1:26" ht="9.75" customHeight="1"/>
    <row r="40" spans="1:26" ht="3" customHeight="1"/>
    <row r="41" spans="1:26" ht="12" customHeight="1">
      <c r="A41" s="6"/>
      <c r="B41" s="147" t="s">
        <v>87</v>
      </c>
      <c r="C41" s="147" t="s">
        <v>88</v>
      </c>
      <c r="D41" s="147" t="s">
        <v>89</v>
      </c>
      <c r="E41" s="147" t="s">
        <v>78</v>
      </c>
      <c r="F41" s="147" t="s">
        <v>79</v>
      </c>
      <c r="G41" s="147" t="s">
        <v>80</v>
      </c>
      <c r="H41" s="147" t="s">
        <v>81</v>
      </c>
      <c r="I41" s="147" t="s">
        <v>82</v>
      </c>
      <c r="J41" s="147" t="s">
        <v>83</v>
      </c>
      <c r="K41" s="147" t="s">
        <v>84</v>
      </c>
      <c r="L41" s="147" t="s">
        <v>85</v>
      </c>
      <c r="M41" s="200" t="s">
        <v>86</v>
      </c>
      <c r="N41" s="202" t="s">
        <v>121</v>
      </c>
      <c r="O41" s="147" t="s">
        <v>122</v>
      </c>
    </row>
    <row r="42" spans="1:26" ht="11.1" customHeight="1">
      <c r="A42" s="6" t="s">
        <v>170</v>
      </c>
      <c r="B42" s="151">
        <v>96.4</v>
      </c>
      <c r="C42" s="151">
        <v>97.8</v>
      </c>
      <c r="D42" s="151">
        <v>95.2</v>
      </c>
      <c r="E42" s="151">
        <v>99.2</v>
      </c>
      <c r="F42" s="151">
        <v>97.6</v>
      </c>
      <c r="G42" s="151">
        <v>99</v>
      </c>
      <c r="H42" s="151">
        <v>101.3</v>
      </c>
      <c r="I42" s="151">
        <v>107</v>
      </c>
      <c r="J42" s="151">
        <v>105.1</v>
      </c>
      <c r="K42" s="151">
        <v>105.3</v>
      </c>
      <c r="L42" s="151">
        <v>100.4</v>
      </c>
      <c r="M42" s="201">
        <v>100.3</v>
      </c>
      <c r="N42" s="208">
        <f>SUM(B42:M42)/12</f>
        <v>100.38333333333333</v>
      </c>
      <c r="O42" s="203">
        <v>119.5</v>
      </c>
      <c r="P42" s="141"/>
      <c r="Q42" s="280"/>
      <c r="R42" s="280"/>
      <c r="S42" s="141"/>
      <c r="T42" s="141"/>
      <c r="U42" s="141"/>
      <c r="V42" s="141"/>
      <c r="W42" s="141"/>
      <c r="X42" s="141"/>
      <c r="Y42" s="141"/>
      <c r="Z42" s="141"/>
    </row>
    <row r="43" spans="1:26" ht="11.1" customHeight="1">
      <c r="A43" s="6" t="s">
        <v>175</v>
      </c>
      <c r="B43" s="151">
        <v>105.8</v>
      </c>
      <c r="C43" s="151">
        <v>103.9</v>
      </c>
      <c r="D43" s="151">
        <v>96.7</v>
      </c>
      <c r="E43" s="151">
        <v>93.3</v>
      </c>
      <c r="F43" s="151">
        <v>100.2</v>
      </c>
      <c r="G43" s="151">
        <v>97.8</v>
      </c>
      <c r="H43" s="151">
        <v>101.8</v>
      </c>
      <c r="I43" s="151">
        <v>102.7</v>
      </c>
      <c r="J43" s="151">
        <v>99.6</v>
      </c>
      <c r="K43" s="151">
        <v>98.3</v>
      </c>
      <c r="L43" s="151">
        <v>92.6</v>
      </c>
      <c r="M43" s="201">
        <v>89</v>
      </c>
      <c r="N43" s="208">
        <f>SUM(B43:M43)/12</f>
        <v>98.47499999999998</v>
      </c>
      <c r="O43" s="203">
        <f t="shared" ref="O43:O46" si="1">ROUND(N43/N42*100,1)</f>
        <v>98.1</v>
      </c>
      <c r="P43" s="141"/>
      <c r="Q43" s="280"/>
      <c r="R43" s="280"/>
      <c r="S43" s="141"/>
      <c r="T43" s="141"/>
      <c r="U43" s="141"/>
      <c r="V43" s="141"/>
      <c r="W43" s="141"/>
      <c r="X43" s="141"/>
      <c r="Y43" s="141"/>
      <c r="Z43" s="141"/>
    </row>
    <row r="44" spans="1:26" ht="11.1" customHeight="1">
      <c r="A44" s="6" t="s">
        <v>179</v>
      </c>
      <c r="B44" s="151">
        <v>92.4</v>
      </c>
      <c r="C44" s="151">
        <v>95.3</v>
      </c>
      <c r="D44" s="151">
        <v>92.5</v>
      </c>
      <c r="E44" s="151">
        <v>93.4</v>
      </c>
      <c r="F44" s="151">
        <v>95.2</v>
      </c>
      <c r="G44" s="151">
        <v>99.5</v>
      </c>
      <c r="H44" s="151">
        <v>101.2</v>
      </c>
      <c r="I44" s="151">
        <v>108.1</v>
      </c>
      <c r="J44" s="151">
        <v>97.5</v>
      </c>
      <c r="K44" s="151">
        <v>99.6</v>
      </c>
      <c r="L44" s="151">
        <v>98.6</v>
      </c>
      <c r="M44" s="201">
        <v>102.6</v>
      </c>
      <c r="N44" s="208">
        <f>SUM(B44:M44)/12</f>
        <v>97.99166666666666</v>
      </c>
      <c r="O44" s="203">
        <f t="shared" si="1"/>
        <v>99.5</v>
      </c>
      <c r="P44" s="141"/>
      <c r="Q44" s="280"/>
      <c r="R44" s="280"/>
      <c r="S44" s="141"/>
      <c r="T44" s="141"/>
      <c r="U44" s="141"/>
      <c r="V44" s="141"/>
      <c r="W44" s="141"/>
      <c r="X44" s="141"/>
      <c r="Y44" s="141"/>
      <c r="Z44" s="141"/>
    </row>
    <row r="45" spans="1:26" ht="11.1" customHeight="1">
      <c r="A45" s="6" t="s">
        <v>184</v>
      </c>
      <c r="B45" s="151">
        <v>83.4</v>
      </c>
      <c r="C45" s="151">
        <v>86.1</v>
      </c>
      <c r="D45" s="151">
        <v>84.2</v>
      </c>
      <c r="E45" s="151">
        <v>84.1</v>
      </c>
      <c r="F45" s="151">
        <v>85.6</v>
      </c>
      <c r="G45" s="151">
        <v>85.8</v>
      </c>
      <c r="H45" s="151">
        <v>84.5</v>
      </c>
      <c r="I45" s="151">
        <v>86.5</v>
      </c>
      <c r="J45" s="151">
        <v>87.3</v>
      </c>
      <c r="K45" s="151">
        <v>89.5</v>
      </c>
      <c r="L45" s="151">
        <v>93.4</v>
      </c>
      <c r="M45" s="201">
        <v>94.4</v>
      </c>
      <c r="N45" s="208">
        <f>SUM(B45:M45)/12</f>
        <v>87.066666666666663</v>
      </c>
      <c r="O45" s="203">
        <f t="shared" si="1"/>
        <v>88.9</v>
      </c>
      <c r="P45" s="141"/>
      <c r="Q45" s="280"/>
      <c r="R45" s="280"/>
      <c r="S45" s="141"/>
      <c r="T45" s="141"/>
      <c r="U45" s="141"/>
      <c r="V45" s="141"/>
      <c r="W45" s="141"/>
      <c r="X45" s="141"/>
      <c r="Y45" s="141"/>
      <c r="Z45" s="141"/>
    </row>
    <row r="46" spans="1:26" ht="11.1" customHeight="1">
      <c r="A46" s="6" t="s">
        <v>191</v>
      </c>
      <c r="B46" s="151">
        <v>96.7</v>
      </c>
      <c r="C46" s="151">
        <v>96.6</v>
      </c>
      <c r="D46" s="151">
        <v>93.7</v>
      </c>
      <c r="E46" s="151">
        <v>94</v>
      </c>
      <c r="F46" s="151">
        <v>96</v>
      </c>
      <c r="G46" s="151">
        <v>94.5</v>
      </c>
      <c r="H46" s="151">
        <v>93.4</v>
      </c>
      <c r="I46" s="151">
        <v>93.2</v>
      </c>
      <c r="J46" s="151">
        <v>95.2</v>
      </c>
      <c r="K46" s="151">
        <v>95.6</v>
      </c>
      <c r="L46" s="151">
        <v>95.3</v>
      </c>
      <c r="M46" s="201">
        <v>88.2</v>
      </c>
      <c r="N46" s="208">
        <f>SUM(B46:M46)/12</f>
        <v>94.366666666666674</v>
      </c>
      <c r="O46" s="203">
        <f t="shared" si="1"/>
        <v>108.4</v>
      </c>
      <c r="P46" s="141"/>
      <c r="Q46" s="280"/>
      <c r="R46" s="280"/>
      <c r="S46" s="141"/>
      <c r="T46" s="141"/>
      <c r="U46" s="141"/>
      <c r="V46" s="141"/>
      <c r="W46" s="141"/>
      <c r="X46" s="141"/>
      <c r="Y46" s="141"/>
      <c r="Z46" s="141"/>
    </row>
    <row r="47" spans="1:26" ht="11.1" customHeight="1">
      <c r="N47" s="18"/>
      <c r="O47" s="141"/>
      <c r="P47" s="141"/>
      <c r="Q47" s="157"/>
      <c r="R47" s="141"/>
      <c r="S47" s="141"/>
      <c r="T47" s="141"/>
      <c r="U47" s="141"/>
      <c r="V47" s="141"/>
      <c r="W47" s="141"/>
      <c r="X47" s="141"/>
      <c r="Y47" s="141"/>
      <c r="Z47" s="141"/>
    </row>
    <row r="48" spans="1:26" ht="11.1" customHeight="1">
      <c r="N48" s="18"/>
      <c r="O48" s="141"/>
      <c r="P48" s="141"/>
      <c r="Q48" s="157"/>
      <c r="R48" s="141"/>
      <c r="S48" s="141"/>
      <c r="T48" s="141"/>
      <c r="U48" s="141"/>
      <c r="V48" s="141"/>
      <c r="W48" s="141"/>
      <c r="X48" s="141"/>
      <c r="Y48" s="141"/>
      <c r="Z48" s="141"/>
    </row>
    <row r="64" ht="9.75" customHeight="1"/>
    <row r="65" spans="1:26" ht="9.9499999999999993" customHeight="1">
      <c r="A65" s="6"/>
      <c r="B65" s="147" t="s">
        <v>87</v>
      </c>
      <c r="C65" s="147" t="s">
        <v>88</v>
      </c>
      <c r="D65" s="147" t="s">
        <v>89</v>
      </c>
      <c r="E65" s="147" t="s">
        <v>78</v>
      </c>
      <c r="F65" s="147" t="s">
        <v>79</v>
      </c>
      <c r="G65" s="147" t="s">
        <v>80</v>
      </c>
      <c r="H65" s="147" t="s">
        <v>81</v>
      </c>
      <c r="I65" s="147" t="s">
        <v>82</v>
      </c>
      <c r="J65" s="147" t="s">
        <v>83</v>
      </c>
      <c r="K65" s="147" t="s">
        <v>84</v>
      </c>
      <c r="L65" s="147" t="s">
        <v>85</v>
      </c>
      <c r="M65" s="200" t="s">
        <v>86</v>
      </c>
      <c r="N65" s="202" t="s">
        <v>121</v>
      </c>
      <c r="O65" s="282" t="s">
        <v>122</v>
      </c>
    </row>
    <row r="66" spans="1:26" ht="11.1" customHeight="1">
      <c r="A66" s="6" t="s">
        <v>170</v>
      </c>
      <c r="B66" s="144">
        <v>76.2</v>
      </c>
      <c r="C66" s="144">
        <v>76.7</v>
      </c>
      <c r="D66" s="144">
        <v>85</v>
      </c>
      <c r="E66" s="144">
        <v>84.4</v>
      </c>
      <c r="F66" s="144">
        <v>78.400000000000006</v>
      </c>
      <c r="G66" s="144">
        <v>86.5</v>
      </c>
      <c r="H66" s="144">
        <v>92.3</v>
      </c>
      <c r="I66" s="144">
        <v>77.5</v>
      </c>
      <c r="J66" s="144">
        <v>86.1</v>
      </c>
      <c r="K66" s="144">
        <v>74.8</v>
      </c>
      <c r="L66" s="144">
        <v>77.099999999999994</v>
      </c>
      <c r="M66" s="145">
        <v>79.400000000000006</v>
      </c>
      <c r="N66" s="207">
        <f>SUM(B66:M66)/12</f>
        <v>81.2</v>
      </c>
      <c r="O66" s="203">
        <v>100.5</v>
      </c>
      <c r="P66" s="18"/>
      <c r="Q66" s="210"/>
      <c r="R66" s="210"/>
      <c r="S66" s="18"/>
      <c r="T66" s="18"/>
      <c r="U66" s="18"/>
      <c r="V66" s="18"/>
      <c r="W66" s="18"/>
      <c r="X66" s="18"/>
      <c r="Y66" s="18"/>
      <c r="Z66" s="18"/>
    </row>
    <row r="67" spans="1:26" ht="11.1" customHeight="1">
      <c r="A67" s="6" t="s">
        <v>175</v>
      </c>
      <c r="B67" s="144">
        <v>68.099999999999994</v>
      </c>
      <c r="C67" s="144">
        <v>73.3</v>
      </c>
      <c r="D67" s="144">
        <v>74.900000000000006</v>
      </c>
      <c r="E67" s="144">
        <v>83.4</v>
      </c>
      <c r="F67" s="144">
        <v>68.3</v>
      </c>
      <c r="G67" s="144">
        <v>74.900000000000006</v>
      </c>
      <c r="H67" s="144">
        <v>76</v>
      </c>
      <c r="I67" s="144">
        <v>67.599999999999994</v>
      </c>
      <c r="J67" s="144">
        <v>69.8</v>
      </c>
      <c r="K67" s="144">
        <v>66.599999999999994</v>
      </c>
      <c r="L67" s="144">
        <v>67.099999999999994</v>
      </c>
      <c r="M67" s="145">
        <v>76.3</v>
      </c>
      <c r="N67" s="207">
        <f>SUM(B67:M67)/12</f>
        <v>72.191666666666663</v>
      </c>
      <c r="O67" s="203">
        <f t="shared" ref="O67:O70" si="2">ROUND(N67/N66*100,1)</f>
        <v>88.9</v>
      </c>
      <c r="P67" s="18"/>
      <c r="Q67" s="346"/>
      <c r="R67" s="346"/>
      <c r="S67" s="18"/>
      <c r="T67" s="18"/>
      <c r="U67" s="18"/>
      <c r="V67" s="18"/>
      <c r="W67" s="18"/>
      <c r="X67" s="18"/>
      <c r="Y67" s="18"/>
      <c r="Z67" s="18"/>
    </row>
    <row r="68" spans="1:26" ht="11.1" customHeight="1">
      <c r="A68" s="6" t="s">
        <v>179</v>
      </c>
      <c r="B68" s="144">
        <v>58.5</v>
      </c>
      <c r="C68" s="144">
        <v>64.400000000000006</v>
      </c>
      <c r="D68" s="144">
        <v>60.6</v>
      </c>
      <c r="E68" s="144">
        <v>71.900000000000006</v>
      </c>
      <c r="F68" s="144">
        <v>63.4</v>
      </c>
      <c r="G68" s="144">
        <v>75.900000000000006</v>
      </c>
      <c r="H68" s="144">
        <v>69.2</v>
      </c>
      <c r="I68" s="144">
        <v>61.7</v>
      </c>
      <c r="J68" s="144">
        <v>75.099999999999994</v>
      </c>
      <c r="K68" s="144">
        <v>68.7</v>
      </c>
      <c r="L68" s="144">
        <v>71.2</v>
      </c>
      <c r="M68" s="145">
        <v>71.8</v>
      </c>
      <c r="N68" s="207">
        <f>SUM(B68:M68)/12</f>
        <v>67.7</v>
      </c>
      <c r="O68" s="203">
        <f t="shared" si="2"/>
        <v>93.8</v>
      </c>
      <c r="P68" s="18"/>
      <c r="Q68" s="346"/>
      <c r="R68" s="346"/>
      <c r="S68" s="18"/>
      <c r="T68" s="18"/>
      <c r="U68" s="18"/>
      <c r="V68" s="18"/>
      <c r="W68" s="18"/>
      <c r="X68" s="18"/>
      <c r="Y68" s="18"/>
      <c r="Z68" s="18"/>
    </row>
    <row r="69" spans="1:26" ht="11.1" customHeight="1">
      <c r="A69" s="6" t="s">
        <v>184</v>
      </c>
      <c r="B69" s="144">
        <v>68.7</v>
      </c>
      <c r="C69" s="144">
        <v>69.900000000000006</v>
      </c>
      <c r="D69" s="144">
        <v>67.2</v>
      </c>
      <c r="E69" s="144">
        <v>70.3</v>
      </c>
      <c r="F69" s="144">
        <v>69</v>
      </c>
      <c r="G69" s="144">
        <v>64.8</v>
      </c>
      <c r="H69" s="144">
        <v>73.7</v>
      </c>
      <c r="I69" s="144">
        <v>68.900000000000006</v>
      </c>
      <c r="J69" s="144">
        <v>65.900000000000006</v>
      </c>
      <c r="K69" s="144">
        <v>66.8</v>
      </c>
      <c r="L69" s="144">
        <v>58.9</v>
      </c>
      <c r="M69" s="145">
        <v>60.1</v>
      </c>
      <c r="N69" s="207">
        <f>SUM(B69:M69)/12</f>
        <v>67.016666666666666</v>
      </c>
      <c r="O69" s="203">
        <f t="shared" si="2"/>
        <v>99</v>
      </c>
      <c r="P69" s="18"/>
      <c r="Q69" s="346"/>
      <c r="R69" s="346"/>
      <c r="S69" s="18"/>
      <c r="T69" s="18"/>
      <c r="U69" s="18"/>
      <c r="V69" s="18"/>
      <c r="W69" s="18"/>
      <c r="X69" s="18"/>
      <c r="Y69" s="18"/>
      <c r="Z69" s="18"/>
    </row>
    <row r="70" spans="1:26" ht="11.1" customHeight="1">
      <c r="A70" s="6" t="s">
        <v>191</v>
      </c>
      <c r="B70" s="144">
        <v>58.1</v>
      </c>
      <c r="C70" s="144">
        <v>60.6</v>
      </c>
      <c r="D70" s="144">
        <v>66.400000000000006</v>
      </c>
      <c r="E70" s="144">
        <v>63.8</v>
      </c>
      <c r="F70" s="144">
        <v>58.7</v>
      </c>
      <c r="G70" s="144">
        <v>63.8</v>
      </c>
      <c r="H70" s="144">
        <v>63.4</v>
      </c>
      <c r="I70" s="144">
        <v>58.5</v>
      </c>
      <c r="J70" s="144">
        <v>61.5</v>
      </c>
      <c r="K70" s="144">
        <v>62.1</v>
      </c>
      <c r="L70" s="144">
        <v>57.4</v>
      </c>
      <c r="M70" s="145">
        <v>69.599999999999994</v>
      </c>
      <c r="N70" s="207">
        <f>SUM(B70:M70)/12</f>
        <v>61.991666666666667</v>
      </c>
      <c r="O70" s="203">
        <f t="shared" si="2"/>
        <v>92.5</v>
      </c>
      <c r="P70" s="18"/>
      <c r="Q70" s="156"/>
      <c r="R70" s="42"/>
      <c r="S70" s="18"/>
      <c r="T70" s="18"/>
      <c r="U70" s="18"/>
      <c r="V70" s="18"/>
      <c r="W70" s="18"/>
      <c r="X70" s="18"/>
      <c r="Y70" s="18"/>
      <c r="Z70" s="18"/>
    </row>
    <row r="71" spans="1:26" ht="11.1" customHeight="1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8"/>
      <c r="O71" s="18"/>
      <c r="P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9" customHeight="1">
      <c r="B72" s="148"/>
      <c r="C72" s="148"/>
      <c r="D72" s="148"/>
      <c r="E72" s="148"/>
      <c r="F72" s="148"/>
      <c r="G72" s="152"/>
      <c r="H72" s="148"/>
      <c r="I72" s="148"/>
      <c r="J72" s="148"/>
      <c r="K72" s="148"/>
      <c r="L72" s="148"/>
      <c r="M72" s="148"/>
      <c r="N72" s="18"/>
      <c r="O72" s="18"/>
      <c r="P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Z78"/>
  <sheetViews>
    <sheetView workbookViewId="0">
      <selection activeCell="X70" sqref="X70"/>
    </sheetView>
  </sheetViews>
  <sheetFormatPr defaultRowHeight="13.5"/>
  <cols>
    <col min="1" max="1" width="7.625" customWidth="1"/>
    <col min="2" max="7" width="6.125" customWidth="1"/>
    <col min="8" max="8" width="6.25" customWidth="1"/>
    <col min="9" max="13" width="6.125" customWidth="1"/>
    <col min="14" max="16" width="7.625" customWidth="1"/>
    <col min="17" max="17" width="8.375" customWidth="1"/>
    <col min="18" max="18" width="10.125" customWidth="1"/>
    <col min="19" max="23" width="7.625" customWidth="1"/>
    <col min="24" max="24" width="7.625" style="48" customWidth="1"/>
    <col min="25" max="26" width="7.625" customWidth="1"/>
  </cols>
  <sheetData>
    <row r="1" spans="1:26">
      <c r="A1" s="18"/>
      <c r="B1" s="141"/>
      <c r="C1" s="141"/>
      <c r="D1" s="141"/>
      <c r="E1" s="141"/>
      <c r="F1" s="141"/>
      <c r="G1" s="141"/>
      <c r="H1" s="141"/>
      <c r="I1" s="141"/>
      <c r="L1" s="48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>
      <c r="A2" s="18"/>
      <c r="B2" s="141"/>
      <c r="C2" s="141"/>
      <c r="D2" s="141"/>
      <c r="E2" s="141"/>
      <c r="F2" s="141"/>
      <c r="G2" s="141"/>
      <c r="H2" s="141"/>
      <c r="I2" s="141"/>
      <c r="L2" s="48"/>
      <c r="M2" s="153"/>
      <c r="N2" s="48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</row>
    <row r="3" spans="1:26">
      <c r="A3" s="18"/>
      <c r="B3" s="141"/>
      <c r="C3" s="141"/>
      <c r="D3" s="141"/>
      <c r="E3" s="141"/>
      <c r="F3" s="141"/>
      <c r="G3" s="141"/>
      <c r="H3" s="141"/>
      <c r="I3" s="141"/>
      <c r="L3" s="48"/>
      <c r="M3" s="153"/>
      <c r="N3" s="48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</row>
    <row r="4" spans="1:26">
      <c r="A4" s="18"/>
      <c r="B4" s="141"/>
      <c r="C4" s="141"/>
      <c r="D4" s="141"/>
      <c r="E4" s="141"/>
      <c r="F4" s="141"/>
      <c r="G4" s="141"/>
      <c r="H4" s="141"/>
      <c r="I4" s="141"/>
      <c r="L4" s="48"/>
      <c r="M4" s="153"/>
      <c r="N4" s="48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26">
      <c r="A5" s="18"/>
      <c r="B5" s="141"/>
      <c r="C5" s="141"/>
      <c r="D5" s="141"/>
      <c r="E5" s="141"/>
      <c r="F5" s="141"/>
      <c r="G5" s="141"/>
      <c r="H5" s="141"/>
      <c r="I5" s="141"/>
      <c r="L5" s="48"/>
      <c r="M5" s="153"/>
      <c r="N5" s="48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26">
      <c r="L6" s="48"/>
      <c r="M6" s="153"/>
      <c r="N6" s="48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26"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18" spans="1:18" ht="11.1" customHeight="1">
      <c r="A18" s="6"/>
      <c r="B18" s="7" t="s">
        <v>75</v>
      </c>
      <c r="C18" s="7" t="s">
        <v>76</v>
      </c>
      <c r="D18" s="7" t="s">
        <v>77</v>
      </c>
      <c r="E18" s="7" t="s">
        <v>78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84</v>
      </c>
      <c r="L18" s="7" t="s">
        <v>85</v>
      </c>
      <c r="M18" s="7" t="s">
        <v>86</v>
      </c>
      <c r="N18" s="202" t="s">
        <v>120</v>
      </c>
      <c r="O18" s="202" t="s">
        <v>122</v>
      </c>
    </row>
    <row r="19" spans="1:18" ht="11.1" customHeight="1">
      <c r="A19" s="6" t="s">
        <v>170</v>
      </c>
      <c r="B19" s="151">
        <v>9.4</v>
      </c>
      <c r="C19" s="151">
        <v>10.3</v>
      </c>
      <c r="D19" s="151">
        <v>13.4</v>
      </c>
      <c r="E19" s="151">
        <v>13.5</v>
      </c>
      <c r="F19" s="151">
        <v>11.3</v>
      </c>
      <c r="G19" s="151">
        <v>12.2</v>
      </c>
      <c r="H19" s="151">
        <v>10.9</v>
      </c>
      <c r="I19" s="151">
        <v>11.2</v>
      </c>
      <c r="J19" s="151">
        <v>12.1</v>
      </c>
      <c r="K19" s="151">
        <v>10.7</v>
      </c>
      <c r="L19" s="151">
        <v>11.3</v>
      </c>
      <c r="M19" s="151">
        <v>11.8</v>
      </c>
      <c r="N19" s="208">
        <f>SUM(B19:M19)</f>
        <v>138.10000000000002</v>
      </c>
      <c r="O19" s="208">
        <v>92.4</v>
      </c>
      <c r="Q19" s="210"/>
      <c r="R19" s="210"/>
    </row>
    <row r="20" spans="1:18" ht="11.1" customHeight="1">
      <c r="A20" s="6" t="s">
        <v>175</v>
      </c>
      <c r="B20" s="151">
        <v>11.1</v>
      </c>
      <c r="C20" s="151">
        <v>11.5</v>
      </c>
      <c r="D20" s="151">
        <v>12.1</v>
      </c>
      <c r="E20" s="151">
        <v>12.3</v>
      </c>
      <c r="F20" s="151">
        <v>10.6</v>
      </c>
      <c r="G20" s="151">
        <v>11.7</v>
      </c>
      <c r="H20" s="151">
        <v>10.9</v>
      </c>
      <c r="I20" s="151">
        <v>12.4</v>
      </c>
      <c r="J20" s="151">
        <v>11.6</v>
      </c>
      <c r="K20" s="151">
        <v>11.3</v>
      </c>
      <c r="L20" s="151">
        <v>12.4</v>
      </c>
      <c r="M20" s="151">
        <v>11.7</v>
      </c>
      <c r="N20" s="208">
        <f>SUM(B20:M20)</f>
        <v>139.6</v>
      </c>
      <c r="O20" s="208">
        <f t="shared" ref="O20:O23" si="0">ROUND(N20/N19*100,1)</f>
        <v>101.1</v>
      </c>
      <c r="Q20" s="210"/>
      <c r="R20" s="210"/>
    </row>
    <row r="21" spans="1:18" ht="11.1" customHeight="1">
      <c r="A21" s="6" t="s">
        <v>179</v>
      </c>
      <c r="B21" s="151">
        <v>11.5</v>
      </c>
      <c r="C21" s="151">
        <v>11.2</v>
      </c>
      <c r="D21" s="151">
        <v>11.8</v>
      </c>
      <c r="E21" s="151">
        <v>12.5</v>
      </c>
      <c r="F21" s="151">
        <v>9.6999999999999993</v>
      </c>
      <c r="G21" s="151">
        <v>12.4</v>
      </c>
      <c r="H21" s="151">
        <v>11.3</v>
      </c>
      <c r="I21" s="151">
        <v>9.8000000000000007</v>
      </c>
      <c r="J21" s="151">
        <v>10.5</v>
      </c>
      <c r="K21" s="151">
        <v>10.6</v>
      </c>
      <c r="L21" s="151">
        <v>11</v>
      </c>
      <c r="M21" s="151">
        <v>12</v>
      </c>
      <c r="N21" s="208">
        <f>SUM(B21:M21)</f>
        <v>134.30000000000001</v>
      </c>
      <c r="O21" s="208">
        <f t="shared" si="0"/>
        <v>96.2</v>
      </c>
      <c r="Q21" s="210"/>
      <c r="R21" s="210"/>
    </row>
    <row r="22" spans="1:18" ht="11.1" customHeight="1">
      <c r="A22" s="6" t="s">
        <v>184</v>
      </c>
      <c r="B22" s="151">
        <v>9.3000000000000007</v>
      </c>
      <c r="C22" s="151">
        <v>12</v>
      </c>
      <c r="D22" s="151">
        <v>11.7</v>
      </c>
      <c r="E22" s="151">
        <v>11.6</v>
      </c>
      <c r="F22" s="151">
        <v>11.5</v>
      </c>
      <c r="G22" s="151">
        <v>12.4</v>
      </c>
      <c r="H22" s="151">
        <v>13.3</v>
      </c>
      <c r="I22" s="151">
        <v>11.1</v>
      </c>
      <c r="J22" s="151">
        <v>11.4</v>
      </c>
      <c r="K22" s="151">
        <v>12.1</v>
      </c>
      <c r="L22" s="151">
        <v>11.3</v>
      </c>
      <c r="M22" s="151">
        <v>11.9</v>
      </c>
      <c r="N22" s="208">
        <f>SUM(B22:M22)</f>
        <v>139.6</v>
      </c>
      <c r="O22" s="208">
        <f t="shared" si="0"/>
        <v>103.9</v>
      </c>
      <c r="Q22" s="210"/>
      <c r="R22" s="210"/>
    </row>
    <row r="23" spans="1:18" ht="11.1" customHeight="1">
      <c r="A23" s="6" t="s">
        <v>191</v>
      </c>
      <c r="B23" s="151">
        <v>10</v>
      </c>
      <c r="C23" s="151">
        <v>10</v>
      </c>
      <c r="D23" s="151">
        <v>13.2</v>
      </c>
      <c r="E23" s="151">
        <v>13</v>
      </c>
      <c r="F23" s="151">
        <v>11.7</v>
      </c>
      <c r="G23" s="151">
        <v>11.8</v>
      </c>
      <c r="H23" s="151">
        <v>10.7</v>
      </c>
      <c r="I23" s="151">
        <v>10.3</v>
      </c>
      <c r="J23" s="151">
        <v>12.5</v>
      </c>
      <c r="K23" s="151">
        <v>12</v>
      </c>
      <c r="L23" s="151">
        <v>12.6</v>
      </c>
      <c r="M23" s="151">
        <v>12.3</v>
      </c>
      <c r="N23" s="208">
        <f>SUM(B23:M23)</f>
        <v>140.1</v>
      </c>
      <c r="O23" s="208">
        <f t="shared" si="0"/>
        <v>100.4</v>
      </c>
    </row>
    <row r="24" spans="1:18" ht="9.75" customHeight="1">
      <c r="J24" s="333"/>
    </row>
    <row r="35" spans="1:26" ht="9" customHeight="1"/>
    <row r="36" spans="1:26" ht="9" customHeight="1"/>
    <row r="37" spans="1:26" ht="9" customHeight="1"/>
    <row r="38" spans="1:26" ht="9" customHeight="1"/>
    <row r="39" spans="1:26" ht="9" customHeight="1"/>
    <row r="40" spans="1:26" ht="9" customHeight="1"/>
    <row r="41" spans="1:26" ht="20.25" customHeight="1"/>
    <row r="42" spans="1:26" ht="11.1" customHeight="1">
      <c r="A42" s="6"/>
      <c r="B42" s="7" t="s">
        <v>75</v>
      </c>
      <c r="C42" s="7" t="s">
        <v>76</v>
      </c>
      <c r="D42" s="7" t="s">
        <v>77</v>
      </c>
      <c r="E42" s="7" t="s">
        <v>78</v>
      </c>
      <c r="F42" s="7" t="s">
        <v>79</v>
      </c>
      <c r="G42" s="7" t="s">
        <v>80</v>
      </c>
      <c r="H42" s="7" t="s">
        <v>81</v>
      </c>
      <c r="I42" s="7" t="s">
        <v>82</v>
      </c>
      <c r="J42" s="7" t="s">
        <v>83</v>
      </c>
      <c r="K42" s="7" t="s">
        <v>84</v>
      </c>
      <c r="L42" s="7" t="s">
        <v>85</v>
      </c>
      <c r="M42" s="7" t="s">
        <v>86</v>
      </c>
      <c r="N42" s="202" t="s">
        <v>121</v>
      </c>
      <c r="O42" s="202" t="s">
        <v>122</v>
      </c>
    </row>
    <row r="43" spans="1:26" ht="11.1" customHeight="1">
      <c r="A43" s="6" t="s">
        <v>170</v>
      </c>
      <c r="B43" s="151">
        <v>18.8</v>
      </c>
      <c r="C43" s="151">
        <v>18.100000000000001</v>
      </c>
      <c r="D43" s="151">
        <v>19.5</v>
      </c>
      <c r="E43" s="151">
        <v>19.100000000000001</v>
      </c>
      <c r="F43" s="151">
        <v>19.2</v>
      </c>
      <c r="G43" s="151">
        <v>18.7</v>
      </c>
      <c r="H43" s="151">
        <v>18.2</v>
      </c>
      <c r="I43" s="151">
        <v>19</v>
      </c>
      <c r="J43" s="151">
        <v>18.7</v>
      </c>
      <c r="K43" s="151">
        <v>18.399999999999999</v>
      </c>
      <c r="L43" s="151">
        <v>18.7</v>
      </c>
      <c r="M43" s="151">
        <v>19.7</v>
      </c>
      <c r="N43" s="208">
        <f>SUM(B43:M43)/12</f>
        <v>18.841666666666665</v>
      </c>
      <c r="O43" s="208">
        <v>83.7</v>
      </c>
      <c r="P43" s="153"/>
      <c r="Q43" s="211"/>
      <c r="R43" s="211"/>
      <c r="S43" s="153"/>
      <c r="T43" s="153"/>
      <c r="U43" s="153"/>
      <c r="V43" s="153"/>
      <c r="W43" s="153"/>
      <c r="X43" s="153"/>
      <c r="Y43" s="153"/>
      <c r="Z43" s="153"/>
    </row>
    <row r="44" spans="1:26" ht="11.1" customHeight="1">
      <c r="A44" s="6" t="s">
        <v>175</v>
      </c>
      <c r="B44" s="151">
        <v>19.8</v>
      </c>
      <c r="C44" s="151">
        <v>20.3</v>
      </c>
      <c r="D44" s="151">
        <v>19.8</v>
      </c>
      <c r="E44" s="151">
        <v>19.100000000000001</v>
      </c>
      <c r="F44" s="151">
        <v>18.600000000000001</v>
      </c>
      <c r="G44" s="151">
        <v>18.600000000000001</v>
      </c>
      <c r="H44" s="151">
        <v>17.899999999999999</v>
      </c>
      <c r="I44" s="151">
        <v>18.2</v>
      </c>
      <c r="J44" s="151">
        <v>18.2</v>
      </c>
      <c r="K44" s="151">
        <v>18.100000000000001</v>
      </c>
      <c r="L44" s="151">
        <v>18.100000000000001</v>
      </c>
      <c r="M44" s="151">
        <v>18.2</v>
      </c>
      <c r="N44" s="208">
        <f>SUM(B44:M44)/12</f>
        <v>18.741666666666664</v>
      </c>
      <c r="O44" s="208">
        <f t="shared" ref="O44" si="1">ROUND(N44/N43*100,1)</f>
        <v>99.5</v>
      </c>
      <c r="P44" s="153"/>
      <c r="Q44" s="211"/>
      <c r="R44" s="211"/>
      <c r="S44" s="153"/>
      <c r="T44" s="153"/>
      <c r="U44" s="153"/>
      <c r="V44" s="153"/>
      <c r="W44" s="153"/>
      <c r="X44" s="153"/>
      <c r="Y44" s="153"/>
      <c r="Z44" s="153"/>
    </row>
    <row r="45" spans="1:26" ht="11.1" customHeight="1">
      <c r="A45" s="6" t="s">
        <v>179</v>
      </c>
      <c r="B45" s="151">
        <v>19.399999999999999</v>
      </c>
      <c r="C45" s="151">
        <v>19.3</v>
      </c>
      <c r="D45" s="151">
        <v>19</v>
      </c>
      <c r="E45" s="151">
        <v>19.100000000000001</v>
      </c>
      <c r="F45" s="151">
        <v>18.8</v>
      </c>
      <c r="G45" s="151">
        <v>19.100000000000001</v>
      </c>
      <c r="H45" s="151">
        <v>19.100000000000001</v>
      </c>
      <c r="I45" s="151">
        <v>18.3</v>
      </c>
      <c r="J45" s="151">
        <v>18.2</v>
      </c>
      <c r="K45" s="151">
        <v>17.5</v>
      </c>
      <c r="L45" s="151">
        <v>16.8</v>
      </c>
      <c r="M45" s="151">
        <v>17.100000000000001</v>
      </c>
      <c r="N45" s="208">
        <f>SUM(B45:M45)/12</f>
        <v>18.475000000000001</v>
      </c>
      <c r="O45" s="208">
        <v>98.9</v>
      </c>
      <c r="P45" s="153"/>
      <c r="Q45" s="211"/>
      <c r="R45" s="211"/>
      <c r="S45" s="153"/>
      <c r="T45" s="153"/>
      <c r="U45" s="153"/>
      <c r="V45" s="153"/>
      <c r="W45" s="153"/>
      <c r="X45" s="153"/>
      <c r="Y45" s="153"/>
      <c r="Z45" s="153"/>
    </row>
    <row r="46" spans="1:26" ht="11.1" customHeight="1">
      <c r="A46" s="6" t="s">
        <v>184</v>
      </c>
      <c r="B46" s="151">
        <v>17.2</v>
      </c>
      <c r="C46" s="151">
        <v>16.8</v>
      </c>
      <c r="D46" s="151">
        <v>17</v>
      </c>
      <c r="E46" s="151">
        <v>16.600000000000001</v>
      </c>
      <c r="F46" s="151">
        <v>16.3</v>
      </c>
      <c r="G46" s="151">
        <v>17.7</v>
      </c>
      <c r="H46" s="151">
        <v>16.8</v>
      </c>
      <c r="I46" s="151">
        <v>17.2</v>
      </c>
      <c r="J46" s="151">
        <v>16.899999999999999</v>
      </c>
      <c r="K46" s="151">
        <v>16.7</v>
      </c>
      <c r="L46" s="151">
        <v>16.8</v>
      </c>
      <c r="M46" s="151">
        <v>16.7</v>
      </c>
      <c r="N46" s="208">
        <f>SUM(B46:M46)/12</f>
        <v>16.891666666666666</v>
      </c>
      <c r="O46" s="208">
        <f t="shared" ref="O46:O47" si="2">ROUND(N46/N45*100,1)</f>
        <v>91.4</v>
      </c>
      <c r="P46" s="153"/>
      <c r="Q46" s="211"/>
      <c r="R46" s="211"/>
      <c r="S46" s="153"/>
      <c r="T46" s="153"/>
      <c r="U46" s="153"/>
      <c r="V46" s="153"/>
      <c r="W46" s="153"/>
      <c r="X46" s="153"/>
      <c r="Y46" s="153"/>
      <c r="Z46" s="153"/>
    </row>
    <row r="47" spans="1:26" ht="11.1" customHeight="1">
      <c r="A47" s="6" t="s">
        <v>191</v>
      </c>
      <c r="B47" s="151">
        <v>16.7</v>
      </c>
      <c r="C47" s="151">
        <v>16.7</v>
      </c>
      <c r="D47" s="151">
        <v>16.899999999999999</v>
      </c>
      <c r="E47" s="151">
        <v>16.399999999999999</v>
      </c>
      <c r="F47" s="151">
        <v>16.8</v>
      </c>
      <c r="G47" s="151">
        <v>17.2</v>
      </c>
      <c r="H47" s="151">
        <v>16.2</v>
      </c>
      <c r="I47" s="151">
        <v>16</v>
      </c>
      <c r="J47" s="151">
        <v>17</v>
      </c>
      <c r="K47" s="151">
        <v>16.100000000000001</v>
      </c>
      <c r="L47" s="151">
        <v>17.7</v>
      </c>
      <c r="M47" s="151">
        <v>17.8</v>
      </c>
      <c r="N47" s="208">
        <f>SUM(B47:M47)/12</f>
        <v>16.791666666666664</v>
      </c>
      <c r="O47" s="208">
        <f t="shared" si="2"/>
        <v>99.4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ht="6.75" customHeight="1">
      <c r="N48" s="48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4:26" ht="9" hidden="1" customHeight="1">
      <c r="N49" s="48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61" spans="14:26" ht="9" customHeight="1"/>
    <row r="62" spans="14:26" ht="9" customHeight="1"/>
    <row r="63" spans="14:26" ht="9" customHeight="1"/>
    <row r="64" spans="14:26" ht="9" customHeight="1"/>
    <row r="65" spans="1:26" ht="9" customHeight="1"/>
    <row r="66" spans="1:26" ht="9" customHeight="1"/>
    <row r="68" spans="1:26" ht="9.75" customHeight="1"/>
    <row r="69" spans="1:26" ht="2.25" hidden="1" customHeight="1">
      <c r="N69" s="4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1.1" customHeight="1">
      <c r="A70" s="6"/>
      <c r="B70" s="7" t="s">
        <v>75</v>
      </c>
      <c r="C70" s="7" t="s">
        <v>76</v>
      </c>
      <c r="D70" s="7" t="s">
        <v>77</v>
      </c>
      <c r="E70" s="7" t="s">
        <v>78</v>
      </c>
      <c r="F70" s="7" t="s">
        <v>79</v>
      </c>
      <c r="G70" s="7" t="s">
        <v>80</v>
      </c>
      <c r="H70" s="7" t="s">
        <v>81</v>
      </c>
      <c r="I70" s="7" t="s">
        <v>82</v>
      </c>
      <c r="J70" s="7" t="s">
        <v>83</v>
      </c>
      <c r="K70" s="7" t="s">
        <v>84</v>
      </c>
      <c r="L70" s="7" t="s">
        <v>85</v>
      </c>
      <c r="M70" s="7" t="s">
        <v>86</v>
      </c>
      <c r="N70" s="202" t="s">
        <v>121</v>
      </c>
      <c r="O70" s="202" t="s">
        <v>122</v>
      </c>
      <c r="P70" s="48"/>
      <c r="Q70" s="48"/>
      <c r="R70" s="48"/>
      <c r="S70" s="48"/>
      <c r="T70" s="48"/>
      <c r="U70" s="48"/>
      <c r="V70" s="48"/>
      <c r="W70" s="48"/>
      <c r="Y70" s="48"/>
      <c r="Z70" s="48"/>
    </row>
    <row r="71" spans="1:26" ht="11.1" customHeight="1">
      <c r="A71" s="6" t="s">
        <v>170</v>
      </c>
      <c r="B71" s="144">
        <v>51.9</v>
      </c>
      <c r="C71" s="144">
        <v>57.5</v>
      </c>
      <c r="D71" s="144">
        <v>67.900000000000006</v>
      </c>
      <c r="E71" s="144">
        <v>70.8</v>
      </c>
      <c r="F71" s="144">
        <v>59.1</v>
      </c>
      <c r="G71" s="144">
        <v>65.8</v>
      </c>
      <c r="H71" s="144">
        <v>60.1</v>
      </c>
      <c r="I71" s="144">
        <v>57.8</v>
      </c>
      <c r="J71" s="144">
        <v>64.7</v>
      </c>
      <c r="K71" s="144">
        <v>58.7</v>
      </c>
      <c r="L71" s="144">
        <v>59.8</v>
      </c>
      <c r="M71" s="144">
        <v>58.8</v>
      </c>
      <c r="N71" s="207">
        <f>SUM(B71:M71)/12</f>
        <v>61.07500000000001</v>
      </c>
      <c r="O71" s="208">
        <v>109.3</v>
      </c>
      <c r="P71" s="48"/>
      <c r="Q71" s="17"/>
      <c r="R71" s="17"/>
      <c r="S71" s="48"/>
      <c r="T71" s="48"/>
      <c r="U71" s="48"/>
      <c r="V71" s="48"/>
      <c r="W71" s="48"/>
      <c r="Y71" s="48"/>
      <c r="Z71" s="48"/>
    </row>
    <row r="72" spans="1:26" ht="11.1" customHeight="1">
      <c r="A72" s="6" t="s">
        <v>175</v>
      </c>
      <c r="B72" s="144">
        <v>56</v>
      </c>
      <c r="C72" s="144">
        <v>56.2</v>
      </c>
      <c r="D72" s="144">
        <v>61.6</v>
      </c>
      <c r="E72" s="144">
        <v>64.7</v>
      </c>
      <c r="F72" s="144">
        <v>57.9</v>
      </c>
      <c r="G72" s="144">
        <v>62.6</v>
      </c>
      <c r="H72" s="144">
        <v>61.9</v>
      </c>
      <c r="I72" s="144">
        <v>67.599999999999994</v>
      </c>
      <c r="J72" s="144">
        <v>63.8</v>
      </c>
      <c r="K72" s="144">
        <v>62.6</v>
      </c>
      <c r="L72" s="144">
        <v>68.7</v>
      </c>
      <c r="M72" s="144">
        <v>64.3</v>
      </c>
      <c r="N72" s="207">
        <f>SUM(B72:M72)/12</f>
        <v>62.324999999999996</v>
      </c>
      <c r="O72" s="208">
        <f t="shared" ref="O72:O74" si="3">ROUND(N72/N71*100,1)</f>
        <v>102</v>
      </c>
      <c r="P72" s="48"/>
      <c r="Q72" s="17"/>
      <c r="R72" s="17"/>
      <c r="S72" s="48"/>
      <c r="T72" s="48"/>
      <c r="U72" s="48"/>
      <c r="V72" s="48"/>
      <c r="W72" s="48"/>
      <c r="Y72" s="48"/>
      <c r="Z72" s="48"/>
    </row>
    <row r="73" spans="1:26" ht="11.1" customHeight="1">
      <c r="A73" s="6" t="s">
        <v>179</v>
      </c>
      <c r="B73" s="144">
        <v>58</v>
      </c>
      <c r="C73" s="144">
        <v>58.6</v>
      </c>
      <c r="D73" s="144">
        <v>62.1</v>
      </c>
      <c r="E73" s="144">
        <v>65.5</v>
      </c>
      <c r="F73" s="144">
        <v>52.1</v>
      </c>
      <c r="G73" s="144">
        <v>64.7</v>
      </c>
      <c r="H73" s="144">
        <v>59.1</v>
      </c>
      <c r="I73" s="144">
        <v>54.4</v>
      </c>
      <c r="J73" s="144">
        <v>57.8</v>
      </c>
      <c r="K73" s="144">
        <v>61.1</v>
      </c>
      <c r="L73" s="144">
        <v>66.400000000000006</v>
      </c>
      <c r="M73" s="144">
        <v>69.7</v>
      </c>
      <c r="N73" s="207">
        <f>SUM(B73:M73)/12</f>
        <v>60.791666666666664</v>
      </c>
      <c r="O73" s="208">
        <f t="shared" si="3"/>
        <v>97.5</v>
      </c>
      <c r="Q73" s="17"/>
      <c r="R73" s="17"/>
    </row>
    <row r="74" spans="1:26" ht="11.1" customHeight="1">
      <c r="A74" s="6" t="s">
        <v>184</v>
      </c>
      <c r="B74" s="144">
        <v>54</v>
      </c>
      <c r="C74" s="144">
        <v>71.400000000000006</v>
      </c>
      <c r="D74" s="144">
        <v>68.8</v>
      </c>
      <c r="E74" s="144">
        <v>70</v>
      </c>
      <c r="F74" s="144">
        <v>71.099999999999994</v>
      </c>
      <c r="G74" s="144">
        <v>68.599999999999994</v>
      </c>
      <c r="H74" s="144">
        <v>80</v>
      </c>
      <c r="I74" s="144">
        <v>64.3</v>
      </c>
      <c r="J74" s="144">
        <v>67.8</v>
      </c>
      <c r="K74" s="144">
        <v>72.900000000000006</v>
      </c>
      <c r="L74" s="144">
        <v>66.900000000000006</v>
      </c>
      <c r="M74" s="144">
        <v>71.3</v>
      </c>
      <c r="N74" s="207">
        <f>SUM(B74:M74)/12</f>
        <v>68.924999999999983</v>
      </c>
      <c r="O74" s="422">
        <f t="shared" si="3"/>
        <v>113.4</v>
      </c>
      <c r="Q74" s="17"/>
      <c r="R74" s="17"/>
    </row>
    <row r="75" spans="1:26" ht="11.1" customHeight="1">
      <c r="A75" s="6" t="s">
        <v>191</v>
      </c>
      <c r="B75" s="144">
        <v>60</v>
      </c>
      <c r="C75" s="144">
        <v>59.9</v>
      </c>
      <c r="D75" s="144">
        <v>77.400000000000006</v>
      </c>
      <c r="E75" s="144">
        <v>79.7</v>
      </c>
      <c r="F75" s="144">
        <v>69.400000000000006</v>
      </c>
      <c r="G75" s="144">
        <v>67.900000000000006</v>
      </c>
      <c r="H75" s="144">
        <v>67.2</v>
      </c>
      <c r="I75" s="144">
        <v>64.099999999999994</v>
      </c>
      <c r="J75" s="144">
        <v>72.900000000000006</v>
      </c>
      <c r="K75" s="144">
        <v>75.2</v>
      </c>
      <c r="L75" s="144">
        <v>69.7</v>
      </c>
      <c r="M75" s="144">
        <v>68.900000000000006</v>
      </c>
      <c r="N75" s="207">
        <f>SUM(B75:M75)/12</f>
        <v>69.358333333333334</v>
      </c>
      <c r="O75" s="422">
        <v>100.7</v>
      </c>
    </row>
    <row r="76" spans="1:26" ht="9.9499999999999993" customHeight="1"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</row>
    <row r="77" spans="1:26" ht="9.9499999999999993" customHeight="1"/>
    <row r="78" spans="1:26" ht="9" customHeight="1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Z93"/>
  <sheetViews>
    <sheetView workbookViewId="0">
      <selection activeCell="Y37" sqref="Y37"/>
    </sheetView>
  </sheetViews>
  <sheetFormatPr defaultColWidth="7.625" defaultRowHeight="9.9499999999999993" customHeight="1"/>
  <cols>
    <col min="1" max="1" width="7.625" customWidth="1"/>
    <col min="2" max="13" width="6.125" customWidth="1"/>
  </cols>
  <sheetData>
    <row r="3" spans="12:26" ht="9.9499999999999993" customHeight="1">
      <c r="L3" s="48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2:26" ht="9.9499999999999993" customHeight="1">
      <c r="L4" s="48"/>
      <c r="M4" s="153"/>
      <c r="N4" s="48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2:26" ht="9.9499999999999993" customHeight="1">
      <c r="L5" s="48"/>
      <c r="M5" s="153"/>
      <c r="N5" s="48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2:26" ht="9.9499999999999993" customHeight="1">
      <c r="L6" s="48"/>
      <c r="M6" s="153"/>
      <c r="N6" s="48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2:26" ht="9.9499999999999993" customHeight="1">
      <c r="L7" s="48"/>
      <c r="M7" s="153"/>
      <c r="N7" s="48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2:26" ht="9.9499999999999993" customHeight="1">
      <c r="L8" s="48"/>
      <c r="M8" s="153"/>
      <c r="N8" s="48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2:26" ht="9.9499999999999993" customHeight="1"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2:26" ht="9.9499999999999993" customHeight="1"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2:26" ht="9.9499999999999993" customHeight="1"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2:26" ht="9.9499999999999993" customHeight="1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2:26" ht="9.9499999999999993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2:26" ht="9.9499999999999993" customHeight="1">
      <c r="L14" s="48"/>
      <c r="M14" s="47"/>
    </row>
    <row r="15" spans="12:26" ht="9.9499999999999993" customHeight="1">
      <c r="L15" s="48"/>
      <c r="M15" s="153"/>
    </row>
    <row r="16" spans="12:26" ht="9.9499999999999993" customHeight="1">
      <c r="L16" s="48"/>
      <c r="M16" s="153"/>
    </row>
    <row r="17" spans="1:24" ht="9.9499999999999993" customHeight="1">
      <c r="L17" s="48"/>
      <c r="M17" s="153"/>
    </row>
    <row r="18" spans="1:24" ht="9.9499999999999993" customHeight="1">
      <c r="L18" s="48"/>
      <c r="M18" s="153"/>
    </row>
    <row r="19" spans="1:24" ht="9.9499999999999993" customHeight="1">
      <c r="L19" s="48"/>
      <c r="M19" s="153"/>
    </row>
    <row r="20" spans="1:24" ht="9.9499999999999993" customHeight="1">
      <c r="L20" s="48"/>
      <c r="M20" s="48"/>
    </row>
    <row r="21" spans="1:24" ht="9.9499999999999993" customHeight="1">
      <c r="L21" s="48"/>
      <c r="M21" s="48"/>
    </row>
    <row r="22" spans="1:24" ht="9.9499999999999993" customHeight="1">
      <c r="L22" s="48"/>
      <c r="M22" s="48"/>
    </row>
    <row r="23" spans="1:24" ht="3" customHeight="1"/>
    <row r="24" spans="1:24" ht="11.1" customHeight="1">
      <c r="A24" s="6"/>
      <c r="B24" s="7" t="s">
        <v>75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80</v>
      </c>
      <c r="H24" s="7" t="s">
        <v>81</v>
      </c>
      <c r="I24" s="7" t="s">
        <v>82</v>
      </c>
      <c r="J24" s="7" t="s">
        <v>83</v>
      </c>
      <c r="K24" s="7" t="s">
        <v>84</v>
      </c>
      <c r="L24" s="7" t="s">
        <v>85</v>
      </c>
      <c r="M24" s="7" t="s">
        <v>86</v>
      </c>
      <c r="N24" s="202" t="s">
        <v>120</v>
      </c>
      <c r="O24" s="12" t="s">
        <v>122</v>
      </c>
    </row>
    <row r="25" spans="1:24" ht="11.1" customHeight="1">
      <c r="A25" s="6" t="s">
        <v>170</v>
      </c>
      <c r="B25" s="151">
        <v>16.7</v>
      </c>
      <c r="C25" s="151">
        <v>20</v>
      </c>
      <c r="D25" s="151">
        <v>21.5</v>
      </c>
      <c r="E25" s="151">
        <v>20.7</v>
      </c>
      <c r="F25" s="151">
        <v>21.3</v>
      </c>
      <c r="G25" s="151">
        <v>24.4</v>
      </c>
      <c r="H25" s="151">
        <v>20.2</v>
      </c>
      <c r="I25" s="151">
        <v>20.7</v>
      </c>
      <c r="J25" s="151">
        <v>19.7</v>
      </c>
      <c r="K25" s="151">
        <v>18.8</v>
      </c>
      <c r="L25" s="151">
        <v>19</v>
      </c>
      <c r="M25" s="151">
        <v>21.1</v>
      </c>
      <c r="N25" s="208">
        <f>SUM(B25:M25)</f>
        <v>244.09999999999997</v>
      </c>
      <c r="O25" s="146">
        <v>105</v>
      </c>
      <c r="Q25" s="17"/>
      <c r="R25" s="17"/>
    </row>
    <row r="26" spans="1:24" ht="11.1" customHeight="1">
      <c r="A26" s="6" t="s">
        <v>175</v>
      </c>
      <c r="B26" s="151">
        <v>19.399999999999999</v>
      </c>
      <c r="C26" s="151">
        <v>17.7</v>
      </c>
      <c r="D26" s="151">
        <v>21.9</v>
      </c>
      <c r="E26" s="151">
        <v>20</v>
      </c>
      <c r="F26" s="151">
        <v>18.100000000000001</v>
      </c>
      <c r="G26" s="151">
        <v>26.3</v>
      </c>
      <c r="H26" s="151">
        <v>22.3</v>
      </c>
      <c r="I26" s="151">
        <v>19.2</v>
      </c>
      <c r="J26" s="151">
        <v>19.7</v>
      </c>
      <c r="K26" s="151">
        <v>21.1</v>
      </c>
      <c r="L26" s="151">
        <v>20.5</v>
      </c>
      <c r="M26" s="151">
        <v>18.2</v>
      </c>
      <c r="N26" s="208">
        <f>SUM(B26:M26)</f>
        <v>244.39999999999995</v>
      </c>
      <c r="O26" s="146">
        <v>100.1</v>
      </c>
      <c r="Q26" s="17"/>
      <c r="R26" s="17"/>
    </row>
    <row r="27" spans="1:24" ht="11.1" customHeight="1">
      <c r="A27" s="6" t="s">
        <v>179</v>
      </c>
      <c r="B27" s="151">
        <v>17.100000000000001</v>
      </c>
      <c r="C27" s="151">
        <v>17.8</v>
      </c>
      <c r="D27" s="151">
        <v>19</v>
      </c>
      <c r="E27" s="151">
        <v>21.4</v>
      </c>
      <c r="F27" s="151">
        <v>19</v>
      </c>
      <c r="G27" s="151">
        <v>20.100000000000001</v>
      </c>
      <c r="H27" s="151">
        <v>19.600000000000001</v>
      </c>
      <c r="I27" s="151">
        <v>16.3</v>
      </c>
      <c r="J27" s="151">
        <v>15.8</v>
      </c>
      <c r="K27" s="151">
        <v>19</v>
      </c>
      <c r="L27" s="151">
        <v>17.399999999999999</v>
      </c>
      <c r="M27" s="151">
        <v>16.600000000000001</v>
      </c>
      <c r="N27" s="208">
        <f>SUM(B27:M27)</f>
        <v>219.10000000000002</v>
      </c>
      <c r="O27" s="146">
        <f t="shared" ref="O27:O29" si="0">ROUND(N27/N26*100,1)</f>
        <v>89.6</v>
      </c>
      <c r="Q27" s="17"/>
      <c r="R27" s="17"/>
    </row>
    <row r="28" spans="1:24" ht="11.1" customHeight="1">
      <c r="A28" s="6" t="s">
        <v>184</v>
      </c>
      <c r="B28" s="151">
        <v>16.899999999999999</v>
      </c>
      <c r="C28" s="151">
        <v>16.600000000000001</v>
      </c>
      <c r="D28" s="151">
        <v>15.8</v>
      </c>
      <c r="E28" s="151">
        <v>17.8</v>
      </c>
      <c r="F28" s="151">
        <v>17.399999999999999</v>
      </c>
      <c r="G28" s="151">
        <v>19.8</v>
      </c>
      <c r="H28" s="151">
        <v>16.899999999999999</v>
      </c>
      <c r="I28" s="151">
        <v>13.7</v>
      </c>
      <c r="J28" s="151">
        <v>14.8</v>
      </c>
      <c r="K28" s="151">
        <v>18.100000000000001</v>
      </c>
      <c r="L28" s="151">
        <v>17.3</v>
      </c>
      <c r="M28" s="151">
        <v>14.3</v>
      </c>
      <c r="N28" s="208">
        <f>SUM(B28:M28)</f>
        <v>199.4</v>
      </c>
      <c r="O28" s="146">
        <f t="shared" si="0"/>
        <v>91</v>
      </c>
      <c r="Q28" s="17"/>
      <c r="R28" s="17"/>
    </row>
    <row r="29" spans="1:24" ht="11.1" customHeight="1">
      <c r="A29" s="6" t="s">
        <v>191</v>
      </c>
      <c r="B29" s="151">
        <v>17</v>
      </c>
      <c r="C29" s="151">
        <v>16.899999999999999</v>
      </c>
      <c r="D29" s="151">
        <v>15.2</v>
      </c>
      <c r="E29" s="151">
        <v>18.5</v>
      </c>
      <c r="F29" s="151">
        <v>17.7</v>
      </c>
      <c r="G29" s="151">
        <v>16.7</v>
      </c>
      <c r="H29" s="151">
        <v>22.1</v>
      </c>
      <c r="I29" s="151">
        <v>12.9</v>
      </c>
      <c r="J29" s="151">
        <v>14.9</v>
      </c>
      <c r="K29" s="151">
        <v>17</v>
      </c>
      <c r="L29" s="151">
        <v>16.7</v>
      </c>
      <c r="M29" s="151">
        <v>18.8</v>
      </c>
      <c r="N29" s="208">
        <f>SUM(B29:M29)</f>
        <v>204.4</v>
      </c>
      <c r="O29" s="146">
        <f t="shared" si="0"/>
        <v>102.5</v>
      </c>
    </row>
    <row r="30" spans="1:24" ht="9.9499999999999993" customHeight="1">
      <c r="N30" s="148"/>
      <c r="O30" s="148"/>
    </row>
    <row r="31" spans="1:24" ht="9.9499999999999993" customHeight="1"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51" spans="1:26" ht="9.9499999999999993" customHeight="1">
      <c r="O51" s="48"/>
    </row>
    <row r="52" spans="1:26" ht="7.5" customHeight="1"/>
    <row r="53" spans="1:26" ht="11.1" customHeight="1">
      <c r="A53" s="6"/>
      <c r="B53" s="7" t="s">
        <v>75</v>
      </c>
      <c r="C53" s="7" t="s">
        <v>76</v>
      </c>
      <c r="D53" s="7" t="s">
        <v>77</v>
      </c>
      <c r="E53" s="7" t="s">
        <v>78</v>
      </c>
      <c r="F53" s="7" t="s">
        <v>79</v>
      </c>
      <c r="G53" s="7" t="s">
        <v>80</v>
      </c>
      <c r="H53" s="7" t="s">
        <v>81</v>
      </c>
      <c r="I53" s="7" t="s">
        <v>82</v>
      </c>
      <c r="J53" s="7" t="s">
        <v>83</v>
      </c>
      <c r="K53" s="7" t="s">
        <v>84</v>
      </c>
      <c r="L53" s="7" t="s">
        <v>85</v>
      </c>
      <c r="M53" s="7" t="s">
        <v>86</v>
      </c>
      <c r="N53" s="202" t="s">
        <v>121</v>
      </c>
      <c r="O53" s="147" t="s">
        <v>123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170</v>
      </c>
      <c r="B54" s="151">
        <v>36.9</v>
      </c>
      <c r="C54" s="151">
        <v>38.200000000000003</v>
      </c>
      <c r="D54" s="151">
        <v>38.200000000000003</v>
      </c>
      <c r="E54" s="151">
        <v>36.4</v>
      </c>
      <c r="F54" s="151">
        <v>37.700000000000003</v>
      </c>
      <c r="G54" s="151">
        <v>38.799999999999997</v>
      </c>
      <c r="H54" s="151">
        <v>38.299999999999997</v>
      </c>
      <c r="I54" s="151">
        <v>40</v>
      </c>
      <c r="J54" s="151">
        <v>40.700000000000003</v>
      </c>
      <c r="K54" s="151">
        <v>40.200000000000003</v>
      </c>
      <c r="L54" s="151">
        <v>40.1</v>
      </c>
      <c r="M54" s="151">
        <v>39.200000000000003</v>
      </c>
      <c r="N54" s="208">
        <f>SUM(B54:M54)/12</f>
        <v>38.725000000000001</v>
      </c>
      <c r="O54" s="285">
        <v>94.5</v>
      </c>
      <c r="P54" s="153"/>
      <c r="Q54" s="283"/>
      <c r="R54" s="283"/>
      <c r="S54" s="153"/>
      <c r="T54" s="153"/>
      <c r="U54" s="153"/>
      <c r="V54" s="153"/>
      <c r="W54" s="153"/>
      <c r="X54" s="153"/>
      <c r="Y54" s="153"/>
      <c r="Z54" s="153"/>
    </row>
    <row r="55" spans="1:26" ht="11.1" customHeight="1">
      <c r="A55" s="6" t="s">
        <v>175</v>
      </c>
      <c r="B55" s="151">
        <v>38.6</v>
      </c>
      <c r="C55" s="151">
        <v>36.700000000000003</v>
      </c>
      <c r="D55" s="151">
        <v>37.4</v>
      </c>
      <c r="E55" s="151">
        <v>36.6</v>
      </c>
      <c r="F55" s="151">
        <v>37.4</v>
      </c>
      <c r="G55" s="151">
        <v>40.700000000000003</v>
      </c>
      <c r="H55" s="151">
        <v>37</v>
      </c>
      <c r="I55" s="151">
        <v>35.700000000000003</v>
      </c>
      <c r="J55" s="151">
        <v>34.6</v>
      </c>
      <c r="K55" s="151">
        <v>35.299999999999997</v>
      </c>
      <c r="L55" s="151">
        <v>36.700000000000003</v>
      </c>
      <c r="M55" s="151">
        <v>36.1</v>
      </c>
      <c r="N55" s="208">
        <f>SUM(B55:M55)/12</f>
        <v>36.900000000000006</v>
      </c>
      <c r="O55" s="285">
        <f t="shared" ref="O55:O57" si="1">ROUND(N55/N54*100,1)</f>
        <v>95.3</v>
      </c>
      <c r="P55" s="153"/>
      <c r="Q55" s="283"/>
      <c r="R55" s="283"/>
      <c r="S55" s="153"/>
      <c r="T55" s="153"/>
      <c r="U55" s="153"/>
      <c r="V55" s="153"/>
      <c r="W55" s="153"/>
      <c r="X55" s="153"/>
      <c r="Y55" s="153"/>
      <c r="Z55" s="153"/>
    </row>
    <row r="56" spans="1:26" ht="11.1" customHeight="1">
      <c r="A56" s="6" t="s">
        <v>179</v>
      </c>
      <c r="B56" s="151">
        <v>36</v>
      </c>
      <c r="C56" s="151">
        <v>35.9</v>
      </c>
      <c r="D56" s="151">
        <v>35.4</v>
      </c>
      <c r="E56" s="151">
        <v>35.6</v>
      </c>
      <c r="F56" s="151">
        <v>37</v>
      </c>
      <c r="G56" s="151">
        <v>37.4</v>
      </c>
      <c r="H56" s="151">
        <v>38.9</v>
      </c>
      <c r="I56" s="151">
        <v>38.700000000000003</v>
      </c>
      <c r="J56" s="151">
        <v>37.4</v>
      </c>
      <c r="K56" s="151">
        <v>38.299999999999997</v>
      </c>
      <c r="L56" s="151">
        <v>37.1</v>
      </c>
      <c r="M56" s="151">
        <v>34.5</v>
      </c>
      <c r="N56" s="208">
        <f>SUM(B56:M56)/12</f>
        <v>36.85</v>
      </c>
      <c r="O56" s="285">
        <f t="shared" si="1"/>
        <v>99.9</v>
      </c>
      <c r="P56" s="153"/>
      <c r="Q56" s="283"/>
      <c r="R56" s="283"/>
      <c r="S56" s="153"/>
      <c r="T56" s="153"/>
      <c r="U56" s="153"/>
      <c r="V56" s="153"/>
      <c r="W56" s="153"/>
      <c r="X56" s="153"/>
      <c r="Y56" s="153"/>
      <c r="Z56" s="153"/>
    </row>
    <row r="57" spans="1:26" ht="11.1" customHeight="1">
      <c r="A57" s="6" t="s">
        <v>184</v>
      </c>
      <c r="B57" s="151">
        <v>36</v>
      </c>
      <c r="C57" s="151">
        <v>34.6</v>
      </c>
      <c r="D57" s="151">
        <v>34.6</v>
      </c>
      <c r="E57" s="151">
        <v>34.799999999999997</v>
      </c>
      <c r="F57" s="151">
        <v>35.1</v>
      </c>
      <c r="G57" s="151">
        <v>38.5</v>
      </c>
      <c r="H57" s="151">
        <v>37</v>
      </c>
      <c r="I57" s="151">
        <v>35</v>
      </c>
      <c r="J57" s="151">
        <v>34.6</v>
      </c>
      <c r="K57" s="151">
        <v>36.1</v>
      </c>
      <c r="L57" s="151">
        <v>37.200000000000003</v>
      </c>
      <c r="M57" s="151">
        <v>33.200000000000003</v>
      </c>
      <c r="N57" s="208">
        <f>SUM(B57:M57)/12</f>
        <v>35.558333333333337</v>
      </c>
      <c r="O57" s="285">
        <f t="shared" si="1"/>
        <v>96.5</v>
      </c>
      <c r="P57" s="153"/>
      <c r="Q57" s="283"/>
      <c r="R57" s="283"/>
      <c r="S57" s="153"/>
      <c r="T57" s="153"/>
      <c r="U57" s="153"/>
      <c r="V57" s="153"/>
      <c r="W57" s="153"/>
      <c r="X57" s="153"/>
      <c r="Y57" s="153"/>
      <c r="Z57" s="153"/>
    </row>
    <row r="58" spans="1:26" ht="11.1" customHeight="1">
      <c r="A58" s="6" t="s">
        <v>191</v>
      </c>
      <c r="B58" s="151">
        <v>34.4</v>
      </c>
      <c r="C58" s="151">
        <v>36.299999999999997</v>
      </c>
      <c r="D58" s="151">
        <v>33.799999999999997</v>
      </c>
      <c r="E58" s="151">
        <v>34.6</v>
      </c>
      <c r="F58" s="151">
        <v>35.200000000000003</v>
      </c>
      <c r="G58" s="151">
        <v>34.799999999999997</v>
      </c>
      <c r="H58" s="151">
        <v>37.700000000000003</v>
      </c>
      <c r="I58" s="151">
        <v>35.5</v>
      </c>
      <c r="J58" s="151">
        <v>34.200000000000003</v>
      </c>
      <c r="K58" s="151">
        <v>34.700000000000003</v>
      </c>
      <c r="L58" s="151">
        <v>34.299999999999997</v>
      </c>
      <c r="M58" s="151">
        <v>35.700000000000003</v>
      </c>
      <c r="N58" s="208">
        <f>SUM(B58:M58)/12</f>
        <v>35.1</v>
      </c>
      <c r="O58" s="285">
        <v>98.6</v>
      </c>
      <c r="P58" s="153"/>
      <c r="Q58" s="211"/>
      <c r="R58" s="211"/>
      <c r="S58" s="153"/>
      <c r="T58" s="153"/>
      <c r="U58" s="153"/>
      <c r="V58" s="153"/>
      <c r="W58" s="153"/>
      <c r="X58" s="153"/>
      <c r="Y58" s="153"/>
      <c r="Z58" s="153"/>
    </row>
    <row r="59" spans="1:26" ht="6" customHeight="1">
      <c r="N59" s="48"/>
      <c r="O59" s="209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9.9499999999999993" customHeight="1">
      <c r="O60" s="210"/>
    </row>
    <row r="65" spans="7:26" ht="9.9499999999999993" customHeight="1">
      <c r="G65" s="154"/>
    </row>
    <row r="66" spans="7:26" ht="9.9499999999999993" customHeight="1"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7:26" ht="9.9499999999999993" customHeight="1"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7:26" ht="9.9499999999999993" customHeight="1"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7:26" ht="9.9499999999999993" customHeight="1"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7:26" ht="9.9499999999999993" customHeight="1">
      <c r="N70" s="4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7:26" ht="9.9499999999999993" customHeight="1"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7:26" ht="9.9499999999999993" customHeight="1">
      <c r="N72" s="48"/>
      <c r="O72" s="48"/>
      <c r="P72" s="48"/>
      <c r="Q72" s="48"/>
      <c r="R72" s="48"/>
      <c r="S72" s="18"/>
      <c r="T72" s="48"/>
      <c r="U72" s="48"/>
      <c r="V72" s="48"/>
      <c r="W72" s="48"/>
      <c r="X72" s="48"/>
      <c r="Y72" s="48"/>
      <c r="Z72" s="48"/>
    </row>
    <row r="73" spans="7:26" ht="9.9499999999999993" customHeight="1"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7:26" ht="9.9499999999999993" customHeight="1"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7:26" ht="9.9499999999999993" customHeight="1"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82" spans="1:18" ht="4.5" customHeight="1"/>
    <row r="83" spans="1:18" ht="11.1" customHeight="1">
      <c r="A83" s="6"/>
      <c r="B83" s="7" t="s">
        <v>75</v>
      </c>
      <c r="C83" s="7" t="s">
        <v>76</v>
      </c>
      <c r="D83" s="7" t="s">
        <v>77</v>
      </c>
      <c r="E83" s="7" t="s">
        <v>78</v>
      </c>
      <c r="F83" s="7" t="s">
        <v>79</v>
      </c>
      <c r="G83" s="7" t="s">
        <v>80</v>
      </c>
      <c r="H83" s="7" t="s">
        <v>81</v>
      </c>
      <c r="I83" s="7" t="s">
        <v>82</v>
      </c>
      <c r="J83" s="7" t="s">
        <v>83</v>
      </c>
      <c r="K83" s="7" t="s">
        <v>84</v>
      </c>
      <c r="L83" s="7" t="s">
        <v>85</v>
      </c>
      <c r="M83" s="7" t="s">
        <v>86</v>
      </c>
      <c r="N83" s="202" t="s">
        <v>121</v>
      </c>
      <c r="O83" s="147" t="s">
        <v>123</v>
      </c>
    </row>
    <row r="84" spans="1:18" s="148" customFormat="1" ht="11.1" customHeight="1">
      <c r="A84" s="6" t="s">
        <v>170</v>
      </c>
      <c r="B84" s="144">
        <v>44.8</v>
      </c>
      <c r="C84" s="146">
        <v>51.5</v>
      </c>
      <c r="D84" s="144">
        <v>56.2</v>
      </c>
      <c r="E84" s="144">
        <v>57.8</v>
      </c>
      <c r="F84" s="144">
        <v>55.6</v>
      </c>
      <c r="G84" s="144">
        <v>62.4</v>
      </c>
      <c r="H84" s="146">
        <v>53</v>
      </c>
      <c r="I84" s="144">
        <v>50.6</v>
      </c>
      <c r="J84" s="144">
        <v>48</v>
      </c>
      <c r="K84" s="144">
        <v>47.1</v>
      </c>
      <c r="L84" s="144">
        <v>47.3</v>
      </c>
      <c r="M84" s="144">
        <v>54.3</v>
      </c>
      <c r="N84" s="207">
        <f t="shared" ref="N84:N88" si="2">SUM(B84:M84)/12</f>
        <v>52.383333333333326</v>
      </c>
      <c r="O84" s="285">
        <v>110.4</v>
      </c>
      <c r="Q84" s="284"/>
      <c r="R84" s="284"/>
    </row>
    <row r="85" spans="1:18" s="148" customFormat="1" ht="11.1" customHeight="1">
      <c r="A85" s="6" t="s">
        <v>175</v>
      </c>
      <c r="B85" s="144">
        <v>50.7</v>
      </c>
      <c r="C85" s="146">
        <v>49.7</v>
      </c>
      <c r="D85" s="144">
        <v>58.3</v>
      </c>
      <c r="E85" s="144">
        <v>55.1</v>
      </c>
      <c r="F85" s="144">
        <v>47.9</v>
      </c>
      <c r="G85" s="144">
        <v>63.1</v>
      </c>
      <c r="H85" s="146">
        <v>62.3</v>
      </c>
      <c r="I85" s="144">
        <v>54.5</v>
      </c>
      <c r="J85" s="144">
        <v>57.7</v>
      </c>
      <c r="K85" s="144">
        <v>59.4</v>
      </c>
      <c r="L85" s="144">
        <v>55.1</v>
      </c>
      <c r="M85" s="144">
        <v>50.9</v>
      </c>
      <c r="N85" s="207">
        <f t="shared" si="2"/>
        <v>55.391666666666673</v>
      </c>
      <c r="O85" s="285">
        <f t="shared" ref="O85:O88" si="3">ROUND(N85/N84*100,1)</f>
        <v>105.7</v>
      </c>
      <c r="Q85" s="284"/>
      <c r="R85" s="284"/>
    </row>
    <row r="86" spans="1:18" s="148" customFormat="1" ht="11.1" customHeight="1">
      <c r="A86" s="6" t="s">
        <v>179</v>
      </c>
      <c r="B86" s="144">
        <v>47.5</v>
      </c>
      <c r="C86" s="146">
        <v>49.6</v>
      </c>
      <c r="D86" s="144">
        <v>53.9</v>
      </c>
      <c r="E86" s="144">
        <v>60.2</v>
      </c>
      <c r="F86" s="144">
        <v>50.4</v>
      </c>
      <c r="G86" s="144">
        <v>53.5</v>
      </c>
      <c r="H86" s="146">
        <v>49.4</v>
      </c>
      <c r="I86" s="144">
        <v>42.2</v>
      </c>
      <c r="J86" s="144">
        <v>43.3</v>
      </c>
      <c r="K86" s="144">
        <v>49.1</v>
      </c>
      <c r="L86" s="144">
        <v>47.6</v>
      </c>
      <c r="M86" s="144">
        <v>50.1</v>
      </c>
      <c r="N86" s="207">
        <f t="shared" si="2"/>
        <v>49.733333333333327</v>
      </c>
      <c r="O86" s="285">
        <f t="shared" si="3"/>
        <v>89.8</v>
      </c>
      <c r="Q86" s="284"/>
      <c r="R86" s="284"/>
    </row>
    <row r="87" spans="1:18" s="148" customFormat="1" ht="11.1" customHeight="1">
      <c r="A87" s="6" t="s">
        <v>184</v>
      </c>
      <c r="B87" s="144">
        <v>45.8</v>
      </c>
      <c r="C87" s="146">
        <v>49.1</v>
      </c>
      <c r="D87" s="144">
        <v>45.6</v>
      </c>
      <c r="E87" s="144">
        <v>51.1</v>
      </c>
      <c r="F87" s="144">
        <v>49.4</v>
      </c>
      <c r="G87" s="144">
        <v>49.4</v>
      </c>
      <c r="H87" s="146">
        <v>46.6</v>
      </c>
      <c r="I87" s="144">
        <v>40.799999999999997</v>
      </c>
      <c r="J87" s="144">
        <v>43</v>
      </c>
      <c r="K87" s="144">
        <v>49</v>
      </c>
      <c r="L87" s="144">
        <v>45.6</v>
      </c>
      <c r="M87" s="144">
        <v>46.2</v>
      </c>
      <c r="N87" s="207">
        <f t="shared" si="2"/>
        <v>46.800000000000004</v>
      </c>
      <c r="O87" s="285">
        <f t="shared" si="3"/>
        <v>94.1</v>
      </c>
      <c r="Q87" s="284"/>
      <c r="R87" s="284"/>
    </row>
    <row r="88" spans="1:18" ht="11.1" customHeight="1">
      <c r="A88" s="6" t="s">
        <v>191</v>
      </c>
      <c r="B88" s="144">
        <v>48.4</v>
      </c>
      <c r="C88" s="146">
        <v>45</v>
      </c>
      <c r="D88" s="144">
        <v>46.8</v>
      </c>
      <c r="E88" s="144">
        <v>53.2</v>
      </c>
      <c r="F88" s="144">
        <v>49.8</v>
      </c>
      <c r="G88" s="144">
        <v>48.3</v>
      </c>
      <c r="H88" s="146">
        <v>57</v>
      </c>
      <c r="I88" s="144">
        <v>38.1</v>
      </c>
      <c r="J88" s="144">
        <v>44.6</v>
      </c>
      <c r="K88" s="144">
        <v>48.6</v>
      </c>
      <c r="L88" s="144">
        <v>49</v>
      </c>
      <c r="M88" s="144">
        <v>51.8</v>
      </c>
      <c r="N88" s="207">
        <f t="shared" si="2"/>
        <v>48.383333333333333</v>
      </c>
      <c r="O88" s="285">
        <f t="shared" si="3"/>
        <v>103.4</v>
      </c>
      <c r="Q88" s="17"/>
    </row>
    <row r="89" spans="1:18" ht="9.9499999999999993" customHeight="1">
      <c r="F89" s="374"/>
      <c r="O89" s="156"/>
    </row>
    <row r="90" spans="1:18" ht="9.9499999999999993" customHeight="1">
      <c r="G90" s="156"/>
    </row>
    <row r="93" spans="1:18" ht="30" customHeight="1">
      <c r="N93" s="4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Z90"/>
  <sheetViews>
    <sheetView workbookViewId="0">
      <selection activeCell="O87" sqref="O87:O88"/>
    </sheetView>
  </sheetViews>
  <sheetFormatPr defaultRowHeight="9.9499999999999993" customHeight="1"/>
  <cols>
    <col min="1" max="1" width="7.625" customWidth="1"/>
    <col min="2" max="13" width="6.125" customWidth="1"/>
    <col min="14" max="26" width="7.625" customWidth="1"/>
  </cols>
  <sheetData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23" spans="1:26" ht="3" customHeight="1"/>
    <row r="24" spans="1:26" ht="11.1" customHeight="1">
      <c r="A24" s="6"/>
      <c r="B24" s="7" t="s">
        <v>75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80</v>
      </c>
      <c r="H24" s="7" t="s">
        <v>81</v>
      </c>
      <c r="I24" s="7" t="s">
        <v>82</v>
      </c>
      <c r="J24" s="7" t="s">
        <v>83</v>
      </c>
      <c r="K24" s="7" t="s">
        <v>84</v>
      </c>
      <c r="L24" s="7" t="s">
        <v>85</v>
      </c>
      <c r="M24" s="7" t="s">
        <v>86</v>
      </c>
      <c r="N24" s="202" t="s">
        <v>120</v>
      </c>
      <c r="O24" s="147" t="s">
        <v>123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170</v>
      </c>
      <c r="B25" s="155">
        <v>44.4</v>
      </c>
      <c r="C25" s="155">
        <v>43.2</v>
      </c>
      <c r="D25" s="155">
        <v>58.3</v>
      </c>
      <c r="E25" s="155">
        <v>82.3</v>
      </c>
      <c r="F25" s="155">
        <v>75.599999999999994</v>
      </c>
      <c r="G25" s="155">
        <v>80.5</v>
      </c>
      <c r="H25" s="155">
        <v>62.3</v>
      </c>
      <c r="I25" s="155">
        <v>50.4</v>
      </c>
      <c r="J25" s="155">
        <v>48.5</v>
      </c>
      <c r="K25" s="155">
        <v>53.2</v>
      </c>
      <c r="L25" s="155">
        <v>47.2</v>
      </c>
      <c r="M25" s="155">
        <v>49</v>
      </c>
      <c r="N25" s="300">
        <f>SUM(B25:M25)</f>
        <v>694.90000000000009</v>
      </c>
      <c r="O25" s="203">
        <v>112.9</v>
      </c>
      <c r="P25" s="153"/>
      <c r="Q25" s="283"/>
      <c r="R25" s="283"/>
      <c r="S25" s="153"/>
      <c r="T25" s="153"/>
      <c r="U25" s="153"/>
      <c r="V25" s="153"/>
      <c r="W25" s="153"/>
      <c r="X25" s="153"/>
      <c r="Y25" s="153"/>
      <c r="Z25" s="153"/>
    </row>
    <row r="26" spans="1:26" ht="11.1" customHeight="1">
      <c r="A26" s="6" t="s">
        <v>175</v>
      </c>
      <c r="B26" s="155">
        <v>55.9</v>
      </c>
      <c r="C26" s="155">
        <v>45.3</v>
      </c>
      <c r="D26" s="155">
        <v>66.8</v>
      </c>
      <c r="E26" s="155">
        <v>60.7</v>
      </c>
      <c r="F26" s="155">
        <v>50.5</v>
      </c>
      <c r="G26" s="155">
        <v>71.599999999999994</v>
      </c>
      <c r="H26" s="155">
        <v>77</v>
      </c>
      <c r="I26" s="155">
        <v>59.3</v>
      </c>
      <c r="J26" s="155">
        <v>70.2</v>
      </c>
      <c r="K26" s="155">
        <v>61.2</v>
      </c>
      <c r="L26" s="155">
        <v>59</v>
      </c>
      <c r="M26" s="155">
        <v>56.5</v>
      </c>
      <c r="N26" s="300">
        <f>SUM(B26:M26)</f>
        <v>734</v>
      </c>
      <c r="O26" s="203">
        <f t="shared" ref="O26:O29" si="0">ROUND(N26/N25*100,1)</f>
        <v>105.6</v>
      </c>
      <c r="P26" s="153"/>
      <c r="Q26" s="283"/>
      <c r="R26" s="283"/>
      <c r="S26" s="153"/>
      <c r="T26" s="153"/>
      <c r="U26" s="153"/>
      <c r="V26" s="153"/>
      <c r="W26" s="153"/>
      <c r="X26" s="153"/>
      <c r="Y26" s="153"/>
      <c r="Z26" s="153"/>
    </row>
    <row r="27" spans="1:26" ht="11.1" customHeight="1">
      <c r="A27" s="6" t="s">
        <v>179</v>
      </c>
      <c r="B27" s="155">
        <v>51.7</v>
      </c>
      <c r="C27" s="155">
        <v>54.7</v>
      </c>
      <c r="D27" s="155">
        <v>64.900000000000006</v>
      </c>
      <c r="E27" s="155">
        <v>78.400000000000006</v>
      </c>
      <c r="F27" s="155">
        <v>75.5</v>
      </c>
      <c r="G27" s="155">
        <v>75.900000000000006</v>
      </c>
      <c r="H27" s="155">
        <v>59.8</v>
      </c>
      <c r="I27" s="155">
        <v>43.5</v>
      </c>
      <c r="J27" s="155">
        <v>45.8</v>
      </c>
      <c r="K27" s="155">
        <v>57.2</v>
      </c>
      <c r="L27" s="155">
        <v>60.4</v>
      </c>
      <c r="M27" s="155">
        <v>59.4</v>
      </c>
      <c r="N27" s="300">
        <f>SUM(B27:M27)</f>
        <v>727.2</v>
      </c>
      <c r="O27" s="203">
        <f t="shared" si="0"/>
        <v>99.1</v>
      </c>
      <c r="P27" s="153"/>
      <c r="Q27" s="283"/>
      <c r="R27" s="283"/>
      <c r="S27" s="153"/>
      <c r="T27" s="153"/>
      <c r="U27" s="153"/>
      <c r="V27" s="153"/>
      <c r="W27" s="153"/>
      <c r="X27" s="153"/>
      <c r="Y27" s="153"/>
      <c r="Z27" s="153"/>
    </row>
    <row r="28" spans="1:26" ht="11.1" customHeight="1">
      <c r="A28" s="6" t="s">
        <v>184</v>
      </c>
      <c r="B28" s="155">
        <v>66.8</v>
      </c>
      <c r="C28" s="155">
        <v>67.3</v>
      </c>
      <c r="D28" s="155">
        <v>56.7</v>
      </c>
      <c r="E28" s="155">
        <v>83.1</v>
      </c>
      <c r="F28" s="155">
        <v>88.1</v>
      </c>
      <c r="G28" s="155">
        <v>81</v>
      </c>
      <c r="H28" s="155">
        <v>87.1</v>
      </c>
      <c r="I28" s="155">
        <v>67.8</v>
      </c>
      <c r="J28" s="155">
        <v>69.8</v>
      </c>
      <c r="K28" s="155">
        <v>76.8</v>
      </c>
      <c r="L28" s="155">
        <v>71</v>
      </c>
      <c r="M28" s="155">
        <v>66.7</v>
      </c>
      <c r="N28" s="300">
        <f>SUM(B28:M28)</f>
        <v>882.19999999999993</v>
      </c>
      <c r="O28" s="203">
        <f t="shared" si="0"/>
        <v>121.3</v>
      </c>
      <c r="P28" s="153"/>
      <c r="Q28" s="283"/>
      <c r="R28" s="283"/>
      <c r="S28" s="153"/>
      <c r="T28" s="153"/>
      <c r="U28" s="153"/>
      <c r="V28" s="153"/>
      <c r="W28" s="153"/>
      <c r="X28" s="153"/>
      <c r="Y28" s="153"/>
      <c r="Z28" s="153"/>
    </row>
    <row r="29" spans="1:26" ht="11.1" customHeight="1">
      <c r="A29" s="6" t="s">
        <v>191</v>
      </c>
      <c r="B29" s="155">
        <v>57.5</v>
      </c>
      <c r="C29" s="155">
        <v>61.1</v>
      </c>
      <c r="D29" s="155">
        <v>69.5</v>
      </c>
      <c r="E29" s="155">
        <v>79.7</v>
      </c>
      <c r="F29" s="155">
        <v>71</v>
      </c>
      <c r="G29" s="155">
        <v>78.599999999999994</v>
      </c>
      <c r="H29" s="155">
        <v>84.7</v>
      </c>
      <c r="I29" s="155">
        <v>65</v>
      </c>
      <c r="J29" s="155">
        <v>65.2</v>
      </c>
      <c r="K29" s="155">
        <v>71.599999999999994</v>
      </c>
      <c r="L29" s="155">
        <v>66.099999999999994</v>
      </c>
      <c r="M29" s="155">
        <v>64.599999999999994</v>
      </c>
      <c r="N29" s="300">
        <f>SUM(B29:M29)</f>
        <v>834.6</v>
      </c>
      <c r="O29" s="203">
        <f t="shared" si="0"/>
        <v>94.6</v>
      </c>
      <c r="P29" s="153"/>
      <c r="S29" s="153"/>
      <c r="T29" s="153"/>
      <c r="U29" s="153"/>
      <c r="V29" s="153"/>
      <c r="W29" s="153"/>
      <c r="X29" s="153"/>
      <c r="Y29" s="153"/>
      <c r="Z29" s="153"/>
    </row>
    <row r="30" spans="1:26" ht="9.75" customHeight="1"/>
    <row r="51" spans="1:26" ht="9.9499999999999993" customHeight="1">
      <c r="D51" s="17"/>
    </row>
    <row r="53" spans="1:26" ht="11.1" customHeight="1">
      <c r="A53" s="6"/>
      <c r="B53" s="7" t="s">
        <v>75</v>
      </c>
      <c r="C53" s="7" t="s">
        <v>76</v>
      </c>
      <c r="D53" s="7" t="s">
        <v>77</v>
      </c>
      <c r="E53" s="7" t="s">
        <v>78</v>
      </c>
      <c r="F53" s="7" t="s">
        <v>79</v>
      </c>
      <c r="G53" s="7" t="s">
        <v>80</v>
      </c>
      <c r="H53" s="7" t="s">
        <v>81</v>
      </c>
      <c r="I53" s="7" t="s">
        <v>82</v>
      </c>
      <c r="J53" s="7" t="s">
        <v>83</v>
      </c>
      <c r="K53" s="7" t="s">
        <v>84</v>
      </c>
      <c r="L53" s="7" t="s">
        <v>85</v>
      </c>
      <c r="M53" s="7" t="s">
        <v>86</v>
      </c>
      <c r="N53" s="202" t="s">
        <v>121</v>
      </c>
      <c r="O53" s="147" t="s">
        <v>123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170</v>
      </c>
      <c r="B54" s="155">
        <v>32.1</v>
      </c>
      <c r="C54" s="155">
        <v>30.1</v>
      </c>
      <c r="D54" s="155">
        <v>28.9</v>
      </c>
      <c r="E54" s="155">
        <v>38</v>
      </c>
      <c r="F54" s="155">
        <v>43.4</v>
      </c>
      <c r="G54" s="155">
        <v>45.9</v>
      </c>
      <c r="H54" s="155">
        <v>40.200000000000003</v>
      </c>
      <c r="I54" s="155">
        <v>40.5</v>
      </c>
      <c r="J54" s="155">
        <v>41.7</v>
      </c>
      <c r="K54" s="155">
        <v>40.799999999999997</v>
      </c>
      <c r="L54" s="155">
        <v>40.1</v>
      </c>
      <c r="M54" s="155">
        <v>39.6</v>
      </c>
      <c r="N54" s="208">
        <f>SUM(B54:M54)/12</f>
        <v>38.44166666666667</v>
      </c>
      <c r="O54" s="203">
        <v>72.400000000000006</v>
      </c>
      <c r="P54" s="153"/>
      <c r="Q54" s="286"/>
      <c r="R54" s="286"/>
      <c r="S54" s="153"/>
      <c r="T54" s="153"/>
      <c r="U54" s="153"/>
      <c r="V54" s="153"/>
      <c r="W54" s="153"/>
      <c r="X54" s="153"/>
      <c r="Y54" s="153"/>
      <c r="Z54" s="153"/>
    </row>
    <row r="55" spans="1:26" ht="11.1" customHeight="1">
      <c r="A55" s="6" t="s">
        <v>175</v>
      </c>
      <c r="B55" s="155">
        <v>40.9</v>
      </c>
      <c r="C55" s="155">
        <v>41</v>
      </c>
      <c r="D55" s="155">
        <v>39.5</v>
      </c>
      <c r="E55" s="155">
        <v>39.4</v>
      </c>
      <c r="F55" s="155">
        <v>37.9</v>
      </c>
      <c r="G55" s="155">
        <v>41.3</v>
      </c>
      <c r="H55" s="155">
        <v>37.5</v>
      </c>
      <c r="I55" s="155">
        <v>38.6</v>
      </c>
      <c r="J55" s="155">
        <v>37.9</v>
      </c>
      <c r="K55" s="155">
        <v>39.700000000000003</v>
      </c>
      <c r="L55" s="155">
        <v>43.1</v>
      </c>
      <c r="M55" s="155">
        <v>40.299999999999997</v>
      </c>
      <c r="N55" s="208">
        <f>SUM(B55:M55)/12</f>
        <v>39.758333333333333</v>
      </c>
      <c r="O55" s="203">
        <v>103.6</v>
      </c>
      <c r="P55" s="153"/>
      <c r="Q55" s="286"/>
      <c r="R55" s="286"/>
      <c r="S55" s="153"/>
      <c r="T55" s="153"/>
      <c r="U55" s="153"/>
      <c r="V55" s="153"/>
      <c r="W55" s="153"/>
      <c r="X55" s="153"/>
      <c r="Y55" s="153"/>
      <c r="Z55" s="153"/>
    </row>
    <row r="56" spans="1:26" ht="11.1" customHeight="1">
      <c r="A56" s="6" t="s">
        <v>179</v>
      </c>
      <c r="B56" s="155">
        <v>43.2</v>
      </c>
      <c r="C56" s="155">
        <v>43.6</v>
      </c>
      <c r="D56" s="155">
        <v>42.1</v>
      </c>
      <c r="E56" s="155">
        <v>42.7</v>
      </c>
      <c r="F56" s="155">
        <v>44.7</v>
      </c>
      <c r="G56" s="155">
        <v>45.4</v>
      </c>
      <c r="H56" s="155">
        <v>44.5</v>
      </c>
      <c r="I56" s="155">
        <v>42.1</v>
      </c>
      <c r="J56" s="155">
        <v>40.200000000000003</v>
      </c>
      <c r="K56" s="155">
        <v>41.4</v>
      </c>
      <c r="L56" s="155">
        <v>42.1</v>
      </c>
      <c r="M56" s="155">
        <v>41.3</v>
      </c>
      <c r="N56" s="208">
        <f>SUM(B56:M56)/12</f>
        <v>42.774999999999999</v>
      </c>
      <c r="O56" s="203">
        <f t="shared" ref="O56:O58" si="1">ROUND(N56/N55*100,1)</f>
        <v>107.6</v>
      </c>
      <c r="P56" s="153"/>
      <c r="Q56" s="286"/>
      <c r="R56" s="286"/>
      <c r="S56" s="153"/>
      <c r="T56" s="153"/>
      <c r="U56" s="153"/>
      <c r="V56" s="153"/>
      <c r="W56" s="153"/>
      <c r="X56" s="153"/>
      <c r="Y56" s="153"/>
      <c r="Z56" s="153"/>
    </row>
    <row r="57" spans="1:26" ht="11.1" customHeight="1">
      <c r="A57" s="6" t="s">
        <v>184</v>
      </c>
      <c r="B57" s="155">
        <v>61.3</v>
      </c>
      <c r="C57" s="155">
        <v>64.400000000000006</v>
      </c>
      <c r="D57" s="155">
        <v>55.6</v>
      </c>
      <c r="E57" s="155">
        <v>60.4</v>
      </c>
      <c r="F57" s="155">
        <v>62.7</v>
      </c>
      <c r="G57" s="155">
        <v>61.6</v>
      </c>
      <c r="H57" s="155">
        <v>59.8</v>
      </c>
      <c r="I57" s="155">
        <v>61.8</v>
      </c>
      <c r="J57" s="155">
        <v>59.1</v>
      </c>
      <c r="K57" s="155">
        <v>58.1</v>
      </c>
      <c r="L57" s="155">
        <v>59.8</v>
      </c>
      <c r="M57" s="155">
        <v>59</v>
      </c>
      <c r="N57" s="208">
        <f>SUM(B57:M57)/12</f>
        <v>60.300000000000004</v>
      </c>
      <c r="O57" s="203">
        <f t="shared" si="1"/>
        <v>141</v>
      </c>
      <c r="P57" s="153"/>
      <c r="Q57" s="286"/>
      <c r="R57" s="286"/>
      <c r="S57" s="153"/>
      <c r="T57" s="153"/>
      <c r="U57" s="153"/>
      <c r="V57" s="153"/>
      <c r="W57" s="153"/>
      <c r="X57" s="153"/>
      <c r="Y57" s="153"/>
      <c r="Z57" s="153"/>
    </row>
    <row r="58" spans="1:26" ht="11.1" customHeight="1">
      <c r="A58" s="6" t="s">
        <v>191</v>
      </c>
      <c r="B58" s="155">
        <v>58.1</v>
      </c>
      <c r="C58" s="155">
        <v>57.2</v>
      </c>
      <c r="D58" s="155">
        <v>54.3</v>
      </c>
      <c r="E58" s="155">
        <v>55.5</v>
      </c>
      <c r="F58" s="155">
        <v>54</v>
      </c>
      <c r="G58" s="155">
        <v>54</v>
      </c>
      <c r="H58" s="155">
        <v>51.4</v>
      </c>
      <c r="I58" s="155">
        <v>57.8</v>
      </c>
      <c r="J58" s="155">
        <v>54</v>
      </c>
      <c r="K58" s="155">
        <v>53.8</v>
      </c>
      <c r="L58" s="155">
        <v>51.9</v>
      </c>
      <c r="M58" s="155">
        <v>50.7</v>
      </c>
      <c r="N58" s="208">
        <f>SUM(B58:M58)/12</f>
        <v>54.391666666666673</v>
      </c>
      <c r="O58" s="203">
        <f t="shared" si="1"/>
        <v>90.2</v>
      </c>
      <c r="P58" s="153"/>
      <c r="Q58" s="211"/>
      <c r="R58" s="211"/>
      <c r="S58" s="153"/>
      <c r="T58" s="153"/>
      <c r="U58" s="153"/>
      <c r="V58" s="153"/>
      <c r="W58" s="153"/>
      <c r="X58" s="153"/>
      <c r="Y58" s="153"/>
      <c r="Z58" s="153"/>
    </row>
    <row r="59" spans="1:26" ht="9.9499999999999993" customHeight="1">
      <c r="Q59" s="215"/>
    </row>
    <row r="82" spans="1:26" ht="6" customHeight="1"/>
    <row r="83" spans="1:26" ht="11.1" customHeight="1">
      <c r="A83" s="6"/>
      <c r="B83" s="7" t="s">
        <v>75</v>
      </c>
      <c r="C83" s="7" t="s">
        <v>76</v>
      </c>
      <c r="D83" s="7" t="s">
        <v>77</v>
      </c>
      <c r="E83" s="7" t="s">
        <v>78</v>
      </c>
      <c r="F83" s="7" t="s">
        <v>79</v>
      </c>
      <c r="G83" s="7" t="s">
        <v>80</v>
      </c>
      <c r="H83" s="7" t="s">
        <v>81</v>
      </c>
      <c r="I83" s="7" t="s">
        <v>82</v>
      </c>
      <c r="J83" s="7" t="s">
        <v>83</v>
      </c>
      <c r="K83" s="7" t="s">
        <v>84</v>
      </c>
      <c r="L83" s="7" t="s">
        <v>85</v>
      </c>
      <c r="M83" s="7" t="s">
        <v>86</v>
      </c>
      <c r="N83" s="202" t="s">
        <v>121</v>
      </c>
      <c r="O83" s="147" t="s">
        <v>123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170</v>
      </c>
      <c r="B84" s="11">
        <v>138.19999999999999</v>
      </c>
      <c r="C84" s="11">
        <v>142.4</v>
      </c>
      <c r="D84" s="11">
        <v>199.9</v>
      </c>
      <c r="E84" s="11">
        <v>232.5</v>
      </c>
      <c r="F84" s="11">
        <v>179</v>
      </c>
      <c r="G84" s="11">
        <v>177.6</v>
      </c>
      <c r="H84" s="11">
        <v>151.19999999999999</v>
      </c>
      <c r="I84" s="11">
        <v>124.5</v>
      </c>
      <c r="J84" s="11">
        <v>116.7</v>
      </c>
      <c r="K84" s="11">
        <v>129.9</v>
      </c>
      <c r="L84" s="11">
        <v>117.4</v>
      </c>
      <c r="M84" s="11">
        <v>123.6</v>
      </c>
      <c r="N84" s="207">
        <f>SUM(B84:M84)/12</f>
        <v>152.74166666666667</v>
      </c>
      <c r="O84" s="146">
        <v>153</v>
      </c>
      <c r="P84" s="48"/>
      <c r="Q84" s="17"/>
      <c r="R84" s="17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175</v>
      </c>
      <c r="B85" s="11">
        <v>137.30000000000001</v>
      </c>
      <c r="C85" s="11">
        <v>110.5</v>
      </c>
      <c r="D85" s="11">
        <v>167.7</v>
      </c>
      <c r="E85" s="11">
        <v>153.9</v>
      </c>
      <c r="F85" s="11">
        <v>132.6</v>
      </c>
      <c r="G85" s="11">
        <v>176.4</v>
      </c>
      <c r="H85" s="11">
        <v>200.3</v>
      </c>
      <c r="I85" s="11">
        <v>154.69999999999999</v>
      </c>
      <c r="J85" s="11">
        <v>184.4</v>
      </c>
      <c r="K85" s="11">
        <v>155.5</v>
      </c>
      <c r="L85" s="11">
        <v>138.4</v>
      </c>
      <c r="M85" s="11">
        <v>138.80000000000001</v>
      </c>
      <c r="N85" s="207">
        <f>SUM(B85:M85)/12</f>
        <v>154.20833333333334</v>
      </c>
      <c r="O85" s="146">
        <f t="shared" ref="O85:O88" si="2">ROUND(N85/N84*100,1)</f>
        <v>101</v>
      </c>
      <c r="P85" s="48"/>
      <c r="Q85" s="17"/>
      <c r="R85" s="17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179</v>
      </c>
      <c r="B86" s="11">
        <v>120.5</v>
      </c>
      <c r="C86" s="11">
        <v>125.7</v>
      </c>
      <c r="D86" s="11">
        <v>153</v>
      </c>
      <c r="E86" s="11">
        <v>184.3</v>
      </c>
      <c r="F86" s="11">
        <v>170.6</v>
      </c>
      <c r="G86" s="11">
        <v>167.7</v>
      </c>
      <c r="H86" s="11">
        <v>134</v>
      </c>
      <c r="I86" s="11">
        <v>103.1</v>
      </c>
      <c r="J86" s="11">
        <v>113.4</v>
      </c>
      <c r="K86" s="11">
        <v>138.6</v>
      </c>
      <c r="L86" s="11">
        <v>143.80000000000001</v>
      </c>
      <c r="M86" s="11">
        <v>143.4</v>
      </c>
      <c r="N86" s="207">
        <f>SUM(B86:M86)/12</f>
        <v>141.50833333333333</v>
      </c>
      <c r="O86" s="146">
        <f t="shared" si="2"/>
        <v>91.8</v>
      </c>
      <c r="P86" s="48"/>
      <c r="Q86" s="17"/>
      <c r="R86" s="17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184</v>
      </c>
      <c r="B87" s="11">
        <v>110.9</v>
      </c>
      <c r="C87" s="11">
        <v>104.5</v>
      </c>
      <c r="D87" s="11">
        <v>101.8</v>
      </c>
      <c r="E87" s="11">
        <v>139.1</v>
      </c>
      <c r="F87" s="11">
        <v>141.30000000000001</v>
      </c>
      <c r="G87" s="11">
        <v>131.1</v>
      </c>
      <c r="H87" s="11">
        <v>144.9</v>
      </c>
      <c r="I87" s="11">
        <v>109.9</v>
      </c>
      <c r="J87" s="11">
        <v>117.8</v>
      </c>
      <c r="K87" s="11">
        <v>131.80000000000001</v>
      </c>
      <c r="L87" s="11">
        <v>119</v>
      </c>
      <c r="M87" s="11">
        <v>113</v>
      </c>
      <c r="N87" s="207">
        <f>SUM(B87:M87)/12</f>
        <v>122.09166666666665</v>
      </c>
      <c r="O87" s="146">
        <f t="shared" si="2"/>
        <v>86.3</v>
      </c>
      <c r="P87" s="48"/>
      <c r="Q87" s="17"/>
      <c r="R87" s="17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191</v>
      </c>
      <c r="B88" s="11">
        <v>99</v>
      </c>
      <c r="C88" s="11">
        <v>106.6</v>
      </c>
      <c r="D88" s="11">
        <v>127.3</v>
      </c>
      <c r="E88" s="11">
        <v>144</v>
      </c>
      <c r="F88" s="11">
        <v>131</v>
      </c>
      <c r="G88" s="11">
        <v>145.6</v>
      </c>
      <c r="H88" s="11">
        <v>163.19999999999999</v>
      </c>
      <c r="I88" s="11">
        <v>113.3</v>
      </c>
      <c r="J88" s="11">
        <v>120</v>
      </c>
      <c r="K88" s="11">
        <v>133</v>
      </c>
      <c r="L88" s="11">
        <v>126.8</v>
      </c>
      <c r="M88" s="11">
        <v>127</v>
      </c>
      <c r="N88" s="207">
        <f>SUM(B88:M88)/12</f>
        <v>128.06666666666666</v>
      </c>
      <c r="O88" s="146">
        <f t="shared" si="2"/>
        <v>104.9</v>
      </c>
      <c r="P88" s="48"/>
      <c r="Q88" s="347"/>
      <c r="R88" s="347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C89" s="362"/>
      <c r="D89" s="148"/>
    </row>
    <row r="90" spans="1:26" ht="9.9499999999999993" customHeight="1">
      <c r="D90" s="1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Z89"/>
  <sheetViews>
    <sheetView zoomScaleNormal="100" workbookViewId="0">
      <selection activeCell="O28" sqref="O28"/>
    </sheetView>
  </sheetViews>
  <sheetFormatPr defaultRowHeight="9.9499999999999993" customHeight="1"/>
  <cols>
    <col min="1" max="1" width="8" customWidth="1"/>
    <col min="2" max="13" width="6.125" customWidth="1"/>
    <col min="14" max="26" width="7.625" customWidth="1"/>
  </cols>
  <sheetData>
    <row r="8" spans="1:26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9.9499999999999993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1.1" customHeight="1">
      <c r="A24" s="6"/>
      <c r="B24" s="7" t="s">
        <v>75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80</v>
      </c>
      <c r="H24" s="7" t="s">
        <v>81</v>
      </c>
      <c r="I24" s="7" t="s">
        <v>82</v>
      </c>
      <c r="J24" s="7" t="s">
        <v>83</v>
      </c>
      <c r="K24" s="7" t="s">
        <v>84</v>
      </c>
      <c r="L24" s="7" t="s">
        <v>85</v>
      </c>
      <c r="M24" s="7" t="s">
        <v>86</v>
      </c>
      <c r="N24" s="202" t="s">
        <v>120</v>
      </c>
      <c r="O24" s="147" t="s">
        <v>123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170</v>
      </c>
      <c r="B25" s="350">
        <v>75.7</v>
      </c>
      <c r="C25" s="350">
        <v>92.3</v>
      </c>
      <c r="D25" s="350">
        <v>105</v>
      </c>
      <c r="E25" s="350">
        <v>103.6</v>
      </c>
      <c r="F25" s="350">
        <v>94.9</v>
      </c>
      <c r="G25" s="350">
        <v>106.3</v>
      </c>
      <c r="H25" s="350">
        <v>100.1</v>
      </c>
      <c r="I25" s="350">
        <v>100.9</v>
      </c>
      <c r="J25" s="350">
        <v>91.8</v>
      </c>
      <c r="K25" s="350">
        <v>87.4</v>
      </c>
      <c r="L25" s="350">
        <v>90</v>
      </c>
      <c r="M25" s="350">
        <v>78.099999999999994</v>
      </c>
      <c r="N25" s="208">
        <f>SUM(B25:M25)</f>
        <v>1126.0999999999999</v>
      </c>
      <c r="O25" s="351">
        <v>95.6</v>
      </c>
      <c r="P25" s="153"/>
      <c r="Q25" s="283"/>
      <c r="R25" s="283"/>
      <c r="S25" s="153"/>
      <c r="T25" s="153"/>
      <c r="U25" s="153"/>
      <c r="V25" s="153"/>
      <c r="W25" s="153"/>
      <c r="X25" s="153"/>
      <c r="Y25" s="153"/>
      <c r="Z25" s="153"/>
    </row>
    <row r="26" spans="1:26" ht="11.1" customHeight="1">
      <c r="A26" s="6" t="s">
        <v>175</v>
      </c>
      <c r="B26" s="350">
        <v>68.900000000000006</v>
      </c>
      <c r="C26" s="350">
        <v>75.7</v>
      </c>
      <c r="D26" s="350">
        <v>96.3</v>
      </c>
      <c r="E26" s="350">
        <v>98.9</v>
      </c>
      <c r="F26" s="350">
        <v>89.3</v>
      </c>
      <c r="G26" s="350">
        <v>96</v>
      </c>
      <c r="H26" s="350">
        <v>90.2</v>
      </c>
      <c r="I26" s="350">
        <v>87.2</v>
      </c>
      <c r="J26" s="350">
        <v>85.7</v>
      </c>
      <c r="K26" s="350">
        <v>93.5</v>
      </c>
      <c r="L26" s="350">
        <v>82.1</v>
      </c>
      <c r="M26" s="350">
        <v>87</v>
      </c>
      <c r="N26" s="208">
        <f>SUM(B26:M26)</f>
        <v>1050.8000000000002</v>
      </c>
      <c r="O26" s="351">
        <f t="shared" ref="O26:O29" si="0">ROUND(N26/N25*100,1)</f>
        <v>93.3</v>
      </c>
      <c r="P26" s="354"/>
      <c r="Q26" s="355"/>
      <c r="R26" s="355"/>
      <c r="S26" s="354"/>
      <c r="T26" s="354"/>
      <c r="U26" s="354"/>
      <c r="V26" s="354"/>
      <c r="W26" s="354"/>
      <c r="X26" s="354"/>
      <c r="Y26" s="354"/>
      <c r="Z26" s="354"/>
    </row>
    <row r="27" spans="1:26" ht="11.1" customHeight="1">
      <c r="A27" s="6" t="s">
        <v>179</v>
      </c>
      <c r="B27" s="350">
        <v>72.7</v>
      </c>
      <c r="C27" s="350">
        <v>83.2</v>
      </c>
      <c r="D27" s="350">
        <v>89.9</v>
      </c>
      <c r="E27" s="350">
        <v>103.8</v>
      </c>
      <c r="F27" s="350">
        <v>94.4</v>
      </c>
      <c r="G27" s="350">
        <v>91.6</v>
      </c>
      <c r="H27" s="350">
        <v>108.5</v>
      </c>
      <c r="I27" s="350">
        <v>91.8</v>
      </c>
      <c r="J27" s="350">
        <v>101.6</v>
      </c>
      <c r="K27" s="350">
        <v>100.2</v>
      </c>
      <c r="L27" s="350">
        <v>94.2</v>
      </c>
      <c r="M27" s="350">
        <v>94.5</v>
      </c>
      <c r="N27" s="208">
        <f>SUM(B27:M27)</f>
        <v>1126.4000000000001</v>
      </c>
      <c r="O27" s="351">
        <f t="shared" si="0"/>
        <v>107.2</v>
      </c>
      <c r="P27" s="354"/>
      <c r="Q27" s="355"/>
      <c r="R27" s="355"/>
      <c r="S27" s="354"/>
      <c r="T27" s="354"/>
      <c r="U27" s="354"/>
      <c r="V27" s="354"/>
      <c r="W27" s="354"/>
      <c r="X27" s="354"/>
      <c r="Y27" s="354"/>
      <c r="Z27" s="354"/>
    </row>
    <row r="28" spans="1:26" ht="11.1" customHeight="1">
      <c r="A28" s="6" t="s">
        <v>184</v>
      </c>
      <c r="B28" s="350">
        <v>84.8</v>
      </c>
      <c r="C28" s="350">
        <v>90.4</v>
      </c>
      <c r="D28" s="350">
        <v>95.5</v>
      </c>
      <c r="E28" s="350">
        <v>97.1</v>
      </c>
      <c r="F28" s="350">
        <v>101.6</v>
      </c>
      <c r="G28" s="350">
        <v>103.3</v>
      </c>
      <c r="H28" s="350">
        <v>108.1</v>
      </c>
      <c r="I28" s="350">
        <v>97.7</v>
      </c>
      <c r="J28" s="350">
        <v>101.1</v>
      </c>
      <c r="K28" s="350">
        <v>101.5</v>
      </c>
      <c r="L28" s="350">
        <v>93.9</v>
      </c>
      <c r="M28" s="350">
        <v>89.6</v>
      </c>
      <c r="N28" s="208">
        <f>SUM(B28:M28)</f>
        <v>1164.5999999999999</v>
      </c>
      <c r="O28" s="351">
        <f t="shared" si="0"/>
        <v>103.4</v>
      </c>
      <c r="P28" s="354"/>
      <c r="Q28" s="355"/>
      <c r="R28" s="355"/>
      <c r="S28" s="354"/>
      <c r="T28" s="354"/>
      <c r="U28" s="354"/>
      <c r="V28" s="354"/>
      <c r="W28" s="354"/>
      <c r="X28" s="354"/>
      <c r="Y28" s="354"/>
      <c r="Z28" s="354"/>
    </row>
    <row r="29" spans="1:26" ht="11.1" customHeight="1">
      <c r="A29" s="6" t="s">
        <v>191</v>
      </c>
      <c r="B29" s="350">
        <v>83.6</v>
      </c>
      <c r="C29" s="350">
        <v>91.7</v>
      </c>
      <c r="D29" s="350">
        <v>95.8</v>
      </c>
      <c r="E29" s="350">
        <v>98.5</v>
      </c>
      <c r="F29" s="350">
        <v>91.1</v>
      </c>
      <c r="G29" s="350">
        <v>95.5</v>
      </c>
      <c r="H29" s="350">
        <v>105.6</v>
      </c>
      <c r="I29" s="350">
        <v>93.9</v>
      </c>
      <c r="J29" s="350">
        <v>95.9</v>
      </c>
      <c r="K29" s="350">
        <v>106.1</v>
      </c>
      <c r="L29" s="350">
        <v>87.4</v>
      </c>
      <c r="M29" s="350">
        <v>89.8</v>
      </c>
      <c r="N29" s="208">
        <f>SUM(B29:M29)</f>
        <v>1134.9000000000001</v>
      </c>
      <c r="O29" s="351">
        <f t="shared" si="0"/>
        <v>97.4</v>
      </c>
      <c r="P29" s="354"/>
      <c r="Q29" s="356"/>
      <c r="R29" s="356"/>
      <c r="S29" s="354"/>
      <c r="T29" s="354"/>
      <c r="U29" s="354"/>
      <c r="V29" s="354"/>
      <c r="W29" s="354"/>
      <c r="X29" s="354"/>
      <c r="Y29" s="354"/>
      <c r="Z29" s="354"/>
    </row>
    <row r="30" spans="1:26" ht="9.9499999999999993" customHeight="1">
      <c r="H30" s="191"/>
    </row>
    <row r="53" spans="1:26" s="148" customFormat="1" ht="11.1" customHeight="1">
      <c r="A53" s="11"/>
      <c r="B53" s="144" t="s">
        <v>75</v>
      </c>
      <c r="C53" s="144" t="s">
        <v>76</v>
      </c>
      <c r="D53" s="144" t="s">
        <v>77</v>
      </c>
      <c r="E53" s="144" t="s">
        <v>78</v>
      </c>
      <c r="F53" s="144" t="s">
        <v>79</v>
      </c>
      <c r="G53" s="144" t="s">
        <v>80</v>
      </c>
      <c r="H53" s="144" t="s">
        <v>81</v>
      </c>
      <c r="I53" s="144" t="s">
        <v>82</v>
      </c>
      <c r="J53" s="144" t="s">
        <v>83</v>
      </c>
      <c r="K53" s="144" t="s">
        <v>84</v>
      </c>
      <c r="L53" s="144" t="s">
        <v>85</v>
      </c>
      <c r="M53" s="144" t="s">
        <v>86</v>
      </c>
      <c r="N53" s="202" t="s">
        <v>121</v>
      </c>
      <c r="O53" s="147" t="s">
        <v>123</v>
      </c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:26" s="148" customFormat="1" ht="11.1" customHeight="1">
      <c r="A54" s="6" t="s">
        <v>170</v>
      </c>
      <c r="B54" s="151">
        <v>99.7</v>
      </c>
      <c r="C54" s="151">
        <v>109.5</v>
      </c>
      <c r="D54" s="151">
        <v>111.4</v>
      </c>
      <c r="E54" s="151">
        <v>102.9</v>
      </c>
      <c r="F54" s="151">
        <v>113.3</v>
      </c>
      <c r="G54" s="151">
        <v>123.3</v>
      </c>
      <c r="H54" s="151">
        <v>120.8</v>
      </c>
      <c r="I54" s="151">
        <v>138.19999999999999</v>
      </c>
      <c r="J54" s="151">
        <v>132.1</v>
      </c>
      <c r="K54" s="151">
        <v>128.30000000000001</v>
      </c>
      <c r="L54" s="151">
        <v>125.1</v>
      </c>
      <c r="M54" s="151">
        <v>109.6</v>
      </c>
      <c r="N54" s="208">
        <f>SUM(B54:M54)/12</f>
        <v>117.84999999999997</v>
      </c>
      <c r="O54" s="351">
        <v>100.1</v>
      </c>
      <c r="P54" s="352"/>
      <c r="Q54" s="353"/>
      <c r="R54" s="353"/>
      <c r="S54" s="352"/>
      <c r="T54" s="352"/>
      <c r="U54" s="352"/>
      <c r="V54" s="352"/>
      <c r="W54" s="352"/>
      <c r="X54" s="352"/>
      <c r="Y54" s="352"/>
      <c r="Z54" s="352"/>
    </row>
    <row r="55" spans="1:26" s="148" customFormat="1" ht="11.1" customHeight="1">
      <c r="A55" s="6" t="s">
        <v>175</v>
      </c>
      <c r="B55" s="151">
        <v>110.3</v>
      </c>
      <c r="C55" s="151">
        <v>109</v>
      </c>
      <c r="D55" s="151">
        <v>108.2</v>
      </c>
      <c r="E55" s="151">
        <v>113.1</v>
      </c>
      <c r="F55" s="151">
        <v>122.4</v>
      </c>
      <c r="G55" s="151">
        <v>116.8</v>
      </c>
      <c r="H55" s="151">
        <v>108.9</v>
      </c>
      <c r="I55" s="151">
        <v>107</v>
      </c>
      <c r="J55" s="151">
        <v>101.1</v>
      </c>
      <c r="K55" s="151">
        <v>109.4</v>
      </c>
      <c r="L55" s="151">
        <v>99.1</v>
      </c>
      <c r="M55" s="151">
        <v>97.9</v>
      </c>
      <c r="N55" s="208">
        <f>SUM(B55:M55)/12</f>
        <v>108.60000000000001</v>
      </c>
      <c r="O55" s="351">
        <f t="shared" ref="O55:O58" si="1">ROUND(N55/N54*100,1)</f>
        <v>92.2</v>
      </c>
      <c r="P55" s="352"/>
      <c r="Q55" s="353"/>
      <c r="R55" s="353"/>
      <c r="S55" s="352"/>
      <c r="T55" s="352"/>
      <c r="U55" s="352"/>
      <c r="V55" s="352"/>
      <c r="W55" s="352"/>
      <c r="X55" s="352"/>
      <c r="Y55" s="352"/>
      <c r="Z55" s="352"/>
    </row>
    <row r="56" spans="1:26" s="148" customFormat="1" ht="11.1" customHeight="1">
      <c r="A56" s="6" t="s">
        <v>179</v>
      </c>
      <c r="B56" s="151">
        <v>97.3</v>
      </c>
      <c r="C56" s="151">
        <v>99.8</v>
      </c>
      <c r="D56" s="151">
        <v>97.4</v>
      </c>
      <c r="E56" s="151">
        <v>100.8</v>
      </c>
      <c r="F56" s="151">
        <v>107.3</v>
      </c>
      <c r="G56" s="151">
        <v>108.2</v>
      </c>
      <c r="H56" s="151">
        <v>107.3</v>
      </c>
      <c r="I56" s="151">
        <v>103.7</v>
      </c>
      <c r="J56" s="151">
        <v>106</v>
      </c>
      <c r="K56" s="151">
        <v>105.3</v>
      </c>
      <c r="L56" s="151">
        <v>104.4</v>
      </c>
      <c r="M56" s="151">
        <v>95</v>
      </c>
      <c r="N56" s="208">
        <f>SUM(B56:M56)/12</f>
        <v>102.70833333333336</v>
      </c>
      <c r="O56" s="351">
        <f t="shared" si="1"/>
        <v>94.6</v>
      </c>
      <c r="P56" s="352"/>
      <c r="Q56" s="353"/>
      <c r="R56" s="353"/>
      <c r="S56" s="352"/>
      <c r="T56" s="352"/>
      <c r="U56" s="352"/>
      <c r="V56" s="352"/>
      <c r="W56" s="352"/>
      <c r="X56" s="352"/>
      <c r="Y56" s="352"/>
      <c r="Z56" s="352"/>
    </row>
    <row r="57" spans="1:26" s="148" customFormat="1" ht="11.1" customHeight="1">
      <c r="A57" s="6" t="s">
        <v>184</v>
      </c>
      <c r="B57" s="151">
        <v>99.6</v>
      </c>
      <c r="C57" s="151">
        <v>101.8</v>
      </c>
      <c r="D57" s="151">
        <v>103.7</v>
      </c>
      <c r="E57" s="151">
        <v>98.9</v>
      </c>
      <c r="F57" s="151">
        <v>104</v>
      </c>
      <c r="G57" s="151">
        <v>110.2</v>
      </c>
      <c r="H57" s="151">
        <v>101.3</v>
      </c>
      <c r="I57" s="151">
        <v>102.5</v>
      </c>
      <c r="J57" s="151">
        <v>108.1</v>
      </c>
      <c r="K57" s="151">
        <v>107.5</v>
      </c>
      <c r="L57" s="151">
        <v>104</v>
      </c>
      <c r="M57" s="151">
        <v>97</v>
      </c>
      <c r="N57" s="208">
        <f>SUM(B57:M57)/12</f>
        <v>103.21666666666665</v>
      </c>
      <c r="O57" s="351">
        <f t="shared" si="1"/>
        <v>100.5</v>
      </c>
      <c r="P57" s="352"/>
      <c r="Q57" s="353"/>
      <c r="R57" s="353"/>
      <c r="S57" s="352"/>
      <c r="T57" s="352"/>
      <c r="U57" s="352"/>
      <c r="V57" s="352"/>
      <c r="W57" s="352"/>
      <c r="X57" s="352"/>
      <c r="Y57" s="352"/>
      <c r="Z57" s="352"/>
    </row>
    <row r="58" spans="1:26" s="148" customFormat="1" ht="11.1" customHeight="1">
      <c r="A58" s="6" t="s">
        <v>191</v>
      </c>
      <c r="B58" s="151">
        <v>90.2</v>
      </c>
      <c r="C58" s="151">
        <v>104.7</v>
      </c>
      <c r="D58" s="151">
        <v>104.4</v>
      </c>
      <c r="E58" s="151">
        <v>103.1</v>
      </c>
      <c r="F58" s="151">
        <v>107.2</v>
      </c>
      <c r="G58" s="151">
        <v>105</v>
      </c>
      <c r="H58" s="151">
        <v>102.6</v>
      </c>
      <c r="I58" s="151">
        <v>107.5</v>
      </c>
      <c r="J58" s="151">
        <v>102.7</v>
      </c>
      <c r="K58" s="151">
        <v>108.8</v>
      </c>
      <c r="L58" s="151">
        <v>107.5</v>
      </c>
      <c r="M58" s="151">
        <v>97.1</v>
      </c>
      <c r="N58" s="208">
        <f>SUM(B58:M58)/12</f>
        <v>103.39999999999999</v>
      </c>
      <c r="O58" s="351">
        <f t="shared" si="1"/>
        <v>100.2</v>
      </c>
      <c r="P58" s="157"/>
      <c r="Q58" s="348"/>
      <c r="R58" s="348"/>
      <c r="S58" s="157"/>
      <c r="T58" s="157"/>
      <c r="U58" s="157"/>
      <c r="V58" s="157"/>
      <c r="W58" s="157"/>
      <c r="X58" s="157"/>
      <c r="Y58" s="157"/>
      <c r="Z58" s="157"/>
    </row>
    <row r="59" spans="1:26" ht="9.9499999999999993" customHeight="1">
      <c r="A59" s="48"/>
    </row>
    <row r="60" spans="1:26" ht="9.9499999999999993" customHeight="1">
      <c r="A60" s="48"/>
    </row>
    <row r="68" spans="18:18" ht="9.9499999999999993" customHeight="1">
      <c r="R68" s="349"/>
    </row>
    <row r="82" spans="1:26" ht="5.25" customHeight="1"/>
    <row r="83" spans="1:26" s="148" customFormat="1" ht="11.1" customHeight="1">
      <c r="A83" s="11"/>
      <c r="B83" s="144" t="s">
        <v>75</v>
      </c>
      <c r="C83" s="144" t="s">
        <v>76</v>
      </c>
      <c r="D83" s="144" t="s">
        <v>77</v>
      </c>
      <c r="E83" s="144" t="s">
        <v>78</v>
      </c>
      <c r="F83" s="144" t="s">
        <v>79</v>
      </c>
      <c r="G83" s="144" t="s">
        <v>80</v>
      </c>
      <c r="H83" s="144" t="s">
        <v>81</v>
      </c>
      <c r="I83" s="144" t="s">
        <v>82</v>
      </c>
      <c r="J83" s="144" t="s">
        <v>83</v>
      </c>
      <c r="K83" s="144" t="s">
        <v>84</v>
      </c>
      <c r="L83" s="144" t="s">
        <v>85</v>
      </c>
      <c r="M83" s="144" t="s">
        <v>86</v>
      </c>
      <c r="N83" s="202" t="s">
        <v>121</v>
      </c>
      <c r="O83" s="147" t="s">
        <v>123</v>
      </c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</row>
    <row r="84" spans="1:26" s="148" customFormat="1" ht="11.1" customHeight="1">
      <c r="A84" s="6" t="s">
        <v>170</v>
      </c>
      <c r="B84" s="146">
        <v>76.099999999999994</v>
      </c>
      <c r="C84" s="146">
        <v>83.6</v>
      </c>
      <c r="D84" s="146">
        <v>94.2</v>
      </c>
      <c r="E84" s="146">
        <v>100.7</v>
      </c>
      <c r="F84" s="146">
        <v>83</v>
      </c>
      <c r="G84" s="146">
        <v>85.6</v>
      </c>
      <c r="H84" s="146">
        <v>83.1</v>
      </c>
      <c r="I84" s="146">
        <v>71.099999999999994</v>
      </c>
      <c r="J84" s="146">
        <v>70.099999999999994</v>
      </c>
      <c r="K84" s="146">
        <v>68.599999999999994</v>
      </c>
      <c r="L84" s="146">
        <v>72.099999999999994</v>
      </c>
      <c r="M84" s="146">
        <v>73.099999999999994</v>
      </c>
      <c r="N84" s="207">
        <f t="shared" ref="N84:N88" si="2">SUM(B84:M84)/12</f>
        <v>80.108333333333334</v>
      </c>
      <c r="O84" s="212">
        <v>96</v>
      </c>
      <c r="Q84" s="284"/>
      <c r="R84" s="284"/>
    </row>
    <row r="85" spans="1:26" s="148" customFormat="1" ht="11.1" customHeight="1">
      <c r="A85" s="6" t="s">
        <v>175</v>
      </c>
      <c r="B85" s="146">
        <v>62.3</v>
      </c>
      <c r="C85" s="146">
        <v>69.599999999999994</v>
      </c>
      <c r="D85" s="146">
        <v>89</v>
      </c>
      <c r="E85" s="146">
        <v>87.2</v>
      </c>
      <c r="F85" s="146">
        <v>71.900000000000006</v>
      </c>
      <c r="G85" s="146">
        <v>82.6</v>
      </c>
      <c r="H85" s="146">
        <v>83.4</v>
      </c>
      <c r="I85" s="146">
        <v>81.599999999999994</v>
      </c>
      <c r="J85" s="146">
        <v>85.1</v>
      </c>
      <c r="K85" s="146">
        <v>84.9</v>
      </c>
      <c r="L85" s="146">
        <v>83.6</v>
      </c>
      <c r="M85" s="146">
        <v>88.9</v>
      </c>
      <c r="N85" s="207">
        <f t="shared" si="2"/>
        <v>80.841666666666669</v>
      </c>
      <c r="O85" s="212">
        <f t="shared" ref="O85:O88" si="3">ROUND(N85/N84*100,1)</f>
        <v>100.9</v>
      </c>
      <c r="Q85" s="284"/>
      <c r="R85" s="284"/>
    </row>
    <row r="86" spans="1:26" s="148" customFormat="1" ht="11.1" customHeight="1">
      <c r="A86" s="6" t="s">
        <v>179</v>
      </c>
      <c r="B86" s="146">
        <v>74.8</v>
      </c>
      <c r="C86" s="146">
        <v>83.1</v>
      </c>
      <c r="D86" s="146">
        <v>92.4</v>
      </c>
      <c r="E86" s="146">
        <v>103</v>
      </c>
      <c r="F86" s="146">
        <v>87.6</v>
      </c>
      <c r="G86" s="146">
        <v>84.6</v>
      </c>
      <c r="H86" s="146">
        <v>101.1</v>
      </c>
      <c r="I86" s="146">
        <v>88.7</v>
      </c>
      <c r="J86" s="146">
        <v>95.8</v>
      </c>
      <c r="K86" s="146">
        <v>95.2</v>
      </c>
      <c r="L86" s="146">
        <v>90.3</v>
      </c>
      <c r="M86" s="146">
        <v>99.5</v>
      </c>
      <c r="N86" s="207">
        <f t="shared" si="2"/>
        <v>91.341666666666654</v>
      </c>
      <c r="O86" s="212">
        <f t="shared" si="3"/>
        <v>113</v>
      </c>
      <c r="Q86" s="284"/>
      <c r="R86" s="284"/>
    </row>
    <row r="87" spans="1:26" s="148" customFormat="1" ht="11.1" customHeight="1">
      <c r="A87" s="6" t="s">
        <v>184</v>
      </c>
      <c r="B87" s="146">
        <v>84.8</v>
      </c>
      <c r="C87" s="146">
        <v>88.7</v>
      </c>
      <c r="D87" s="146">
        <v>92</v>
      </c>
      <c r="E87" s="146">
        <v>98.3</v>
      </c>
      <c r="F87" s="146">
        <v>97.7</v>
      </c>
      <c r="G87" s="146">
        <v>93.6</v>
      </c>
      <c r="H87" s="146">
        <v>106.5</v>
      </c>
      <c r="I87" s="146">
        <v>95.3</v>
      </c>
      <c r="J87" s="146">
        <v>93.3</v>
      </c>
      <c r="K87" s="146">
        <v>94.5</v>
      </c>
      <c r="L87" s="146">
        <v>90.5</v>
      </c>
      <c r="M87" s="146">
        <v>92.7</v>
      </c>
      <c r="N87" s="207">
        <f t="shared" si="2"/>
        <v>93.99166666666666</v>
      </c>
      <c r="O87" s="212">
        <f t="shared" si="3"/>
        <v>102.9</v>
      </c>
      <c r="Q87" s="284"/>
      <c r="R87" s="284"/>
    </row>
    <row r="88" spans="1:26" s="148" customFormat="1" ht="11.1" customHeight="1">
      <c r="A88" s="6" t="s">
        <v>191</v>
      </c>
      <c r="B88" s="146">
        <v>92.9</v>
      </c>
      <c r="C88" s="146">
        <v>86.6</v>
      </c>
      <c r="D88" s="146">
        <v>91.8</v>
      </c>
      <c r="E88" s="146">
        <v>95.5</v>
      </c>
      <c r="F88" s="146">
        <v>84.7</v>
      </c>
      <c r="G88" s="146">
        <v>91</v>
      </c>
      <c r="H88" s="146">
        <v>102.9</v>
      </c>
      <c r="I88" s="146">
        <v>87</v>
      </c>
      <c r="J88" s="146">
        <v>93.6</v>
      </c>
      <c r="K88" s="146">
        <v>97.4</v>
      </c>
      <c r="L88" s="146">
        <v>81.400000000000006</v>
      </c>
      <c r="M88" s="146">
        <v>92.9</v>
      </c>
      <c r="N88" s="207">
        <f t="shared" si="2"/>
        <v>91.475000000000009</v>
      </c>
      <c r="O88" s="212">
        <f t="shared" si="3"/>
        <v>97.3</v>
      </c>
    </row>
    <row r="89" spans="1:26" ht="9.9499999999999993" customHeight="1">
      <c r="E89" s="363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Z90"/>
  <sheetViews>
    <sheetView workbookViewId="0">
      <selection activeCell="W44" sqref="W44"/>
    </sheetView>
  </sheetViews>
  <sheetFormatPr defaultRowHeight="9.9499999999999993" customHeight="1"/>
  <cols>
    <col min="1" max="1" width="7.625" customWidth="1"/>
    <col min="2" max="13" width="6.125" customWidth="1"/>
    <col min="14" max="27" width="7.625" customWidth="1"/>
  </cols>
  <sheetData>
    <row r="7" spans="1:15" ht="9.9499999999999993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5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5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4" spans="1:15" ht="9.9499999999999993" customHeight="1">
      <c r="N14" s="221"/>
      <c r="O14" s="221"/>
    </row>
    <row r="17" spans="1:26" ht="9.9499999999999993" customHeight="1">
      <c r="O17" s="221"/>
    </row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221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221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O22" s="48"/>
    </row>
    <row r="23" spans="1:26" ht="8.25" customHeight="1"/>
    <row r="24" spans="1:26" ht="11.1" customHeight="1">
      <c r="A24" s="6"/>
      <c r="B24" s="7" t="s">
        <v>75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80</v>
      </c>
      <c r="H24" s="7" t="s">
        <v>81</v>
      </c>
      <c r="I24" s="7" t="s">
        <v>82</v>
      </c>
      <c r="J24" s="7" t="s">
        <v>83</v>
      </c>
      <c r="K24" s="7" t="s">
        <v>84</v>
      </c>
      <c r="L24" s="7" t="s">
        <v>85</v>
      </c>
      <c r="M24" s="7" t="s">
        <v>86</v>
      </c>
      <c r="N24" s="202" t="s">
        <v>120</v>
      </c>
      <c r="O24" s="147" t="s">
        <v>123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170</v>
      </c>
      <c r="B25" s="151">
        <v>16.5</v>
      </c>
      <c r="C25" s="151">
        <v>20.6</v>
      </c>
      <c r="D25" s="151">
        <v>23</v>
      </c>
      <c r="E25" s="151">
        <v>25.7</v>
      </c>
      <c r="F25" s="151">
        <v>22.2</v>
      </c>
      <c r="G25" s="151">
        <v>20.9</v>
      </c>
      <c r="H25" s="151">
        <v>21.1</v>
      </c>
      <c r="I25" s="151">
        <v>47.8</v>
      </c>
      <c r="J25" s="151">
        <v>50.3</v>
      </c>
      <c r="K25" s="151">
        <v>43.9</v>
      </c>
      <c r="L25" s="151">
        <v>48.7</v>
      </c>
      <c r="M25" s="330">
        <v>53</v>
      </c>
      <c r="N25" s="281">
        <f>SUM(B25:M25)</f>
        <v>393.7</v>
      </c>
      <c r="O25" s="203">
        <v>150.5</v>
      </c>
      <c r="P25" s="153"/>
      <c r="Q25" s="280"/>
      <c r="R25" s="280"/>
      <c r="S25" s="153"/>
      <c r="T25" s="153"/>
      <c r="U25" s="153"/>
      <c r="V25" s="153"/>
      <c r="W25" s="153"/>
      <c r="X25" s="153"/>
      <c r="Y25" s="153"/>
      <c r="Z25" s="153"/>
    </row>
    <row r="26" spans="1:26" ht="11.1" customHeight="1">
      <c r="A26" s="6" t="s">
        <v>175</v>
      </c>
      <c r="B26" s="151">
        <v>43</v>
      </c>
      <c r="C26" s="151">
        <v>42.4</v>
      </c>
      <c r="D26" s="151">
        <v>49.1</v>
      </c>
      <c r="E26" s="151">
        <v>50.7</v>
      </c>
      <c r="F26" s="151">
        <v>52.2</v>
      </c>
      <c r="G26" s="151">
        <v>51</v>
      </c>
      <c r="H26" s="151">
        <v>52.7</v>
      </c>
      <c r="I26" s="151">
        <v>47.1</v>
      </c>
      <c r="J26" s="151">
        <v>50.4</v>
      </c>
      <c r="K26" s="151">
        <v>48.7</v>
      </c>
      <c r="L26" s="151">
        <v>50.5</v>
      </c>
      <c r="M26" s="330">
        <v>52.5</v>
      </c>
      <c r="N26" s="281">
        <f>SUM(B26:M26)</f>
        <v>590.29999999999995</v>
      </c>
      <c r="O26" s="203">
        <f>SUM(N26/N25)*100</f>
        <v>149.93649987299972</v>
      </c>
      <c r="P26" s="153"/>
      <c r="Q26" s="280"/>
      <c r="R26" s="280"/>
      <c r="S26" s="153"/>
      <c r="T26" s="153"/>
      <c r="U26" s="153"/>
      <c r="V26" s="153"/>
      <c r="W26" s="153"/>
      <c r="X26" s="153"/>
      <c r="Y26" s="153"/>
      <c r="Z26" s="153"/>
    </row>
    <row r="27" spans="1:26" ht="11.1" customHeight="1">
      <c r="A27" s="6" t="s">
        <v>179</v>
      </c>
      <c r="B27" s="151">
        <v>45.1</v>
      </c>
      <c r="C27" s="151">
        <v>47.2</v>
      </c>
      <c r="D27" s="151">
        <v>51.8</v>
      </c>
      <c r="E27" s="151">
        <v>45.6</v>
      </c>
      <c r="F27" s="151">
        <v>54.3</v>
      </c>
      <c r="G27" s="151">
        <v>56.1</v>
      </c>
      <c r="H27" s="151">
        <v>59.2</v>
      </c>
      <c r="I27" s="151">
        <v>51.8</v>
      </c>
      <c r="J27" s="151">
        <v>58.3</v>
      </c>
      <c r="K27" s="151">
        <v>66.7</v>
      </c>
      <c r="L27" s="151">
        <v>52</v>
      </c>
      <c r="M27" s="330">
        <v>65.099999999999994</v>
      </c>
      <c r="N27" s="281">
        <f>SUM(B27:M27)</f>
        <v>653.20000000000005</v>
      </c>
      <c r="O27" s="203">
        <f>SUM(N27/N26)*100</f>
        <v>110.6555988480434</v>
      </c>
      <c r="P27" s="153"/>
      <c r="Q27" s="280"/>
      <c r="R27" s="280"/>
      <c r="S27" s="153"/>
      <c r="T27" s="153"/>
      <c r="U27" s="153"/>
      <c r="V27" s="153"/>
      <c r="W27" s="153"/>
      <c r="X27" s="153"/>
      <c r="Y27" s="153"/>
      <c r="Z27" s="153"/>
    </row>
    <row r="28" spans="1:26" ht="11.1" customHeight="1">
      <c r="A28" s="6" t="s">
        <v>184</v>
      </c>
      <c r="B28" s="151">
        <v>49.8</v>
      </c>
      <c r="C28" s="151">
        <v>57.9</v>
      </c>
      <c r="D28" s="151">
        <v>64.5</v>
      </c>
      <c r="E28" s="151">
        <v>49.4</v>
      </c>
      <c r="F28" s="151">
        <v>51.7</v>
      </c>
      <c r="G28" s="151">
        <v>63.4</v>
      </c>
      <c r="H28" s="151">
        <v>57.1</v>
      </c>
      <c r="I28" s="151">
        <v>50.4</v>
      </c>
      <c r="J28" s="151">
        <v>45.8</v>
      </c>
      <c r="K28" s="151">
        <v>51.8</v>
      </c>
      <c r="L28" s="151">
        <v>53.6</v>
      </c>
      <c r="M28" s="330">
        <v>54.4</v>
      </c>
      <c r="N28" s="281">
        <f>SUM(B28:M28)</f>
        <v>649.79999999999995</v>
      </c>
      <c r="O28" s="203">
        <f>SUM(N28/N27)*100</f>
        <v>99.479485609308</v>
      </c>
      <c r="P28" s="153"/>
      <c r="Q28" s="280"/>
      <c r="R28" s="280"/>
      <c r="S28" s="153"/>
      <c r="T28" s="153"/>
      <c r="U28" s="153"/>
      <c r="V28" s="153"/>
      <c r="W28" s="153"/>
      <c r="X28" s="153"/>
      <c r="Y28" s="153"/>
      <c r="Z28" s="153"/>
    </row>
    <row r="29" spans="1:26" ht="11.1" customHeight="1">
      <c r="A29" s="6" t="s">
        <v>191</v>
      </c>
      <c r="B29" s="151">
        <v>48.1</v>
      </c>
      <c r="C29" s="151">
        <v>55.4</v>
      </c>
      <c r="D29" s="151">
        <v>57.1</v>
      </c>
      <c r="E29" s="151">
        <v>57.9</v>
      </c>
      <c r="F29" s="151">
        <v>56.6</v>
      </c>
      <c r="G29" s="151">
        <v>55.7</v>
      </c>
      <c r="H29" s="151">
        <v>59.7</v>
      </c>
      <c r="I29" s="151">
        <v>52.8</v>
      </c>
      <c r="J29" s="151">
        <v>45.7</v>
      </c>
      <c r="K29" s="151">
        <v>41.7</v>
      </c>
      <c r="L29" s="151">
        <v>38.799999999999997</v>
      </c>
      <c r="M29" s="330">
        <v>41.6</v>
      </c>
      <c r="N29" s="281">
        <f>SUM(B29:M29)</f>
        <v>611.1</v>
      </c>
      <c r="O29" s="203">
        <f>SUM(N29/N28)*100</f>
        <v>94.044321329639899</v>
      </c>
      <c r="P29" s="153"/>
      <c r="Q29" s="211"/>
      <c r="R29" s="211"/>
      <c r="S29" s="153"/>
      <c r="T29" s="153"/>
      <c r="U29" s="153"/>
      <c r="V29" s="153"/>
      <c r="W29" s="153"/>
      <c r="X29" s="153"/>
      <c r="Y29" s="153"/>
      <c r="Z29" s="153"/>
    </row>
    <row r="35" spans="8:14" ht="9.9499999999999993" customHeight="1">
      <c r="H35" s="17"/>
    </row>
    <row r="46" spans="8:14" ht="9.9499999999999993" customHeight="1">
      <c r="H46" s="17"/>
    </row>
    <row r="48" spans="8:14" ht="9.9499999999999993" customHeight="1">
      <c r="N48" s="221"/>
    </row>
    <row r="52" spans="1:26" ht="4.5" customHeight="1"/>
    <row r="53" spans="1:26" ht="11.1" customHeight="1">
      <c r="A53" s="6"/>
      <c r="B53" s="7" t="s">
        <v>75</v>
      </c>
      <c r="C53" s="7" t="s">
        <v>76</v>
      </c>
      <c r="D53" s="7" t="s">
        <v>77</v>
      </c>
      <c r="E53" s="7" t="s">
        <v>78</v>
      </c>
      <c r="F53" s="7" t="s">
        <v>79</v>
      </c>
      <c r="G53" s="7" t="s">
        <v>80</v>
      </c>
      <c r="H53" s="7" t="s">
        <v>81</v>
      </c>
      <c r="I53" s="7" t="s">
        <v>82</v>
      </c>
      <c r="J53" s="7" t="s">
        <v>83</v>
      </c>
      <c r="K53" s="7" t="s">
        <v>84</v>
      </c>
      <c r="L53" s="7" t="s">
        <v>85</v>
      </c>
      <c r="M53" s="7" t="s">
        <v>86</v>
      </c>
      <c r="N53" s="202" t="s">
        <v>121</v>
      </c>
      <c r="O53" s="147" t="s">
        <v>123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170</v>
      </c>
      <c r="B54" s="151">
        <v>29.4</v>
      </c>
      <c r="C54" s="151">
        <v>31.6</v>
      </c>
      <c r="D54" s="151">
        <v>30.7</v>
      </c>
      <c r="E54" s="151">
        <v>30.6</v>
      </c>
      <c r="F54" s="151">
        <v>30.2</v>
      </c>
      <c r="G54" s="151">
        <v>28.7</v>
      </c>
      <c r="H54" s="151">
        <v>28.73</v>
      </c>
      <c r="I54" s="151">
        <v>56.4</v>
      </c>
      <c r="J54" s="151">
        <v>57.8</v>
      </c>
      <c r="K54" s="151">
        <v>58.5</v>
      </c>
      <c r="L54" s="151">
        <v>62</v>
      </c>
      <c r="M54" s="151">
        <v>64.5</v>
      </c>
      <c r="N54" s="208">
        <f t="shared" ref="N54:N58" si="0">SUM(B54:M54)/12</f>
        <v>42.427500000000002</v>
      </c>
      <c r="O54" s="203">
        <v>134.5</v>
      </c>
      <c r="P54" s="153"/>
      <c r="Q54" s="287"/>
      <c r="R54" s="287"/>
      <c r="S54" s="153"/>
      <c r="T54" s="153"/>
      <c r="U54" s="153"/>
      <c r="V54" s="153"/>
      <c r="W54" s="153"/>
      <c r="X54" s="153"/>
      <c r="Y54" s="153"/>
      <c r="Z54" s="153"/>
    </row>
    <row r="55" spans="1:26" ht="11.1" customHeight="1">
      <c r="A55" s="6" t="s">
        <v>175</v>
      </c>
      <c r="B55" s="151">
        <v>57.2</v>
      </c>
      <c r="C55" s="151">
        <v>59.9</v>
      </c>
      <c r="D55" s="151">
        <v>59.5</v>
      </c>
      <c r="E55" s="151">
        <v>59.8</v>
      </c>
      <c r="F55" s="151">
        <v>63.2</v>
      </c>
      <c r="G55" s="151">
        <v>61.4</v>
      </c>
      <c r="H55" s="151">
        <v>61.2</v>
      </c>
      <c r="I55" s="151">
        <v>62</v>
      </c>
      <c r="J55" s="151">
        <v>61.4</v>
      </c>
      <c r="K55" s="151">
        <v>60.1</v>
      </c>
      <c r="L55" s="151">
        <v>62.7</v>
      </c>
      <c r="M55" s="151">
        <v>64</v>
      </c>
      <c r="N55" s="208">
        <f t="shared" si="0"/>
        <v>61.033333333333331</v>
      </c>
      <c r="O55" s="203">
        <f t="shared" ref="O55:O57" si="1">SUM(N55/N54)*100</f>
        <v>143.85323984051223</v>
      </c>
      <c r="P55" s="153"/>
      <c r="Q55" s="287"/>
      <c r="R55" s="287"/>
      <c r="S55" s="153"/>
      <c r="T55" s="153"/>
      <c r="U55" s="153"/>
      <c r="V55" s="153"/>
      <c r="W55" s="153"/>
      <c r="X55" s="153"/>
      <c r="Y55" s="153"/>
      <c r="Z55" s="153"/>
    </row>
    <row r="56" spans="1:26" ht="11.1" customHeight="1">
      <c r="A56" s="6" t="s">
        <v>179</v>
      </c>
      <c r="B56" s="151">
        <v>62.7</v>
      </c>
      <c r="C56" s="151">
        <v>63</v>
      </c>
      <c r="D56" s="151">
        <v>63.7</v>
      </c>
      <c r="E56" s="151">
        <v>64.5</v>
      </c>
      <c r="F56" s="151">
        <v>67.900000000000006</v>
      </c>
      <c r="G56" s="151">
        <v>67.099999999999994</v>
      </c>
      <c r="H56" s="151">
        <v>71.7</v>
      </c>
      <c r="I56" s="151">
        <v>72.099999999999994</v>
      </c>
      <c r="J56" s="151">
        <v>73.5</v>
      </c>
      <c r="K56" s="151">
        <v>77.5</v>
      </c>
      <c r="L56" s="151">
        <v>77</v>
      </c>
      <c r="M56" s="151">
        <v>77.3</v>
      </c>
      <c r="N56" s="208">
        <f t="shared" si="0"/>
        <v>69.833333333333329</v>
      </c>
      <c r="O56" s="203">
        <f t="shared" si="1"/>
        <v>114.41835062807209</v>
      </c>
      <c r="P56" s="153"/>
      <c r="Q56" s="287"/>
      <c r="R56" s="287"/>
      <c r="S56" s="153"/>
      <c r="T56" s="153"/>
      <c r="U56" s="153"/>
      <c r="V56" s="153"/>
      <c r="W56" s="153"/>
      <c r="X56" s="153"/>
      <c r="Y56" s="153"/>
      <c r="Z56" s="153"/>
    </row>
    <row r="57" spans="1:26" ht="11.1" customHeight="1">
      <c r="A57" s="6" t="s">
        <v>184</v>
      </c>
      <c r="B57" s="151">
        <v>73.3</v>
      </c>
      <c r="C57" s="151">
        <v>73</v>
      </c>
      <c r="D57" s="151">
        <v>75.2</v>
      </c>
      <c r="E57" s="151">
        <v>74.099999999999994</v>
      </c>
      <c r="F57" s="151">
        <v>71.3</v>
      </c>
      <c r="G57" s="151">
        <v>72</v>
      </c>
      <c r="H57" s="151">
        <v>72</v>
      </c>
      <c r="I57" s="151">
        <v>76.2</v>
      </c>
      <c r="J57" s="151">
        <v>70.8</v>
      </c>
      <c r="K57" s="151">
        <v>70.099999999999994</v>
      </c>
      <c r="L57" s="151">
        <v>68.7</v>
      </c>
      <c r="M57" s="151">
        <v>69</v>
      </c>
      <c r="N57" s="208">
        <f t="shared" si="0"/>
        <v>72.141666666666666</v>
      </c>
      <c r="O57" s="203">
        <f t="shared" si="1"/>
        <v>103.3054892601432</v>
      </c>
      <c r="P57" s="153"/>
      <c r="Q57" s="287"/>
      <c r="R57" s="287"/>
      <c r="S57" s="153"/>
      <c r="T57" s="153"/>
      <c r="U57" s="153"/>
      <c r="V57" s="153"/>
      <c r="W57" s="153"/>
      <c r="X57" s="153"/>
      <c r="Y57" s="153"/>
      <c r="Z57" s="153"/>
    </row>
    <row r="58" spans="1:26" ht="11.1" customHeight="1">
      <c r="A58" s="6" t="s">
        <v>191</v>
      </c>
      <c r="B58" s="151">
        <v>69.400000000000006</v>
      </c>
      <c r="C58" s="151">
        <v>69.400000000000006</v>
      </c>
      <c r="D58" s="151">
        <v>69.7</v>
      </c>
      <c r="E58" s="151">
        <v>70.400000000000006</v>
      </c>
      <c r="F58" s="151">
        <v>71</v>
      </c>
      <c r="G58" s="151">
        <v>71.8</v>
      </c>
      <c r="H58" s="151">
        <v>72.900000000000006</v>
      </c>
      <c r="I58" s="151">
        <v>73.7</v>
      </c>
      <c r="J58" s="151">
        <v>57.9</v>
      </c>
      <c r="K58" s="151">
        <v>58.1</v>
      </c>
      <c r="L58" s="151">
        <v>55.6</v>
      </c>
      <c r="M58" s="151">
        <v>50.8</v>
      </c>
      <c r="N58" s="208">
        <f t="shared" si="0"/>
        <v>65.891666666666666</v>
      </c>
      <c r="O58" s="203">
        <v>91.4</v>
      </c>
      <c r="P58" s="153"/>
      <c r="Q58" s="287"/>
      <c r="R58" s="287"/>
      <c r="S58" s="153"/>
      <c r="T58" s="153"/>
      <c r="U58" s="153"/>
      <c r="V58" s="153"/>
      <c r="W58" s="153"/>
      <c r="X58" s="153"/>
      <c r="Y58" s="153"/>
      <c r="Z58" s="153"/>
    </row>
    <row r="82" spans="1:26" ht="7.5" customHeight="1"/>
    <row r="83" spans="1:26" ht="11.1" customHeight="1">
      <c r="A83" s="6"/>
      <c r="B83" s="7" t="s">
        <v>75</v>
      </c>
      <c r="C83" s="7" t="s">
        <v>76</v>
      </c>
      <c r="D83" s="7" t="s">
        <v>77</v>
      </c>
      <c r="E83" s="7" t="s">
        <v>78</v>
      </c>
      <c r="F83" s="7" t="s">
        <v>79</v>
      </c>
      <c r="G83" s="7" t="s">
        <v>80</v>
      </c>
      <c r="H83" s="7" t="s">
        <v>81</v>
      </c>
      <c r="I83" s="7" t="s">
        <v>82</v>
      </c>
      <c r="J83" s="7" t="s">
        <v>83</v>
      </c>
      <c r="K83" s="7" t="s">
        <v>84</v>
      </c>
      <c r="L83" s="7" t="s">
        <v>85</v>
      </c>
      <c r="M83" s="7" t="s">
        <v>86</v>
      </c>
      <c r="N83" s="202" t="s">
        <v>121</v>
      </c>
      <c r="O83" s="147" t="s">
        <v>123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170</v>
      </c>
      <c r="B84" s="144">
        <v>55.6</v>
      </c>
      <c r="C84" s="144">
        <v>63.7</v>
      </c>
      <c r="D84" s="144">
        <v>75.3</v>
      </c>
      <c r="E84" s="144">
        <v>79</v>
      </c>
      <c r="F84" s="144">
        <v>73.599999999999994</v>
      </c>
      <c r="G84" s="144">
        <v>73.3</v>
      </c>
      <c r="H84" s="144">
        <v>73.599999999999994</v>
      </c>
      <c r="I84" s="144">
        <v>79.8</v>
      </c>
      <c r="J84" s="144">
        <v>87</v>
      </c>
      <c r="K84" s="144">
        <v>74.900000000000006</v>
      </c>
      <c r="L84" s="144">
        <v>77.900000000000006</v>
      </c>
      <c r="M84" s="144">
        <v>81.7</v>
      </c>
      <c r="N84" s="207">
        <f t="shared" ref="N84:N88" si="2">SUM(B84:M84)/12</f>
        <v>74.61666666666666</v>
      </c>
      <c r="O84" s="146">
        <v>107.8</v>
      </c>
      <c r="P84" s="48"/>
      <c r="Q84" s="210"/>
      <c r="R84" s="210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175</v>
      </c>
      <c r="B85" s="144">
        <v>76.7</v>
      </c>
      <c r="C85" s="144">
        <v>70.099999999999994</v>
      </c>
      <c r="D85" s="144">
        <v>82.6</v>
      </c>
      <c r="E85" s="144">
        <v>84.7</v>
      </c>
      <c r="F85" s="144">
        <v>82.1</v>
      </c>
      <c r="G85" s="144">
        <v>83.4</v>
      </c>
      <c r="H85" s="144">
        <v>86.1</v>
      </c>
      <c r="I85" s="144">
        <v>75.900000000000006</v>
      </c>
      <c r="J85" s="144">
        <v>82.2</v>
      </c>
      <c r="K85" s="144">
        <v>81.2</v>
      </c>
      <c r="L85" s="144">
        <v>80.2</v>
      </c>
      <c r="M85" s="144">
        <v>81.900000000000006</v>
      </c>
      <c r="N85" s="207">
        <f t="shared" si="2"/>
        <v>80.591666666666683</v>
      </c>
      <c r="O85" s="146">
        <f t="shared" ref="O85:O88" si="3">ROUND(N85/N84*100,1)</f>
        <v>108</v>
      </c>
      <c r="P85" s="48"/>
      <c r="Q85" s="210"/>
      <c r="R85" s="210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179</v>
      </c>
      <c r="B86" s="144">
        <v>72.3</v>
      </c>
      <c r="C86" s="144">
        <v>74.900000000000006</v>
      </c>
      <c r="D86" s="144">
        <v>81.3</v>
      </c>
      <c r="E86" s="144">
        <v>70.599999999999994</v>
      </c>
      <c r="F86" s="144">
        <v>79.400000000000006</v>
      </c>
      <c r="G86" s="144">
        <v>83.6</v>
      </c>
      <c r="H86" s="144">
        <v>82</v>
      </c>
      <c r="I86" s="144">
        <v>71.8</v>
      </c>
      <c r="J86" s="144">
        <v>79.099999999999994</v>
      </c>
      <c r="K86" s="144">
        <v>85.6</v>
      </c>
      <c r="L86" s="144">
        <v>67.599999999999994</v>
      </c>
      <c r="M86" s="144">
        <v>84.1</v>
      </c>
      <c r="N86" s="207">
        <f t="shared" si="2"/>
        <v>77.691666666666677</v>
      </c>
      <c r="O86" s="146">
        <f t="shared" si="3"/>
        <v>96.4</v>
      </c>
      <c r="P86" s="48"/>
      <c r="Q86" s="210"/>
      <c r="R86" s="210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184</v>
      </c>
      <c r="B87" s="144">
        <v>68.7</v>
      </c>
      <c r="C87" s="144">
        <v>79.3</v>
      </c>
      <c r="D87" s="144">
        <v>85.6</v>
      </c>
      <c r="E87" s="144">
        <v>66.8</v>
      </c>
      <c r="F87" s="144">
        <v>73</v>
      </c>
      <c r="G87" s="144">
        <v>88</v>
      </c>
      <c r="H87" s="144">
        <v>79.400000000000006</v>
      </c>
      <c r="I87" s="144">
        <v>65.2</v>
      </c>
      <c r="J87" s="144">
        <v>66</v>
      </c>
      <c r="K87" s="144">
        <v>74</v>
      </c>
      <c r="L87" s="144">
        <v>78.3</v>
      </c>
      <c r="M87" s="144">
        <v>78.8</v>
      </c>
      <c r="N87" s="207">
        <f t="shared" si="2"/>
        <v>75.258333333333326</v>
      </c>
      <c r="O87" s="146">
        <f t="shared" si="3"/>
        <v>96.9</v>
      </c>
      <c r="P87" s="48"/>
      <c r="Q87" s="210"/>
      <c r="R87" s="210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191</v>
      </c>
      <c r="B88" s="144">
        <v>69.2</v>
      </c>
      <c r="C88" s="144">
        <v>79.8</v>
      </c>
      <c r="D88" s="144">
        <v>81.900000000000006</v>
      </c>
      <c r="E88" s="144">
        <v>82.1</v>
      </c>
      <c r="F88" s="144">
        <v>79.599999999999994</v>
      </c>
      <c r="G88" s="144">
        <v>77.5</v>
      </c>
      <c r="H88" s="144">
        <v>81.8</v>
      </c>
      <c r="I88" s="144">
        <v>71.5</v>
      </c>
      <c r="J88" s="144">
        <v>81.5</v>
      </c>
      <c r="K88" s="144">
        <v>71.599999999999994</v>
      </c>
      <c r="L88" s="144">
        <v>70.400000000000006</v>
      </c>
      <c r="M88" s="144">
        <v>82.8</v>
      </c>
      <c r="N88" s="207">
        <f t="shared" si="2"/>
        <v>77.474999999999994</v>
      </c>
      <c r="O88" s="146">
        <f t="shared" si="3"/>
        <v>102.9</v>
      </c>
      <c r="P88" s="48"/>
      <c r="Q88" s="347"/>
      <c r="R88" s="347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N89" s="48"/>
      <c r="O89" s="213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9.9499999999999993" customHeight="1"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F0D-963C-473F-8809-9038D5AFC447}">
  <sheetPr>
    <tabColor indexed="45"/>
  </sheetPr>
  <dimension ref="A1:O40"/>
  <sheetViews>
    <sheetView workbookViewId="0">
      <selection activeCell="N37" sqref="N37"/>
    </sheetView>
  </sheetViews>
  <sheetFormatPr defaultColWidth="10.625" defaultRowHeight="13.5"/>
  <cols>
    <col min="1" max="1" width="8.5" customWidth="1"/>
    <col min="2" max="2" width="13.375" customWidth="1"/>
  </cols>
  <sheetData>
    <row r="1" spans="1:13" ht="17.25" customHeight="1">
      <c r="A1" s="463" t="s">
        <v>126</v>
      </c>
      <c r="F1" s="142"/>
      <c r="G1" s="142"/>
      <c r="H1" s="142"/>
    </row>
    <row r="2" spans="1:13">
      <c r="A2" s="457"/>
    </row>
    <row r="3" spans="1:13" ht="17.25">
      <c r="A3" s="457"/>
      <c r="C3" s="142"/>
    </row>
    <row r="4" spans="1:13" ht="17.25">
      <c r="A4" s="457"/>
      <c r="J4" s="142"/>
      <c r="K4" s="142"/>
      <c r="L4" s="142"/>
      <c r="M4" s="142"/>
    </row>
    <row r="5" spans="1:13">
      <c r="A5" s="457"/>
    </row>
    <row r="6" spans="1:13">
      <c r="A6" s="457"/>
    </row>
    <row r="7" spans="1:13">
      <c r="A7" s="457"/>
    </row>
    <row r="8" spans="1:13">
      <c r="A8" s="457"/>
    </row>
    <row r="9" spans="1:13">
      <c r="A9" s="457"/>
    </row>
    <row r="10" spans="1:13">
      <c r="A10" s="457"/>
    </row>
    <row r="11" spans="1:13">
      <c r="A11" s="457"/>
    </row>
    <row r="12" spans="1:13">
      <c r="A12" s="457"/>
    </row>
    <row r="13" spans="1:13">
      <c r="A13" s="457"/>
    </row>
    <row r="14" spans="1:13">
      <c r="A14" s="457"/>
    </row>
    <row r="15" spans="1:13">
      <c r="A15" s="457"/>
    </row>
    <row r="16" spans="1:13">
      <c r="A16" s="457"/>
    </row>
    <row r="17" spans="1:15">
      <c r="A17" s="457"/>
    </row>
    <row r="18" spans="1:15">
      <c r="A18" s="457"/>
    </row>
    <row r="19" spans="1:15">
      <c r="A19" s="457"/>
    </row>
    <row r="20" spans="1:15">
      <c r="A20" s="457"/>
    </row>
    <row r="21" spans="1:15">
      <c r="A21" s="457"/>
    </row>
    <row r="22" spans="1:15">
      <c r="A22" s="457"/>
    </row>
    <row r="23" spans="1:15">
      <c r="A23" s="457"/>
    </row>
    <row r="24" spans="1:15">
      <c r="A24" s="457"/>
    </row>
    <row r="25" spans="1:15">
      <c r="A25" s="457"/>
    </row>
    <row r="26" spans="1:15">
      <c r="A26" s="457"/>
    </row>
    <row r="27" spans="1:15">
      <c r="A27" s="457"/>
    </row>
    <row r="28" spans="1:15">
      <c r="A28" s="457"/>
    </row>
    <row r="29" spans="1:15">
      <c r="A29" s="457"/>
      <c r="O29" s="344"/>
    </row>
    <row r="30" spans="1:15">
      <c r="A30" s="457"/>
    </row>
    <row r="31" spans="1:15">
      <c r="A31" s="457"/>
    </row>
    <row r="32" spans="1:15">
      <c r="A32" s="457"/>
    </row>
    <row r="33" spans="1:14">
      <c r="A33" s="457"/>
    </row>
    <row r="34" spans="1:14">
      <c r="A34" s="457"/>
    </row>
    <row r="35" spans="1:14" s="42" customFormat="1" ht="20.100000000000001" customHeight="1">
      <c r="A35" s="457"/>
      <c r="B35" s="358" t="s">
        <v>164</v>
      </c>
      <c r="C35" s="358" t="s">
        <v>155</v>
      </c>
      <c r="D35" s="358" t="s">
        <v>158</v>
      </c>
      <c r="E35" s="358" t="s">
        <v>163</v>
      </c>
      <c r="F35" s="358" t="s">
        <v>166</v>
      </c>
      <c r="G35" s="358" t="s">
        <v>167</v>
      </c>
      <c r="H35" s="358" t="s">
        <v>168</v>
      </c>
      <c r="I35" s="358" t="s">
        <v>177</v>
      </c>
      <c r="J35" s="358" t="s">
        <v>182</v>
      </c>
      <c r="K35" s="358" t="s">
        <v>180</v>
      </c>
      <c r="L35" s="358" t="s">
        <v>190</v>
      </c>
      <c r="M35" s="359" t="s">
        <v>201</v>
      </c>
      <c r="N35" s="47"/>
    </row>
    <row r="36" spans="1:14" ht="25.5" customHeight="1">
      <c r="A36" s="457"/>
      <c r="B36" s="410" t="s">
        <v>107</v>
      </c>
      <c r="C36" s="8">
        <v>100.7</v>
      </c>
      <c r="D36" s="8">
        <v>106.9</v>
      </c>
      <c r="E36" s="8">
        <v>108.5</v>
      </c>
      <c r="F36" s="8">
        <v>114.8</v>
      </c>
      <c r="G36" s="8">
        <v>122.6</v>
      </c>
      <c r="H36" s="8">
        <v>120.5</v>
      </c>
      <c r="I36" s="8">
        <v>125.7</v>
      </c>
      <c r="J36" s="8">
        <v>141.4</v>
      </c>
      <c r="K36" s="8">
        <v>149.5</v>
      </c>
      <c r="L36" s="8">
        <v>149.6</v>
      </c>
      <c r="M36" s="8">
        <v>143</v>
      </c>
    </row>
    <row r="37" spans="1:14" ht="25.5" customHeight="1">
      <c r="A37" s="457"/>
      <c r="B37" s="420" t="s">
        <v>188</v>
      </c>
      <c r="C37" s="8">
        <v>226.3</v>
      </c>
      <c r="D37" s="8">
        <v>228.9</v>
      </c>
      <c r="E37" s="8">
        <v>231.8</v>
      </c>
      <c r="F37" s="8">
        <v>234.9</v>
      </c>
      <c r="G37" s="8">
        <v>240.8</v>
      </c>
      <c r="H37" s="8">
        <v>233.6</v>
      </c>
      <c r="I37" s="8">
        <v>240.2</v>
      </c>
      <c r="J37" s="8">
        <v>239.9</v>
      </c>
      <c r="K37" s="8">
        <v>246.5</v>
      </c>
      <c r="L37" s="8">
        <v>247.6</v>
      </c>
      <c r="M37" s="8">
        <v>251.6</v>
      </c>
    </row>
    <row r="38" spans="1:14" ht="24.75" customHeight="1">
      <c r="A38" s="457"/>
      <c r="B38" s="171" t="s">
        <v>129</v>
      </c>
      <c r="C38" s="8">
        <v>171</v>
      </c>
      <c r="D38" s="8">
        <v>171</v>
      </c>
      <c r="E38" s="8">
        <v>171</v>
      </c>
      <c r="F38" s="8">
        <v>170</v>
      </c>
      <c r="G38" s="8">
        <v>171</v>
      </c>
      <c r="H38" s="8">
        <v>169</v>
      </c>
      <c r="I38" s="8">
        <v>171</v>
      </c>
      <c r="J38" s="8">
        <v>169</v>
      </c>
      <c r="K38" s="8">
        <v>170</v>
      </c>
      <c r="L38" s="8">
        <v>172</v>
      </c>
      <c r="M38" s="8">
        <v>171</v>
      </c>
    </row>
    <row r="40" spans="1:14" ht="14.25">
      <c r="C40" s="2"/>
      <c r="D40" s="163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R14" sqref="R14"/>
    </sheetView>
  </sheetViews>
  <sheetFormatPr defaultRowHeight="13.5"/>
  <cols>
    <col min="1" max="1" width="11.875" customWidth="1"/>
    <col min="10" max="10" width="9.25" bestFit="1" customWidth="1"/>
    <col min="13" max="13" width="9.25" bestFit="1" customWidth="1"/>
  </cols>
  <sheetData>
    <row r="1" spans="2:15">
      <c r="B1" s="469" t="s">
        <v>202</v>
      </c>
      <c r="C1" s="469"/>
      <c r="D1" s="469"/>
      <c r="E1" s="469"/>
      <c r="F1" s="469"/>
      <c r="G1" s="470" t="s">
        <v>127</v>
      </c>
      <c r="H1" s="470"/>
      <c r="I1" s="470"/>
      <c r="J1" s="220" t="s">
        <v>108</v>
      </c>
      <c r="K1" s="3"/>
      <c r="M1" s="3" t="s">
        <v>174</v>
      </c>
    </row>
    <row r="2" spans="2:15">
      <c r="B2" s="469"/>
      <c r="C2" s="469"/>
      <c r="D2" s="469"/>
      <c r="E2" s="469"/>
      <c r="F2" s="469"/>
      <c r="G2" s="470"/>
      <c r="H2" s="470"/>
      <c r="I2" s="470"/>
      <c r="J2" s="369">
        <v>191638</v>
      </c>
      <c r="K2" s="4" t="s">
        <v>110</v>
      </c>
      <c r="L2" s="337">
        <f t="shared" ref="L2:L7" si="0">SUM(J2)</f>
        <v>191638</v>
      </c>
      <c r="M2" s="369">
        <v>131558</v>
      </c>
    </row>
    <row r="3" spans="2:15">
      <c r="J3" s="369">
        <v>398396</v>
      </c>
      <c r="K3" s="3" t="s">
        <v>111</v>
      </c>
      <c r="L3" s="337">
        <f t="shared" si="0"/>
        <v>398396</v>
      </c>
      <c r="M3" s="369">
        <v>267462</v>
      </c>
    </row>
    <row r="4" spans="2:15">
      <c r="J4" s="369">
        <v>513483</v>
      </c>
      <c r="K4" s="3" t="s">
        <v>102</v>
      </c>
      <c r="L4" s="337">
        <f t="shared" si="0"/>
        <v>513483</v>
      </c>
      <c r="M4" s="369">
        <v>319294</v>
      </c>
    </row>
    <row r="5" spans="2:15">
      <c r="J5" s="369">
        <v>247874</v>
      </c>
      <c r="K5" s="3" t="s">
        <v>90</v>
      </c>
      <c r="L5" s="337">
        <f t="shared" si="0"/>
        <v>247874</v>
      </c>
      <c r="M5" s="369">
        <v>218462</v>
      </c>
    </row>
    <row r="6" spans="2:15">
      <c r="J6" s="369">
        <v>283562</v>
      </c>
      <c r="K6" s="3" t="s">
        <v>100</v>
      </c>
      <c r="L6" s="337">
        <f t="shared" si="0"/>
        <v>283562</v>
      </c>
      <c r="M6" s="369">
        <v>169161</v>
      </c>
    </row>
    <row r="7" spans="2:15">
      <c r="J7" s="369">
        <v>881195</v>
      </c>
      <c r="K7" s="3" t="s">
        <v>103</v>
      </c>
      <c r="L7" s="337">
        <f t="shared" si="0"/>
        <v>881195</v>
      </c>
      <c r="M7" s="369">
        <v>595825</v>
      </c>
    </row>
    <row r="8" spans="2:15">
      <c r="J8" s="337">
        <f>SUM(J2:J7)</f>
        <v>2516148</v>
      </c>
      <c r="K8" s="3" t="s">
        <v>92</v>
      </c>
      <c r="L8" s="403">
        <f>SUM(L2:L7)</f>
        <v>2516148</v>
      </c>
      <c r="M8" s="337">
        <f>SUM(M2:M7)</f>
        <v>1701762</v>
      </c>
    </row>
    <row r="10" spans="2:15">
      <c r="K10" s="3"/>
      <c r="L10" s="3" t="s">
        <v>159</v>
      </c>
      <c r="M10" s="3" t="s">
        <v>112</v>
      </c>
      <c r="N10" s="3"/>
      <c r="O10" s="3" t="s">
        <v>128</v>
      </c>
    </row>
    <row r="11" spans="2:15">
      <c r="K11" s="4" t="s">
        <v>110</v>
      </c>
      <c r="L11" s="337">
        <f>SUM(M2)</f>
        <v>131558</v>
      </c>
      <c r="M11" s="337">
        <f t="shared" ref="M11:M17" si="1">SUM(N11-L11)</f>
        <v>60080</v>
      </c>
      <c r="N11" s="337">
        <f t="shared" ref="N11:N17" si="2">SUM(L2)</f>
        <v>191638</v>
      </c>
      <c r="O11" s="338">
        <f>SUM(L11/N11)</f>
        <v>0.68649224057859093</v>
      </c>
    </row>
    <row r="12" spans="2:15">
      <c r="K12" s="3" t="s">
        <v>111</v>
      </c>
      <c r="L12" s="337">
        <f t="shared" ref="L12:L17" si="3">SUM(M3)</f>
        <v>267462</v>
      </c>
      <c r="M12" s="337">
        <f t="shared" si="1"/>
        <v>130934</v>
      </c>
      <c r="N12" s="337">
        <f t="shared" si="2"/>
        <v>398396</v>
      </c>
      <c r="O12" s="338">
        <f t="shared" ref="O12:O17" si="4">SUM(L12/N12)</f>
        <v>0.67134710187853297</v>
      </c>
    </row>
    <row r="13" spans="2:15">
      <c r="K13" s="3" t="s">
        <v>102</v>
      </c>
      <c r="L13" s="337">
        <f t="shared" si="3"/>
        <v>319294</v>
      </c>
      <c r="M13" s="337">
        <f t="shared" si="1"/>
        <v>194189</v>
      </c>
      <c r="N13" s="337">
        <f t="shared" si="2"/>
        <v>513483</v>
      </c>
      <c r="O13" s="338">
        <f t="shared" si="4"/>
        <v>0.62182000183063513</v>
      </c>
    </row>
    <row r="14" spans="2:15">
      <c r="K14" s="3" t="s">
        <v>90</v>
      </c>
      <c r="L14" s="337">
        <f t="shared" si="3"/>
        <v>218462</v>
      </c>
      <c r="M14" s="337">
        <f t="shared" si="1"/>
        <v>29412</v>
      </c>
      <c r="N14" s="337">
        <f t="shared" si="2"/>
        <v>247874</v>
      </c>
      <c r="O14" s="338">
        <f t="shared" si="4"/>
        <v>0.88134294036486283</v>
      </c>
    </row>
    <row r="15" spans="2:15">
      <c r="K15" s="3" t="s">
        <v>100</v>
      </c>
      <c r="L15" s="337">
        <f t="shared" si="3"/>
        <v>169161</v>
      </c>
      <c r="M15" s="337">
        <f t="shared" si="1"/>
        <v>114401</v>
      </c>
      <c r="N15" s="337">
        <f t="shared" si="2"/>
        <v>283562</v>
      </c>
      <c r="O15" s="338">
        <f t="shared" si="4"/>
        <v>0.59655736664292114</v>
      </c>
    </row>
    <row r="16" spans="2:15">
      <c r="K16" s="3" t="s">
        <v>103</v>
      </c>
      <c r="L16" s="337">
        <f t="shared" si="3"/>
        <v>595825</v>
      </c>
      <c r="M16" s="337">
        <f t="shared" si="1"/>
        <v>285370</v>
      </c>
      <c r="N16" s="337">
        <f t="shared" si="2"/>
        <v>881195</v>
      </c>
      <c r="O16" s="338">
        <f t="shared" si="4"/>
        <v>0.67615567496411122</v>
      </c>
    </row>
    <row r="17" spans="11:15">
      <c r="K17" s="3" t="s">
        <v>92</v>
      </c>
      <c r="L17" s="337">
        <f t="shared" si="3"/>
        <v>1701762</v>
      </c>
      <c r="M17" s="337">
        <f t="shared" si="1"/>
        <v>814386</v>
      </c>
      <c r="N17" s="337">
        <f t="shared" si="2"/>
        <v>2516148</v>
      </c>
      <c r="O17" s="338">
        <f t="shared" si="4"/>
        <v>0.6763362091578079</v>
      </c>
    </row>
    <row r="53" spans="1:9" ht="20.100000000000001" customHeight="1"/>
    <row r="54" spans="1:9" ht="20.100000000000001" customHeight="1" thickBot="1"/>
    <row r="55" spans="1:9" ht="16.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14.25">
      <c r="A56" s="35" t="s">
        <v>113</v>
      </c>
      <c r="B56" s="36"/>
      <c r="C56" s="471" t="s">
        <v>108</v>
      </c>
      <c r="D56" s="472"/>
      <c r="E56" s="471" t="s">
        <v>109</v>
      </c>
      <c r="F56" s="472"/>
      <c r="G56" s="475" t="s">
        <v>114</v>
      </c>
      <c r="H56" s="471" t="s">
        <v>115</v>
      </c>
      <c r="I56" s="472"/>
    </row>
    <row r="57" spans="1:9" ht="14.25">
      <c r="A57" s="37" t="s">
        <v>116</v>
      </c>
      <c r="B57" s="38"/>
      <c r="C57" s="473"/>
      <c r="D57" s="474"/>
      <c r="E57" s="473"/>
      <c r="F57" s="474"/>
      <c r="G57" s="476"/>
      <c r="H57" s="473"/>
      <c r="I57" s="474"/>
    </row>
    <row r="58" spans="1:9" ht="19.5" customHeight="1">
      <c r="A58" s="41" t="s">
        <v>117</v>
      </c>
      <c r="B58" s="39"/>
      <c r="C58" s="466" t="s">
        <v>200</v>
      </c>
      <c r="D58" s="467"/>
      <c r="E58" s="464" t="s">
        <v>203</v>
      </c>
      <c r="F58" s="465"/>
      <c r="G58" s="80">
        <v>21.8</v>
      </c>
      <c r="H58" s="40"/>
      <c r="I58" s="39"/>
    </row>
    <row r="59" spans="1:9" ht="19.5" customHeight="1">
      <c r="A59" s="41" t="s">
        <v>118</v>
      </c>
      <c r="B59" s="39"/>
      <c r="C59" s="468" t="s">
        <v>153</v>
      </c>
      <c r="D59" s="467"/>
      <c r="E59" s="464" t="s">
        <v>204</v>
      </c>
      <c r="F59" s="465"/>
      <c r="G59" s="84">
        <v>31.6</v>
      </c>
      <c r="H59" s="40"/>
      <c r="I59" s="39"/>
    </row>
    <row r="60" spans="1:9" ht="20.100000000000001" customHeight="1">
      <c r="A60" s="41" t="s">
        <v>119</v>
      </c>
      <c r="B60" s="39"/>
      <c r="C60" s="464" t="s">
        <v>189</v>
      </c>
      <c r="D60" s="465"/>
      <c r="E60" s="464" t="s">
        <v>205</v>
      </c>
      <c r="F60" s="465"/>
      <c r="G60" s="80">
        <v>71</v>
      </c>
      <c r="H60" s="40"/>
      <c r="I60" s="39"/>
    </row>
    <row r="61" spans="1:9" ht="20.100000000000001" customHeight="1"/>
    <row r="62" spans="1:9" ht="20.100000000000001" customHeight="1"/>
    <row r="63" spans="1:9">
      <c r="E63" s="34"/>
    </row>
  </sheetData>
  <mergeCells count="12">
    <mergeCell ref="B1:F2"/>
    <mergeCell ref="G1:I2"/>
    <mergeCell ref="C56:D57"/>
    <mergeCell ref="E56:F57"/>
    <mergeCell ref="G56:G57"/>
    <mergeCell ref="H56:I57"/>
    <mergeCell ref="E60:F60"/>
    <mergeCell ref="C58:D58"/>
    <mergeCell ref="C59:D59"/>
    <mergeCell ref="E58:F58"/>
    <mergeCell ref="E59:F59"/>
    <mergeCell ref="C60:D60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topLeftCell="A4" workbookViewId="0">
      <selection activeCell="O90" sqref="O90"/>
    </sheetView>
  </sheetViews>
  <sheetFormatPr defaultColWidth="4.75" defaultRowHeight="9.9499999999999993" customHeight="1"/>
  <cols>
    <col min="1" max="1" width="7.625" customWidth="1"/>
    <col min="2" max="13" width="6.125" customWidth="1"/>
    <col min="14" max="14" width="7.625" customWidth="1"/>
    <col min="15" max="15" width="7.5" customWidth="1"/>
    <col min="16" max="34" width="7.625" customWidth="1"/>
    <col min="35" max="41" width="9.625" customWidth="1"/>
  </cols>
  <sheetData>
    <row r="1" spans="1:19" ht="9.9499999999999993" customHeight="1">
      <c r="E1" s="2"/>
      <c r="F1" s="2"/>
      <c r="G1" s="2"/>
      <c r="H1" s="2"/>
      <c r="K1" s="16"/>
    </row>
    <row r="3" spans="1:19" ht="9.9499999999999993" customHeight="1">
      <c r="A3" s="29"/>
      <c r="B3" s="29"/>
    </row>
    <row r="4" spans="1:19" ht="9.9499999999999993" customHeight="1">
      <c r="J4" s="142"/>
      <c r="K4" s="2"/>
      <c r="L4" s="2"/>
      <c r="M4" s="2"/>
    </row>
    <row r="13" spans="1:19" ht="9.9499999999999993" customHeight="1">
      <c r="R13" s="156"/>
      <c r="S13" s="277"/>
    </row>
    <row r="14" spans="1:19" ht="9.9499999999999993" customHeight="1">
      <c r="R14" s="156"/>
      <c r="S14" s="277"/>
    </row>
    <row r="15" spans="1:19" ht="9.9499999999999993" customHeight="1">
      <c r="R15" s="156"/>
      <c r="S15" s="277"/>
    </row>
    <row r="16" spans="1:19" ht="9.9499999999999993" customHeight="1">
      <c r="R16" s="156"/>
      <c r="S16" s="277"/>
    </row>
    <row r="17" spans="1:35" ht="9.9499999999999993" customHeight="1">
      <c r="R17" s="156"/>
      <c r="S17" s="277"/>
    </row>
    <row r="20" spans="1:35" ht="9.9499999999999993" customHeight="1">
      <c r="AI20" s="47"/>
    </row>
    <row r="25" spans="1:35" s="47" customFormat="1" ht="9.9499999999999993" customHeight="1">
      <c r="A25" s="144"/>
      <c r="B25" s="144" t="s">
        <v>75</v>
      </c>
      <c r="C25" s="144" t="s">
        <v>76</v>
      </c>
      <c r="D25" s="144" t="s">
        <v>77</v>
      </c>
      <c r="E25" s="144" t="s">
        <v>78</v>
      </c>
      <c r="F25" s="144" t="s">
        <v>79</v>
      </c>
      <c r="G25" s="144" t="s">
        <v>80</v>
      </c>
      <c r="H25" s="144" t="s">
        <v>81</v>
      </c>
      <c r="I25" s="144" t="s">
        <v>82</v>
      </c>
      <c r="J25" s="144" t="s">
        <v>83</v>
      </c>
      <c r="K25" s="144" t="s">
        <v>84</v>
      </c>
      <c r="L25" s="144" t="s">
        <v>85</v>
      </c>
      <c r="M25" s="145" t="s">
        <v>86</v>
      </c>
      <c r="N25" s="202" t="s">
        <v>124</v>
      </c>
      <c r="O25" s="147" t="s">
        <v>123</v>
      </c>
      <c r="AI25"/>
    </row>
    <row r="26" spans="1:35" ht="9.9499999999999993" customHeight="1">
      <c r="A26" s="6" t="s">
        <v>170</v>
      </c>
      <c r="B26" s="144">
        <v>62</v>
      </c>
      <c r="C26" s="144">
        <v>71.900000000000006</v>
      </c>
      <c r="D26" s="146">
        <v>82.3</v>
      </c>
      <c r="E26" s="144">
        <v>86.9</v>
      </c>
      <c r="F26" s="144">
        <v>79.5</v>
      </c>
      <c r="G26" s="144">
        <v>84.7</v>
      </c>
      <c r="H26" s="146">
        <v>77.8</v>
      </c>
      <c r="I26" s="144">
        <v>103.2</v>
      </c>
      <c r="J26" s="144">
        <v>105.2</v>
      </c>
      <c r="K26" s="144">
        <v>95.4</v>
      </c>
      <c r="L26" s="144">
        <v>100.3</v>
      </c>
      <c r="M26" s="299">
        <v>106.6</v>
      </c>
      <c r="N26" s="300">
        <f t="shared" ref="N26:N27" si="0">SUM(B26:M26)</f>
        <v>1055.8</v>
      </c>
      <c r="O26" s="146">
        <v>116.7</v>
      </c>
    </row>
    <row r="27" spans="1:35" ht="9.9499999999999993" customHeight="1">
      <c r="A27" s="6" t="s">
        <v>175</v>
      </c>
      <c r="B27" s="144">
        <v>93.3</v>
      </c>
      <c r="C27" s="144">
        <v>91.3</v>
      </c>
      <c r="D27" s="146">
        <v>106.6</v>
      </c>
      <c r="E27" s="144">
        <v>106.6</v>
      </c>
      <c r="F27" s="144">
        <v>101.9</v>
      </c>
      <c r="G27" s="144">
        <v>113</v>
      </c>
      <c r="H27" s="146">
        <v>110.5</v>
      </c>
      <c r="I27" s="144">
        <v>100.3</v>
      </c>
      <c r="J27" s="144">
        <v>104.2</v>
      </c>
      <c r="K27" s="144">
        <v>103.1</v>
      </c>
      <c r="L27" s="144">
        <v>103.7</v>
      </c>
      <c r="M27" s="299">
        <v>103.6</v>
      </c>
      <c r="N27" s="300">
        <f t="shared" si="0"/>
        <v>1238.0999999999999</v>
      </c>
      <c r="O27" s="146">
        <f>SUM(N27/N26)*100</f>
        <v>117.26652775146809</v>
      </c>
    </row>
    <row r="28" spans="1:35" ht="9.9499999999999993" customHeight="1">
      <c r="A28" s="6" t="s">
        <v>179</v>
      </c>
      <c r="B28" s="144">
        <v>91.6</v>
      </c>
      <c r="C28" s="144">
        <v>96.2</v>
      </c>
      <c r="D28" s="146">
        <v>103.6</v>
      </c>
      <c r="E28" s="144">
        <v>104.5</v>
      </c>
      <c r="F28" s="144">
        <v>106.1</v>
      </c>
      <c r="G28" s="144">
        <v>112.9</v>
      </c>
      <c r="H28" s="146">
        <v>114</v>
      </c>
      <c r="I28" s="144">
        <v>98.3</v>
      </c>
      <c r="J28" s="144">
        <v>106.4</v>
      </c>
      <c r="K28" s="144">
        <v>118.9</v>
      </c>
      <c r="L28" s="144">
        <v>102.8</v>
      </c>
      <c r="M28" s="299">
        <v>116.4</v>
      </c>
      <c r="N28" s="300">
        <f t="shared" ref="N28" si="1">SUM(B28:M28)</f>
        <v>1271.7</v>
      </c>
      <c r="O28" s="146">
        <f>SUM(N28/N27)*100</f>
        <v>102.71383571601649</v>
      </c>
    </row>
    <row r="29" spans="1:35" ht="9.9499999999999993" customHeight="1">
      <c r="A29" s="6" t="s">
        <v>184</v>
      </c>
      <c r="B29" s="144">
        <v>96.6</v>
      </c>
      <c r="C29" s="144">
        <v>108.3</v>
      </c>
      <c r="D29" s="146">
        <v>112.8</v>
      </c>
      <c r="E29" s="144">
        <v>102.7</v>
      </c>
      <c r="F29" s="144">
        <v>105.5</v>
      </c>
      <c r="G29" s="144">
        <v>119.6</v>
      </c>
      <c r="H29" s="146">
        <v>113.1</v>
      </c>
      <c r="I29" s="144">
        <v>97.8</v>
      </c>
      <c r="J29" s="144">
        <v>94.8</v>
      </c>
      <c r="K29" s="144">
        <v>105.8</v>
      </c>
      <c r="L29" s="144">
        <v>104.2</v>
      </c>
      <c r="M29" s="299">
        <v>101.9</v>
      </c>
      <c r="N29" s="300">
        <f t="shared" ref="N29" si="2">SUM(B29:M29)</f>
        <v>1263.1000000000001</v>
      </c>
      <c r="O29" s="146">
        <f>SUM(N29/N28)*100</f>
        <v>99.323739875756871</v>
      </c>
    </row>
    <row r="30" spans="1:35" ht="9.9499999999999993" customHeight="1">
      <c r="A30" s="6" t="s">
        <v>191</v>
      </c>
      <c r="B30" s="144">
        <v>94.9</v>
      </c>
      <c r="C30" s="144">
        <v>103.4</v>
      </c>
      <c r="D30" s="146">
        <v>108.1</v>
      </c>
      <c r="E30" s="144">
        <v>113.3</v>
      </c>
      <c r="F30" s="144">
        <v>107.9</v>
      </c>
      <c r="G30" s="144">
        <v>107.6</v>
      </c>
      <c r="H30" s="146">
        <v>117.4</v>
      </c>
      <c r="I30" s="144">
        <v>97.3</v>
      </c>
      <c r="J30" s="144">
        <v>95.1</v>
      </c>
      <c r="K30" s="144">
        <v>94.4</v>
      </c>
      <c r="L30" s="144">
        <v>89</v>
      </c>
      <c r="M30" s="299">
        <v>94.2</v>
      </c>
      <c r="N30" s="300">
        <f t="shared" ref="N30" si="3">SUM(B30:M30)</f>
        <v>1222.6000000000001</v>
      </c>
      <c r="O30" s="146">
        <f>SUM(N30/N29)*100</f>
        <v>96.793603040139345</v>
      </c>
    </row>
    <row r="31" spans="1:35" ht="9.9499999999999993" customHeight="1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</row>
    <row r="51" spans="1:17" ht="9.9499999999999993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7" ht="9.9499999999999993" customHeight="1">
      <c r="A52" s="48"/>
      <c r="B52" s="29"/>
    </row>
    <row r="53" spans="1:17" ht="9.9499999999999993" customHeight="1">
      <c r="A53" s="48"/>
      <c r="B53" s="29"/>
    </row>
    <row r="54" spans="1:17" ht="9.9499999999999993" customHeight="1">
      <c r="A54" s="48"/>
    </row>
    <row r="55" spans="1:17" ht="9.9499999999999993" customHeight="1">
      <c r="A55" s="144"/>
      <c r="B55" s="144" t="s">
        <v>75</v>
      </c>
      <c r="C55" s="144" t="s">
        <v>76</v>
      </c>
      <c r="D55" s="144" t="s">
        <v>77</v>
      </c>
      <c r="E55" s="144" t="s">
        <v>78</v>
      </c>
      <c r="F55" s="144" t="s">
        <v>79</v>
      </c>
      <c r="G55" s="144" t="s">
        <v>80</v>
      </c>
      <c r="H55" s="144" t="s">
        <v>81</v>
      </c>
      <c r="I55" s="144" t="s">
        <v>82</v>
      </c>
      <c r="J55" s="144" t="s">
        <v>83</v>
      </c>
      <c r="K55" s="144" t="s">
        <v>84</v>
      </c>
      <c r="L55" s="144" t="s">
        <v>85</v>
      </c>
      <c r="M55" s="145" t="s">
        <v>86</v>
      </c>
      <c r="N55" s="202" t="s">
        <v>125</v>
      </c>
      <c r="O55" s="147" t="s">
        <v>123</v>
      </c>
    </row>
    <row r="56" spans="1:17" ht="9.9499999999999993" customHeight="1">
      <c r="A56" s="6" t="s">
        <v>170</v>
      </c>
      <c r="B56" s="144">
        <v>107.9</v>
      </c>
      <c r="C56" s="144">
        <v>111.7</v>
      </c>
      <c r="D56" s="144">
        <v>111.9</v>
      </c>
      <c r="E56" s="144">
        <v>110.2</v>
      </c>
      <c r="F56" s="144">
        <v>112.5</v>
      </c>
      <c r="G56" s="144">
        <v>113</v>
      </c>
      <c r="H56" s="144">
        <v>111.4</v>
      </c>
      <c r="I56" s="144">
        <v>144</v>
      </c>
      <c r="J56" s="145">
        <v>145.1</v>
      </c>
      <c r="K56" s="144">
        <v>144.6</v>
      </c>
      <c r="L56" s="144">
        <v>147.4</v>
      </c>
      <c r="M56" s="145">
        <v>148.4</v>
      </c>
      <c r="N56" s="207">
        <f t="shared" ref="N56:N59" si="4">SUM(B56:M56)/12</f>
        <v>125.67500000000001</v>
      </c>
      <c r="O56" s="146">
        <v>104.3</v>
      </c>
      <c r="P56" s="17"/>
      <c r="Q56" s="17"/>
    </row>
    <row r="57" spans="1:17" ht="9.9499999999999993" customHeight="1">
      <c r="A57" s="6" t="s">
        <v>175</v>
      </c>
      <c r="B57" s="144">
        <v>141.30000000000001</v>
      </c>
      <c r="C57" s="144">
        <v>142.30000000000001</v>
      </c>
      <c r="D57" s="144">
        <v>141.1</v>
      </c>
      <c r="E57" s="144">
        <v>140.1</v>
      </c>
      <c r="F57" s="144">
        <v>145.19999999999999</v>
      </c>
      <c r="G57" s="144">
        <v>146.30000000000001</v>
      </c>
      <c r="H57" s="144">
        <v>140.9</v>
      </c>
      <c r="I57" s="144">
        <v>140.80000000000001</v>
      </c>
      <c r="J57" s="145">
        <v>138</v>
      </c>
      <c r="K57" s="144">
        <v>138.30000000000001</v>
      </c>
      <c r="L57" s="144">
        <v>140.9</v>
      </c>
      <c r="M57" s="145">
        <v>141.1</v>
      </c>
      <c r="N57" s="207">
        <f t="shared" si="4"/>
        <v>141.35833333333332</v>
      </c>
      <c r="O57" s="146">
        <f>SUM(N57/N56)*100</f>
        <v>112.47927856242951</v>
      </c>
      <c r="P57" s="17"/>
      <c r="Q57" s="17"/>
    </row>
    <row r="58" spans="1:17" ht="9.9499999999999993" customHeight="1">
      <c r="A58" s="6" t="s">
        <v>179</v>
      </c>
      <c r="B58" s="144">
        <v>141.4</v>
      </c>
      <c r="C58" s="144">
        <v>142</v>
      </c>
      <c r="D58" s="144">
        <v>141.30000000000001</v>
      </c>
      <c r="E58" s="144">
        <v>142.80000000000001</v>
      </c>
      <c r="F58" s="144">
        <v>148.4</v>
      </c>
      <c r="G58" s="144">
        <v>148.9</v>
      </c>
      <c r="H58" s="144">
        <v>155</v>
      </c>
      <c r="I58" s="144">
        <v>154.5</v>
      </c>
      <c r="J58" s="145">
        <v>153.4</v>
      </c>
      <c r="K58" s="144">
        <v>157.9</v>
      </c>
      <c r="L58" s="144">
        <v>155.4</v>
      </c>
      <c r="M58" s="145">
        <v>152.80000000000001</v>
      </c>
      <c r="N58" s="207">
        <f t="shared" si="4"/>
        <v>149.48333333333335</v>
      </c>
      <c r="O58" s="146">
        <f>SUM(N58/N57)*100</f>
        <v>105.74780404409599</v>
      </c>
      <c r="P58" s="17"/>
      <c r="Q58" s="17"/>
    </row>
    <row r="59" spans="1:17" ht="10.5" customHeight="1">
      <c r="A59" s="6" t="s">
        <v>184</v>
      </c>
      <c r="B59" s="146">
        <v>151</v>
      </c>
      <c r="C59" s="144">
        <v>149.6</v>
      </c>
      <c r="D59" s="144">
        <v>151.1</v>
      </c>
      <c r="E59" s="144">
        <v>149.80000000000001</v>
      </c>
      <c r="F59" s="144">
        <v>147.9</v>
      </c>
      <c r="G59" s="144">
        <v>153.9</v>
      </c>
      <c r="H59" s="144">
        <v>150.4</v>
      </c>
      <c r="I59" s="144">
        <v>153.5</v>
      </c>
      <c r="J59" s="145">
        <v>147.69999999999999</v>
      </c>
      <c r="K59" s="144">
        <v>148.4</v>
      </c>
      <c r="L59" s="144">
        <v>148.4</v>
      </c>
      <c r="M59" s="145">
        <v>144</v>
      </c>
      <c r="N59" s="207">
        <f t="shared" si="4"/>
        <v>149.64166666666668</v>
      </c>
      <c r="O59" s="146">
        <f>SUM(N59/N58)*100</f>
        <v>100.10592039246293</v>
      </c>
      <c r="P59" s="17"/>
      <c r="Q59" s="17"/>
    </row>
    <row r="60" spans="1:17" ht="10.5" customHeight="1">
      <c r="A60" s="6" t="s">
        <v>191</v>
      </c>
      <c r="B60" s="146">
        <v>145.1</v>
      </c>
      <c r="C60" s="144">
        <v>148.19999999999999</v>
      </c>
      <c r="D60" s="144">
        <v>145.69999999999999</v>
      </c>
      <c r="E60" s="144">
        <v>146.69999999999999</v>
      </c>
      <c r="F60" s="144">
        <v>148.69999999999999</v>
      </c>
      <c r="G60" s="144">
        <v>149.19999999999999</v>
      </c>
      <c r="H60" s="144">
        <v>151.5</v>
      </c>
      <c r="I60" s="144">
        <v>151.1</v>
      </c>
      <c r="J60" s="145">
        <v>134.19999999999999</v>
      </c>
      <c r="K60" s="144">
        <v>134.80000000000001</v>
      </c>
      <c r="L60" s="144">
        <v>133.19999999999999</v>
      </c>
      <c r="M60" s="145">
        <v>127.9</v>
      </c>
      <c r="N60" s="207">
        <f t="shared" ref="N60" si="5">SUM(B60:M60)/12</f>
        <v>143.02500000000001</v>
      </c>
      <c r="O60" s="146">
        <f>SUM(N60/N59)*100</f>
        <v>95.578326001002395</v>
      </c>
    </row>
    <row r="61" spans="1:17" ht="9.9499999999999993" customHeight="1">
      <c r="E61" s="429"/>
    </row>
    <row r="62" spans="1:17" ht="9.9499999999999993" customHeight="1">
      <c r="O62" s="48"/>
    </row>
    <row r="63" spans="1:17" ht="9.9499999999999993" customHeight="1">
      <c r="O63" s="48"/>
    </row>
    <row r="67" spans="15:27" ht="9.9499999999999993" customHeight="1"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</row>
    <row r="85" spans="1:25" ht="9.9499999999999993" customHeight="1">
      <c r="A85" s="144"/>
      <c r="B85" s="144" t="s">
        <v>75</v>
      </c>
      <c r="C85" s="144" t="s">
        <v>76</v>
      </c>
      <c r="D85" s="144" t="s">
        <v>77</v>
      </c>
      <c r="E85" s="144" t="s">
        <v>78</v>
      </c>
      <c r="F85" s="144" t="s">
        <v>79</v>
      </c>
      <c r="G85" s="144" t="s">
        <v>80</v>
      </c>
      <c r="H85" s="144" t="s">
        <v>81</v>
      </c>
      <c r="I85" s="144" t="s">
        <v>82</v>
      </c>
      <c r="J85" s="144" t="s">
        <v>83</v>
      </c>
      <c r="K85" s="144" t="s">
        <v>84</v>
      </c>
      <c r="L85" s="144" t="s">
        <v>85</v>
      </c>
      <c r="M85" s="145" t="s">
        <v>86</v>
      </c>
      <c r="N85" s="202" t="s">
        <v>125</v>
      </c>
      <c r="O85" s="147" t="s">
        <v>123</v>
      </c>
    </row>
    <row r="86" spans="1:25" ht="9.9499999999999993" customHeight="1">
      <c r="A86" s="6" t="s">
        <v>170</v>
      </c>
      <c r="B86" s="144">
        <v>57.4</v>
      </c>
      <c r="C86" s="144">
        <v>63.8</v>
      </c>
      <c r="D86" s="144">
        <v>73.5</v>
      </c>
      <c r="E86" s="144">
        <v>79</v>
      </c>
      <c r="F86" s="144">
        <v>70.3</v>
      </c>
      <c r="G86" s="144">
        <v>74.900000000000006</v>
      </c>
      <c r="H86" s="144">
        <v>70</v>
      </c>
      <c r="I86" s="144">
        <v>68</v>
      </c>
      <c r="J86" s="145">
        <v>72.400000000000006</v>
      </c>
      <c r="K86" s="144">
        <v>66</v>
      </c>
      <c r="L86" s="144">
        <v>67.7</v>
      </c>
      <c r="M86" s="145">
        <v>71.7</v>
      </c>
      <c r="N86" s="207">
        <f>SUM(B86:M86)/12</f>
        <v>69.558333333333337</v>
      </c>
      <c r="O86" s="402">
        <v>110.9</v>
      </c>
      <c r="P86" s="47"/>
      <c r="Q86" s="213"/>
      <c r="R86" s="47"/>
      <c r="S86" s="47"/>
      <c r="T86" s="47"/>
      <c r="U86" s="47"/>
      <c r="V86" s="47"/>
      <c r="W86" s="47"/>
      <c r="X86" s="47"/>
      <c r="Y86" s="149"/>
    </row>
    <row r="87" spans="1:25" ht="9.9499999999999993" customHeight="1">
      <c r="A87" s="6" t="s">
        <v>175</v>
      </c>
      <c r="B87" s="144">
        <v>66.900000000000006</v>
      </c>
      <c r="C87" s="144">
        <v>64.099999999999994</v>
      </c>
      <c r="D87" s="144">
        <v>75.599999999999994</v>
      </c>
      <c r="E87" s="144">
        <v>76.2</v>
      </c>
      <c r="F87" s="144">
        <v>69.599999999999994</v>
      </c>
      <c r="G87" s="144">
        <v>77.2</v>
      </c>
      <c r="H87" s="144">
        <v>78.8</v>
      </c>
      <c r="I87" s="144">
        <v>71.3</v>
      </c>
      <c r="J87" s="145">
        <v>75.8</v>
      </c>
      <c r="K87" s="144">
        <v>74.5</v>
      </c>
      <c r="L87" s="144">
        <v>73.3</v>
      </c>
      <c r="M87" s="145">
        <v>73.400000000000006</v>
      </c>
      <c r="N87" s="207">
        <f>SUM(B87:M87)/12</f>
        <v>73.058333333333323</v>
      </c>
      <c r="O87" s="402">
        <f>SUM(N87/N86)*100</f>
        <v>105.03174793338923</v>
      </c>
      <c r="P87" s="47"/>
      <c r="Q87" s="213"/>
      <c r="R87" s="47"/>
      <c r="S87" s="47"/>
      <c r="T87" s="47"/>
      <c r="U87" s="47"/>
      <c r="V87" s="47"/>
      <c r="W87" s="47"/>
      <c r="X87" s="47"/>
      <c r="Y87" s="47"/>
    </row>
    <row r="88" spans="1:25" ht="10.5" customHeight="1">
      <c r="A88" s="6" t="s">
        <v>179</v>
      </c>
      <c r="B88" s="144">
        <v>64.8</v>
      </c>
      <c r="C88" s="144">
        <v>67.7</v>
      </c>
      <c r="D88" s="144">
        <v>73.400000000000006</v>
      </c>
      <c r="E88" s="144">
        <v>73.099999999999994</v>
      </c>
      <c r="F88" s="144">
        <v>70.900000000000006</v>
      </c>
      <c r="G88" s="144">
        <v>75.8</v>
      </c>
      <c r="H88" s="144">
        <v>73</v>
      </c>
      <c r="I88" s="144">
        <v>63.7</v>
      </c>
      <c r="J88" s="145">
        <v>69.5</v>
      </c>
      <c r="K88" s="144">
        <v>74.900000000000006</v>
      </c>
      <c r="L88" s="144">
        <v>66.5</v>
      </c>
      <c r="M88" s="145">
        <v>76.400000000000006</v>
      </c>
      <c r="N88" s="207">
        <f>SUM(B88:M88)/12</f>
        <v>70.808333333333323</v>
      </c>
      <c r="O88" s="402">
        <f>SUM(N88/N87)*100</f>
        <v>96.920269191285499</v>
      </c>
      <c r="P88" s="47"/>
      <c r="Q88" s="213"/>
      <c r="R88" s="47"/>
      <c r="S88" s="47"/>
      <c r="T88" s="47"/>
      <c r="U88" s="47"/>
      <c r="V88" s="47"/>
      <c r="W88" s="47"/>
      <c r="X88" s="47"/>
      <c r="Y88" s="47"/>
    </row>
    <row r="89" spans="1:25" ht="10.5" customHeight="1">
      <c r="A89" s="6" t="s">
        <v>184</v>
      </c>
      <c r="B89" s="144">
        <v>64.2</v>
      </c>
      <c r="C89" s="144">
        <v>72.5</v>
      </c>
      <c r="D89" s="144">
        <v>74.5</v>
      </c>
      <c r="E89" s="144">
        <v>68.7</v>
      </c>
      <c r="F89" s="144">
        <v>71.5</v>
      </c>
      <c r="G89" s="144">
        <v>77.3</v>
      </c>
      <c r="H89" s="144">
        <v>75.5</v>
      </c>
      <c r="I89" s="144">
        <v>63.3</v>
      </c>
      <c r="J89" s="145">
        <v>64.900000000000006</v>
      </c>
      <c r="K89" s="144">
        <v>71.2</v>
      </c>
      <c r="L89" s="144">
        <v>70.2</v>
      </c>
      <c r="M89" s="145">
        <v>71.2</v>
      </c>
      <c r="N89" s="207">
        <f>SUM(B89:M89)/12</f>
        <v>70.416666666666671</v>
      </c>
      <c r="O89" s="402">
        <f>SUM(N89/N88)*100</f>
        <v>99.44686359891729</v>
      </c>
      <c r="P89" s="47"/>
      <c r="Q89" s="213"/>
      <c r="R89" s="47"/>
      <c r="S89" s="47"/>
      <c r="T89" s="47"/>
      <c r="U89" s="47"/>
      <c r="V89" s="47"/>
      <c r="W89" s="47"/>
      <c r="X89" s="47"/>
      <c r="Y89" s="47"/>
    </row>
    <row r="90" spans="1:25" ht="10.5" customHeight="1">
      <c r="A90" s="6" t="s">
        <v>191</v>
      </c>
      <c r="B90" s="144">
        <v>65.3</v>
      </c>
      <c r="C90" s="144">
        <v>69.400000000000006</v>
      </c>
      <c r="D90" s="144">
        <v>74.400000000000006</v>
      </c>
      <c r="E90" s="144">
        <v>77.2</v>
      </c>
      <c r="F90" s="144">
        <v>72.3</v>
      </c>
      <c r="G90" s="144">
        <v>72.099999999999994</v>
      </c>
      <c r="H90" s="144">
        <v>77.3</v>
      </c>
      <c r="I90" s="144">
        <v>64.400000000000006</v>
      </c>
      <c r="J90" s="145">
        <v>72.599999999999994</v>
      </c>
      <c r="K90" s="144">
        <v>70</v>
      </c>
      <c r="L90" s="144">
        <v>67</v>
      </c>
      <c r="M90" s="145">
        <v>74.2</v>
      </c>
      <c r="N90" s="207">
        <f>SUM(B90:M90)/12</f>
        <v>71.350000000000009</v>
      </c>
      <c r="O90" s="402">
        <v>101.4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9.9499999999999993" customHeight="1">
      <c r="A91" s="148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topLeftCell="A4" zoomScaleNormal="100" workbookViewId="0">
      <selection activeCell="R31" sqref="R31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8" ht="22.5" customHeight="1">
      <c r="A1" s="477" t="s">
        <v>206</v>
      </c>
      <c r="B1" s="478"/>
      <c r="C1" s="478"/>
      <c r="D1" s="478"/>
      <c r="E1" s="478"/>
      <c r="F1" s="478"/>
      <c r="G1" s="478"/>
      <c r="M1" s="16"/>
      <c r="N1" t="s">
        <v>191</v>
      </c>
      <c r="O1" s="109"/>
      <c r="Q1" s="278" t="s">
        <v>184</v>
      </c>
    </row>
    <row r="2" spans="1:18" ht="13.5" customHeight="1">
      <c r="H2" s="3"/>
      <c r="I2" s="143" t="s">
        <v>9</v>
      </c>
      <c r="J2" s="8" t="s">
        <v>67</v>
      </c>
      <c r="K2" s="3" t="s">
        <v>44</v>
      </c>
      <c r="L2" s="3"/>
      <c r="M2" s="8" t="s">
        <v>9</v>
      </c>
      <c r="N2" s="8"/>
      <c r="O2" s="89"/>
      <c r="P2" s="3"/>
      <c r="Q2" s="87"/>
    </row>
    <row r="3" spans="1:18" ht="13.5" customHeight="1">
      <c r="H3" s="3">
        <v>17</v>
      </c>
      <c r="I3" s="159" t="s">
        <v>21</v>
      </c>
      <c r="J3" s="13">
        <v>215550</v>
      </c>
      <c r="K3" s="194">
        <v>1</v>
      </c>
      <c r="L3" s="3">
        <f>SUM(H3)</f>
        <v>17</v>
      </c>
      <c r="M3" s="159" t="s">
        <v>21</v>
      </c>
      <c r="N3" s="13">
        <f>SUM(J3)</f>
        <v>215550</v>
      </c>
      <c r="O3" s="3">
        <f>SUM(H3)</f>
        <v>17</v>
      </c>
      <c r="P3" s="159" t="s">
        <v>21</v>
      </c>
      <c r="Q3" s="195">
        <v>345544</v>
      </c>
    </row>
    <row r="4" spans="1:18" ht="13.5" customHeight="1">
      <c r="H4" s="3">
        <v>26</v>
      </c>
      <c r="I4" s="159" t="s">
        <v>30</v>
      </c>
      <c r="J4" s="13">
        <v>113233</v>
      </c>
      <c r="K4" s="194">
        <v>2</v>
      </c>
      <c r="L4" s="3">
        <f t="shared" ref="L4:L12" si="0">SUM(H4)</f>
        <v>26</v>
      </c>
      <c r="M4" s="159" t="s">
        <v>30</v>
      </c>
      <c r="N4" s="13">
        <f t="shared" ref="N4:N12" si="1">SUM(J4)</f>
        <v>113233</v>
      </c>
      <c r="O4" s="3">
        <f t="shared" ref="O4:O12" si="2">SUM(H4)</f>
        <v>26</v>
      </c>
      <c r="P4" s="159" t="s">
        <v>30</v>
      </c>
      <c r="Q4" s="86">
        <v>108096</v>
      </c>
    </row>
    <row r="5" spans="1:18" ht="13.5" customHeight="1">
      <c r="H5" s="3">
        <v>33</v>
      </c>
      <c r="I5" s="159" t="s">
        <v>0</v>
      </c>
      <c r="J5" s="13">
        <v>107814</v>
      </c>
      <c r="K5" s="194">
        <v>3</v>
      </c>
      <c r="L5" s="3">
        <f t="shared" si="0"/>
        <v>33</v>
      </c>
      <c r="M5" s="159" t="s">
        <v>0</v>
      </c>
      <c r="N5" s="13">
        <f t="shared" si="1"/>
        <v>107814</v>
      </c>
      <c r="O5" s="3">
        <f t="shared" si="2"/>
        <v>33</v>
      </c>
      <c r="P5" s="159" t="s">
        <v>0</v>
      </c>
      <c r="Q5" s="86">
        <v>101366</v>
      </c>
    </row>
    <row r="6" spans="1:18" ht="13.5" customHeight="1">
      <c r="H6" s="3">
        <v>36</v>
      </c>
      <c r="I6" s="159" t="s">
        <v>5</v>
      </c>
      <c r="J6" s="216">
        <v>85914</v>
      </c>
      <c r="K6" s="194">
        <v>4</v>
      </c>
      <c r="L6" s="3">
        <f t="shared" si="0"/>
        <v>36</v>
      </c>
      <c r="M6" s="159" t="s">
        <v>5</v>
      </c>
      <c r="N6" s="13">
        <f t="shared" si="1"/>
        <v>85914</v>
      </c>
      <c r="O6" s="3">
        <f t="shared" si="2"/>
        <v>36</v>
      </c>
      <c r="P6" s="159" t="s">
        <v>5</v>
      </c>
      <c r="Q6" s="86">
        <v>91015</v>
      </c>
    </row>
    <row r="7" spans="1:18" ht="13.5" customHeight="1">
      <c r="H7" s="3">
        <v>16</v>
      </c>
      <c r="I7" s="159" t="s">
        <v>3</v>
      </c>
      <c r="J7" s="216">
        <v>70833</v>
      </c>
      <c r="K7" s="194">
        <v>5</v>
      </c>
      <c r="L7" s="3">
        <f t="shared" si="0"/>
        <v>16</v>
      </c>
      <c r="M7" s="159" t="s">
        <v>3</v>
      </c>
      <c r="N7" s="13">
        <f t="shared" si="1"/>
        <v>70833</v>
      </c>
      <c r="O7" s="3">
        <f t="shared" si="2"/>
        <v>16</v>
      </c>
      <c r="P7" s="159" t="s">
        <v>3</v>
      </c>
      <c r="Q7" s="86">
        <v>56694</v>
      </c>
    </row>
    <row r="8" spans="1:18" ht="13.5" customHeight="1">
      <c r="H8" s="3">
        <v>34</v>
      </c>
      <c r="I8" s="159" t="s">
        <v>1</v>
      </c>
      <c r="J8" s="13">
        <v>54732</v>
      </c>
      <c r="K8" s="194">
        <v>6</v>
      </c>
      <c r="L8" s="3">
        <f t="shared" si="0"/>
        <v>34</v>
      </c>
      <c r="M8" s="159" t="s">
        <v>1</v>
      </c>
      <c r="N8" s="13">
        <f t="shared" si="1"/>
        <v>54732</v>
      </c>
      <c r="O8" s="3">
        <f t="shared" si="2"/>
        <v>34</v>
      </c>
      <c r="P8" s="159" t="s">
        <v>1</v>
      </c>
      <c r="Q8" s="86">
        <v>47486</v>
      </c>
    </row>
    <row r="9" spans="1:18" ht="13.5" customHeight="1">
      <c r="H9" s="77">
        <v>40</v>
      </c>
      <c r="I9" s="161" t="s">
        <v>2</v>
      </c>
      <c r="J9" s="13">
        <v>42709</v>
      </c>
      <c r="K9" s="194">
        <v>7</v>
      </c>
      <c r="L9" s="3">
        <f t="shared" si="0"/>
        <v>40</v>
      </c>
      <c r="M9" s="161" t="s">
        <v>2</v>
      </c>
      <c r="N9" s="13">
        <f t="shared" si="1"/>
        <v>42709</v>
      </c>
      <c r="O9" s="3">
        <f t="shared" si="2"/>
        <v>40</v>
      </c>
      <c r="P9" s="161" t="s">
        <v>2</v>
      </c>
      <c r="Q9" s="86">
        <v>38071</v>
      </c>
    </row>
    <row r="10" spans="1:18" ht="13.5" customHeight="1">
      <c r="H10" s="3">
        <v>2</v>
      </c>
      <c r="I10" s="159" t="s">
        <v>6</v>
      </c>
      <c r="J10" s="13">
        <v>31766</v>
      </c>
      <c r="K10" s="194">
        <v>8</v>
      </c>
      <c r="L10" s="3">
        <f t="shared" si="0"/>
        <v>2</v>
      </c>
      <c r="M10" s="159" t="s">
        <v>6</v>
      </c>
      <c r="N10" s="13">
        <f t="shared" si="1"/>
        <v>31766</v>
      </c>
      <c r="O10" s="3">
        <f t="shared" si="2"/>
        <v>2</v>
      </c>
      <c r="P10" s="159" t="s">
        <v>6</v>
      </c>
      <c r="Q10" s="86">
        <v>10253</v>
      </c>
    </row>
    <row r="11" spans="1:18" ht="13.5" customHeight="1">
      <c r="H11" s="14">
        <v>13</v>
      </c>
      <c r="I11" s="161" t="s">
        <v>7</v>
      </c>
      <c r="J11" s="13">
        <v>29691</v>
      </c>
      <c r="K11" s="194">
        <v>9</v>
      </c>
      <c r="L11" s="3">
        <f t="shared" si="0"/>
        <v>13</v>
      </c>
      <c r="M11" s="161" t="s">
        <v>7</v>
      </c>
      <c r="N11" s="13">
        <f t="shared" si="1"/>
        <v>29691</v>
      </c>
      <c r="O11" s="3">
        <f t="shared" si="2"/>
        <v>13</v>
      </c>
      <c r="P11" s="161" t="s">
        <v>7</v>
      </c>
      <c r="Q11" s="86">
        <v>32405</v>
      </c>
    </row>
    <row r="12" spans="1:18" ht="13.5" customHeight="1" thickBot="1">
      <c r="H12" s="270">
        <v>38</v>
      </c>
      <c r="I12" s="373" t="s">
        <v>38</v>
      </c>
      <c r="J12" s="409">
        <v>29049</v>
      </c>
      <c r="K12" s="193">
        <v>10</v>
      </c>
      <c r="L12" s="3">
        <f t="shared" si="0"/>
        <v>38</v>
      </c>
      <c r="M12" s="373" t="s">
        <v>38</v>
      </c>
      <c r="N12" s="13">
        <f t="shared" si="1"/>
        <v>29049</v>
      </c>
      <c r="O12" s="14">
        <f t="shared" si="2"/>
        <v>38</v>
      </c>
      <c r="P12" s="373" t="s">
        <v>38</v>
      </c>
      <c r="Q12" s="196">
        <v>26094</v>
      </c>
    </row>
    <row r="13" spans="1:18" ht="13.5" customHeight="1" thickTop="1" thickBot="1">
      <c r="H13" s="120">
        <v>24</v>
      </c>
      <c r="I13" s="173" t="s">
        <v>28</v>
      </c>
      <c r="J13" s="411">
        <v>28840</v>
      </c>
      <c r="K13" s="102"/>
      <c r="L13" s="78"/>
      <c r="M13" s="162"/>
      <c r="N13" s="335">
        <v>916458</v>
      </c>
      <c r="O13" s="3"/>
      <c r="P13" s="269" t="s">
        <v>152</v>
      </c>
      <c r="Q13" s="197">
        <v>1019103</v>
      </c>
    </row>
    <row r="14" spans="1:18" ht="13.5" customHeight="1">
      <c r="B14" s="19"/>
      <c r="H14" s="3">
        <v>25</v>
      </c>
      <c r="I14" s="159" t="s">
        <v>29</v>
      </c>
      <c r="J14" s="13">
        <v>26902</v>
      </c>
      <c r="K14" s="102"/>
      <c r="L14" s="26"/>
      <c r="O14"/>
    </row>
    <row r="15" spans="1:18" ht="13.5" customHeight="1">
      <c r="G15" s="17"/>
      <c r="H15" s="3">
        <v>31</v>
      </c>
      <c r="I15" s="159" t="s">
        <v>104</v>
      </c>
      <c r="J15" s="216">
        <v>16145</v>
      </c>
      <c r="K15" s="102"/>
      <c r="L15" s="26"/>
      <c r="M15" t="s">
        <v>192</v>
      </c>
      <c r="N15" s="15"/>
      <c r="O15"/>
      <c r="P15" t="s">
        <v>193</v>
      </c>
      <c r="Q15" s="85" t="s">
        <v>62</v>
      </c>
    </row>
    <row r="16" spans="1:18" ht="13.5" customHeight="1">
      <c r="C16" s="15"/>
      <c r="E16" s="17"/>
      <c r="H16" s="3">
        <v>14</v>
      </c>
      <c r="I16" s="159" t="s">
        <v>19</v>
      </c>
      <c r="J16" s="216">
        <v>12175</v>
      </c>
      <c r="K16" s="102"/>
      <c r="L16" s="3">
        <f>SUM(L3)</f>
        <v>17</v>
      </c>
      <c r="M16" s="13">
        <f>SUM(N3)</f>
        <v>215550</v>
      </c>
      <c r="N16" s="159" t="s">
        <v>21</v>
      </c>
      <c r="O16" s="3">
        <f>SUM(O3)</f>
        <v>17</v>
      </c>
      <c r="P16" s="13">
        <f>SUM(M16)</f>
        <v>215550</v>
      </c>
      <c r="Q16" s="274">
        <v>211251</v>
      </c>
      <c r="R16" s="79"/>
    </row>
    <row r="17" spans="2:20" ht="13.5" customHeight="1">
      <c r="C17" s="15"/>
      <c r="E17" s="17"/>
      <c r="H17" s="3">
        <v>3</v>
      </c>
      <c r="I17" s="159" t="s">
        <v>10</v>
      </c>
      <c r="J17" s="13">
        <v>11908</v>
      </c>
      <c r="K17" s="102"/>
      <c r="L17" s="3">
        <f t="shared" ref="L17:L25" si="3">SUM(L4)</f>
        <v>26</v>
      </c>
      <c r="M17" s="13">
        <f t="shared" ref="M17:M25" si="4">SUM(N4)</f>
        <v>113233</v>
      </c>
      <c r="N17" s="159" t="s">
        <v>30</v>
      </c>
      <c r="O17" s="3">
        <f t="shared" ref="O17:O25" si="5">SUM(O4)</f>
        <v>26</v>
      </c>
      <c r="P17" s="13">
        <f t="shared" ref="P17:P25" si="6">SUM(M17)</f>
        <v>113233</v>
      </c>
      <c r="Q17" s="275">
        <v>103532</v>
      </c>
      <c r="R17" s="79"/>
      <c r="S17" s="42"/>
    </row>
    <row r="18" spans="2:20" ht="13.5" customHeight="1">
      <c r="C18" s="15"/>
      <c r="E18" s="17"/>
      <c r="H18" s="3">
        <v>9</v>
      </c>
      <c r="I18" s="3" t="s">
        <v>161</v>
      </c>
      <c r="J18" s="13">
        <v>11808</v>
      </c>
      <c r="K18" s="102"/>
      <c r="L18" s="3">
        <f t="shared" si="3"/>
        <v>33</v>
      </c>
      <c r="M18" s="13">
        <f t="shared" si="4"/>
        <v>107814</v>
      </c>
      <c r="N18" s="159" t="s">
        <v>0</v>
      </c>
      <c r="O18" s="3">
        <f t="shared" si="5"/>
        <v>33</v>
      </c>
      <c r="P18" s="13">
        <f t="shared" si="6"/>
        <v>107814</v>
      </c>
      <c r="Q18" s="275">
        <v>99155</v>
      </c>
      <c r="R18" s="79"/>
      <c r="S18" s="110"/>
    </row>
    <row r="19" spans="2:20" ht="13.5" customHeight="1">
      <c r="C19" s="15"/>
      <c r="E19" s="17"/>
      <c r="H19" s="3">
        <v>15</v>
      </c>
      <c r="I19" s="159" t="s">
        <v>20</v>
      </c>
      <c r="J19" s="13">
        <v>10615</v>
      </c>
      <c r="L19" s="3">
        <f t="shared" si="3"/>
        <v>36</v>
      </c>
      <c r="M19" s="13">
        <f t="shared" si="4"/>
        <v>85914</v>
      </c>
      <c r="N19" s="159" t="s">
        <v>5</v>
      </c>
      <c r="O19" s="3">
        <f t="shared" si="5"/>
        <v>36</v>
      </c>
      <c r="P19" s="13">
        <f t="shared" si="6"/>
        <v>85914</v>
      </c>
      <c r="Q19" s="275">
        <v>75753</v>
      </c>
      <c r="R19" s="79"/>
      <c r="S19" s="123"/>
    </row>
    <row r="20" spans="2:20" ht="13.5" customHeight="1">
      <c r="B20" s="18"/>
      <c r="C20" s="15"/>
      <c r="E20" s="17"/>
      <c r="H20" s="3">
        <v>37</v>
      </c>
      <c r="I20" s="159" t="s">
        <v>37</v>
      </c>
      <c r="J20" s="216">
        <v>9147</v>
      </c>
      <c r="L20" s="3">
        <f t="shared" si="3"/>
        <v>16</v>
      </c>
      <c r="M20" s="13">
        <f t="shared" si="4"/>
        <v>70833</v>
      </c>
      <c r="N20" s="159" t="s">
        <v>3</v>
      </c>
      <c r="O20" s="3">
        <f t="shared" si="5"/>
        <v>16</v>
      </c>
      <c r="P20" s="13">
        <f t="shared" si="6"/>
        <v>70833</v>
      </c>
      <c r="Q20" s="275">
        <v>67690</v>
      </c>
      <c r="R20" s="79"/>
      <c r="S20" s="123"/>
    </row>
    <row r="21" spans="2:20" ht="13.5" customHeight="1">
      <c r="B21" s="18"/>
      <c r="C21" s="15"/>
      <c r="E21" s="17"/>
      <c r="H21" s="3">
        <v>21</v>
      </c>
      <c r="I21" s="3" t="s">
        <v>157</v>
      </c>
      <c r="J21" s="216">
        <v>6721</v>
      </c>
      <c r="L21" s="3">
        <f t="shared" si="3"/>
        <v>34</v>
      </c>
      <c r="M21" s="13">
        <f t="shared" si="4"/>
        <v>54732</v>
      </c>
      <c r="N21" s="159" t="s">
        <v>1</v>
      </c>
      <c r="O21" s="3">
        <f t="shared" si="5"/>
        <v>34</v>
      </c>
      <c r="P21" s="13">
        <f t="shared" si="6"/>
        <v>54732</v>
      </c>
      <c r="Q21" s="275">
        <v>53407</v>
      </c>
      <c r="R21" s="79"/>
      <c r="S21" s="28"/>
    </row>
    <row r="22" spans="2:20" ht="13.5" customHeight="1">
      <c r="C22" s="15"/>
      <c r="E22" s="17"/>
      <c r="H22" s="3">
        <v>11</v>
      </c>
      <c r="I22" s="159" t="s">
        <v>17</v>
      </c>
      <c r="J22" s="13">
        <v>5098</v>
      </c>
      <c r="K22" s="15"/>
      <c r="L22" s="3">
        <f t="shared" si="3"/>
        <v>40</v>
      </c>
      <c r="M22" s="13">
        <f t="shared" si="4"/>
        <v>42709</v>
      </c>
      <c r="N22" s="161" t="s">
        <v>2</v>
      </c>
      <c r="O22" s="3">
        <f t="shared" si="5"/>
        <v>40</v>
      </c>
      <c r="P22" s="13">
        <f t="shared" si="6"/>
        <v>42709</v>
      </c>
      <c r="Q22" s="275">
        <v>40922</v>
      </c>
      <c r="R22" s="79"/>
    </row>
    <row r="23" spans="2:20" ht="13.5" customHeight="1">
      <c r="B23" s="18"/>
      <c r="C23" s="15"/>
      <c r="E23" s="17"/>
      <c r="H23" s="3">
        <v>22</v>
      </c>
      <c r="I23" s="159" t="s">
        <v>26</v>
      </c>
      <c r="J23" s="13">
        <v>3768</v>
      </c>
      <c r="K23" s="15"/>
      <c r="L23" s="3">
        <f t="shared" si="3"/>
        <v>2</v>
      </c>
      <c r="M23" s="13">
        <f t="shared" si="4"/>
        <v>31766</v>
      </c>
      <c r="N23" s="159" t="s">
        <v>6</v>
      </c>
      <c r="O23" s="3">
        <f t="shared" si="5"/>
        <v>2</v>
      </c>
      <c r="P23" s="13">
        <f t="shared" si="6"/>
        <v>31766</v>
      </c>
      <c r="Q23" s="275">
        <v>20126</v>
      </c>
      <c r="R23" s="79"/>
      <c r="S23" s="42"/>
    </row>
    <row r="24" spans="2:20" ht="13.5" customHeight="1">
      <c r="C24" s="15"/>
      <c r="E24" s="17"/>
      <c r="H24" s="3">
        <v>12</v>
      </c>
      <c r="I24" s="159" t="s">
        <v>18</v>
      </c>
      <c r="J24" s="13">
        <v>2676</v>
      </c>
      <c r="K24" s="15"/>
      <c r="L24" s="3">
        <f t="shared" si="3"/>
        <v>13</v>
      </c>
      <c r="M24" s="13">
        <f t="shared" si="4"/>
        <v>29691</v>
      </c>
      <c r="N24" s="161" t="s">
        <v>7</v>
      </c>
      <c r="O24" s="3">
        <f t="shared" si="5"/>
        <v>13</v>
      </c>
      <c r="P24" s="13">
        <f t="shared" si="6"/>
        <v>29691</v>
      </c>
      <c r="Q24" s="275">
        <v>35161</v>
      </c>
      <c r="R24" s="79"/>
      <c r="S24" s="110"/>
    </row>
    <row r="25" spans="2:20" ht="13.5" customHeight="1" thickBot="1">
      <c r="C25" s="15"/>
      <c r="E25" s="17"/>
      <c r="H25" s="3">
        <v>1</v>
      </c>
      <c r="I25" s="159" t="s">
        <v>4</v>
      </c>
      <c r="J25" s="13">
        <v>2445</v>
      </c>
      <c r="K25" s="15"/>
      <c r="L25" s="14">
        <f t="shared" si="3"/>
        <v>38</v>
      </c>
      <c r="M25" s="112">
        <f t="shared" si="4"/>
        <v>29049</v>
      </c>
      <c r="N25" s="373" t="s">
        <v>38</v>
      </c>
      <c r="O25" s="14">
        <f t="shared" si="5"/>
        <v>38</v>
      </c>
      <c r="P25" s="112">
        <f t="shared" si="6"/>
        <v>29049</v>
      </c>
      <c r="Q25" s="276">
        <v>27026</v>
      </c>
      <c r="R25" s="125" t="s">
        <v>72</v>
      </c>
      <c r="S25" s="28"/>
      <c r="T25" s="28"/>
    </row>
    <row r="26" spans="2:20" ht="13.5" customHeight="1" thickTop="1">
      <c r="H26" s="3">
        <v>39</v>
      </c>
      <c r="I26" s="159" t="s">
        <v>39</v>
      </c>
      <c r="J26" s="13">
        <v>1990</v>
      </c>
      <c r="K26" s="15"/>
      <c r="L26" s="113"/>
      <c r="M26" s="160">
        <f>SUM(J43-(M16+M17+M18+M19+M20+M21+M22+M23+M24+M25))</f>
        <v>160704</v>
      </c>
      <c r="N26" s="217" t="s">
        <v>45</v>
      </c>
      <c r="O26" s="114"/>
      <c r="P26" s="160">
        <f>SUM(M26)</f>
        <v>160704</v>
      </c>
      <c r="Q26" s="160"/>
      <c r="R26" s="174">
        <v>889525</v>
      </c>
      <c r="T26" s="28"/>
    </row>
    <row r="27" spans="2:20" ht="13.5" customHeight="1">
      <c r="H27" s="3">
        <v>10</v>
      </c>
      <c r="I27" s="159" t="s">
        <v>16</v>
      </c>
      <c r="J27" s="406">
        <v>1742</v>
      </c>
      <c r="K27" s="15"/>
      <c r="M27" t="s">
        <v>185</v>
      </c>
      <c r="O27" s="109"/>
      <c r="P27" s="28" t="s">
        <v>186</v>
      </c>
    </row>
    <row r="28" spans="2:20" ht="13.5" customHeight="1">
      <c r="H28" s="3">
        <v>20</v>
      </c>
      <c r="I28" s="159" t="s">
        <v>24</v>
      </c>
      <c r="J28" s="13">
        <v>1612</v>
      </c>
      <c r="K28" s="15"/>
      <c r="M28" s="86">
        <f t="shared" ref="M28:M37" si="7">SUM(Q3)</f>
        <v>345544</v>
      </c>
      <c r="N28" s="159" t="s">
        <v>21</v>
      </c>
      <c r="O28" s="3">
        <f>SUM(L3)</f>
        <v>17</v>
      </c>
      <c r="P28" s="86">
        <f t="shared" ref="P28:P37" si="8">SUM(Q3)</f>
        <v>345544</v>
      </c>
    </row>
    <row r="29" spans="2:20" ht="13.5" customHeight="1">
      <c r="H29" s="3">
        <v>30</v>
      </c>
      <c r="I29" s="159" t="s">
        <v>33</v>
      </c>
      <c r="J29" s="13">
        <v>1254</v>
      </c>
      <c r="K29" s="15"/>
      <c r="M29" s="86">
        <f t="shared" si="7"/>
        <v>108096</v>
      </c>
      <c r="N29" s="159" t="s">
        <v>30</v>
      </c>
      <c r="O29" s="3">
        <f t="shared" ref="O29:O37" si="9">SUM(L4)</f>
        <v>26</v>
      </c>
      <c r="P29" s="86">
        <f t="shared" si="8"/>
        <v>108096</v>
      </c>
    </row>
    <row r="30" spans="2:20" ht="13.5" customHeight="1">
      <c r="H30" s="3">
        <v>27</v>
      </c>
      <c r="I30" s="159" t="s">
        <v>31</v>
      </c>
      <c r="J30" s="135">
        <v>953</v>
      </c>
      <c r="K30" s="15"/>
      <c r="M30" s="86">
        <f t="shared" si="7"/>
        <v>101366</v>
      </c>
      <c r="N30" s="159" t="s">
        <v>0</v>
      </c>
      <c r="O30" s="3">
        <f t="shared" si="9"/>
        <v>33</v>
      </c>
      <c r="P30" s="86">
        <f t="shared" si="8"/>
        <v>101366</v>
      </c>
    </row>
    <row r="31" spans="2:20" ht="13.5" customHeight="1">
      <c r="H31" s="3">
        <v>23</v>
      </c>
      <c r="I31" s="159" t="s">
        <v>27</v>
      </c>
      <c r="J31" s="135">
        <v>939</v>
      </c>
      <c r="K31" s="15"/>
      <c r="M31" s="86">
        <f t="shared" si="7"/>
        <v>91015</v>
      </c>
      <c r="N31" s="159" t="s">
        <v>5</v>
      </c>
      <c r="O31" s="3">
        <f t="shared" si="9"/>
        <v>36</v>
      </c>
      <c r="P31" s="86">
        <f t="shared" si="8"/>
        <v>91015</v>
      </c>
    </row>
    <row r="32" spans="2:20" ht="13.5" customHeight="1">
      <c r="H32" s="3">
        <v>6</v>
      </c>
      <c r="I32" s="159" t="s">
        <v>13</v>
      </c>
      <c r="J32" s="216">
        <v>766</v>
      </c>
      <c r="K32" s="15"/>
      <c r="M32" s="86">
        <f t="shared" si="7"/>
        <v>56694</v>
      </c>
      <c r="N32" s="159" t="s">
        <v>3</v>
      </c>
      <c r="O32" s="3">
        <f t="shared" si="9"/>
        <v>16</v>
      </c>
      <c r="P32" s="86">
        <f t="shared" si="8"/>
        <v>56694</v>
      </c>
      <c r="S32" s="10"/>
    </row>
    <row r="33" spans="8:21" ht="13.5" customHeight="1">
      <c r="H33" s="3">
        <v>29</v>
      </c>
      <c r="I33" s="159" t="s">
        <v>94</v>
      </c>
      <c r="J33" s="87">
        <v>748</v>
      </c>
      <c r="K33" s="15"/>
      <c r="M33" s="86">
        <f t="shared" si="7"/>
        <v>47486</v>
      </c>
      <c r="N33" s="159" t="s">
        <v>1</v>
      </c>
      <c r="O33" s="3">
        <f t="shared" si="9"/>
        <v>34</v>
      </c>
      <c r="P33" s="86">
        <f t="shared" si="8"/>
        <v>47486</v>
      </c>
      <c r="S33" s="28"/>
      <c r="T33" s="28"/>
    </row>
    <row r="34" spans="8:21" ht="13.5" customHeight="1">
      <c r="H34" s="3">
        <v>35</v>
      </c>
      <c r="I34" s="159" t="s">
        <v>36</v>
      </c>
      <c r="J34" s="216">
        <v>556</v>
      </c>
      <c r="K34" s="15"/>
      <c r="M34" s="86">
        <f t="shared" si="7"/>
        <v>38071</v>
      </c>
      <c r="N34" s="161" t="s">
        <v>2</v>
      </c>
      <c r="O34" s="3">
        <f t="shared" si="9"/>
        <v>40</v>
      </c>
      <c r="P34" s="86">
        <f t="shared" si="8"/>
        <v>38071</v>
      </c>
      <c r="S34" s="28"/>
      <c r="T34" s="28"/>
    </row>
    <row r="35" spans="8:21" ht="13.5" customHeight="1">
      <c r="H35" s="3">
        <v>32</v>
      </c>
      <c r="I35" s="159" t="s">
        <v>35</v>
      </c>
      <c r="J35" s="135">
        <v>383</v>
      </c>
      <c r="K35" s="15"/>
      <c r="M35" s="86">
        <f t="shared" si="7"/>
        <v>10253</v>
      </c>
      <c r="N35" s="159" t="s">
        <v>6</v>
      </c>
      <c r="O35" s="3">
        <f t="shared" si="9"/>
        <v>2</v>
      </c>
      <c r="P35" s="86">
        <f t="shared" si="8"/>
        <v>10253</v>
      </c>
      <c r="S35" s="28"/>
    </row>
    <row r="36" spans="8:21" ht="13.5" customHeight="1">
      <c r="H36" s="3">
        <v>5</v>
      </c>
      <c r="I36" s="159" t="s">
        <v>12</v>
      </c>
      <c r="J36" s="406">
        <v>357</v>
      </c>
      <c r="K36" s="15"/>
      <c r="M36" s="86">
        <f t="shared" si="7"/>
        <v>32405</v>
      </c>
      <c r="N36" s="161" t="s">
        <v>7</v>
      </c>
      <c r="O36" s="3">
        <f t="shared" si="9"/>
        <v>13</v>
      </c>
      <c r="P36" s="86">
        <f t="shared" si="8"/>
        <v>32405</v>
      </c>
      <c r="S36" s="28"/>
    </row>
    <row r="37" spans="8:21" ht="13.5" customHeight="1" thickBot="1">
      <c r="H37" s="3">
        <v>18</v>
      </c>
      <c r="I37" s="159" t="s">
        <v>22</v>
      </c>
      <c r="J37" s="13">
        <v>329</v>
      </c>
      <c r="K37" s="15"/>
      <c r="M37" s="111">
        <f t="shared" si="7"/>
        <v>26094</v>
      </c>
      <c r="N37" s="373" t="s">
        <v>38</v>
      </c>
      <c r="O37" s="14">
        <f t="shared" si="9"/>
        <v>38</v>
      </c>
      <c r="P37" s="111">
        <f t="shared" si="8"/>
        <v>26094</v>
      </c>
      <c r="S37" s="28"/>
    </row>
    <row r="38" spans="8:21" ht="13.5" customHeight="1" thickTop="1" thickBot="1">
      <c r="H38" s="3">
        <v>4</v>
      </c>
      <c r="I38" s="159" t="s">
        <v>11</v>
      </c>
      <c r="J38" s="13">
        <v>303</v>
      </c>
      <c r="K38" s="15"/>
      <c r="M38" s="341">
        <f>SUM(Q13-(Q3+Q4+Q5+Q6+Q7+Q8+Q9+Q10+Q11+Q12))</f>
        <v>162079</v>
      </c>
      <c r="N38" s="269" t="s">
        <v>176</v>
      </c>
      <c r="O38" s="342"/>
      <c r="P38" s="343">
        <f>SUM(M38)</f>
        <v>162079</v>
      </c>
      <c r="U38" s="28"/>
    </row>
    <row r="39" spans="8:21" ht="13.5" customHeight="1">
      <c r="H39" s="3">
        <v>19</v>
      </c>
      <c r="I39" s="159" t="s">
        <v>23</v>
      </c>
      <c r="J39" s="216">
        <v>237</v>
      </c>
      <c r="K39" s="15"/>
      <c r="P39" s="28"/>
    </row>
    <row r="40" spans="8:21" ht="13.5" customHeight="1">
      <c r="H40" s="3">
        <v>7</v>
      </c>
      <c r="I40" s="159" t="s">
        <v>14</v>
      </c>
      <c r="J40" s="13">
        <v>188</v>
      </c>
      <c r="K40" s="15"/>
    </row>
    <row r="41" spans="8:21" ht="13.5" customHeight="1">
      <c r="H41" s="3">
        <v>28</v>
      </c>
      <c r="I41" s="159" t="s">
        <v>32</v>
      </c>
      <c r="J41" s="13">
        <v>99</v>
      </c>
      <c r="K41" s="15"/>
    </row>
    <row r="42" spans="8:21" ht="13.5" customHeight="1" thickBot="1">
      <c r="H42" s="14">
        <v>8</v>
      </c>
      <c r="I42" s="161" t="s">
        <v>15</v>
      </c>
      <c r="J42" s="417">
        <v>0</v>
      </c>
      <c r="K42" s="15"/>
    </row>
    <row r="43" spans="8:21" ht="13.5" customHeight="1" thickTop="1">
      <c r="H43" s="113"/>
      <c r="I43" s="290" t="s">
        <v>92</v>
      </c>
      <c r="J43" s="291">
        <f>SUM(J3:J42)</f>
        <v>941995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6" ht="13.5" customHeight="1"/>
    <row r="50" spans="1:16" ht="13.5" customHeight="1"/>
    <row r="51" spans="1:16" ht="13.5" customHeight="1" thickBot="1"/>
    <row r="52" spans="1:16" ht="13.5" customHeight="1">
      <c r="A52" s="33" t="s">
        <v>46</v>
      </c>
      <c r="B52" s="22" t="s">
        <v>9</v>
      </c>
      <c r="C52" s="59" t="s">
        <v>191</v>
      </c>
      <c r="D52" s="59" t="s">
        <v>184</v>
      </c>
      <c r="E52" s="24" t="s">
        <v>43</v>
      </c>
      <c r="F52" s="23" t="s">
        <v>42</v>
      </c>
      <c r="G52" s="23" t="s">
        <v>40</v>
      </c>
      <c r="I52" s="158"/>
    </row>
    <row r="53" spans="1:16" ht="13.5" customHeight="1">
      <c r="A53" s="9">
        <v>1</v>
      </c>
      <c r="B53" s="159" t="s">
        <v>21</v>
      </c>
      <c r="C53" s="13">
        <f t="shared" ref="C53:C62" si="10">SUM(J3)</f>
        <v>215550</v>
      </c>
      <c r="D53" s="87">
        <f t="shared" ref="D53:D63" si="11">SUM(Q3)</f>
        <v>345544</v>
      </c>
      <c r="E53" s="80">
        <f t="shared" ref="E53:E62" si="12">SUM(P16/Q16*100)</f>
        <v>102.03501995256828</v>
      </c>
      <c r="F53" s="20">
        <f t="shared" ref="F53:F63" si="13">SUM(C53/D53*100)</f>
        <v>62.379899520755679</v>
      </c>
      <c r="G53" s="21"/>
      <c r="I53" s="158"/>
    </row>
    <row r="54" spans="1:16" ht="13.5" customHeight="1">
      <c r="A54" s="9">
        <v>2</v>
      </c>
      <c r="B54" s="159" t="s">
        <v>30</v>
      </c>
      <c r="C54" s="13">
        <f t="shared" si="10"/>
        <v>113233</v>
      </c>
      <c r="D54" s="87">
        <f t="shared" si="11"/>
        <v>108096</v>
      </c>
      <c r="E54" s="80">
        <f t="shared" si="12"/>
        <v>109.3700498396631</v>
      </c>
      <c r="F54" s="20">
        <f t="shared" si="13"/>
        <v>104.75225725281231</v>
      </c>
      <c r="G54" s="21"/>
      <c r="I54" s="158"/>
    </row>
    <row r="55" spans="1:16" ht="13.5" customHeight="1">
      <c r="A55" s="9">
        <v>3</v>
      </c>
      <c r="B55" s="159" t="s">
        <v>0</v>
      </c>
      <c r="C55" s="13">
        <f t="shared" si="10"/>
        <v>107814</v>
      </c>
      <c r="D55" s="87">
        <f t="shared" si="11"/>
        <v>101366</v>
      </c>
      <c r="E55" s="80">
        <f t="shared" si="12"/>
        <v>108.73279209318743</v>
      </c>
      <c r="F55" s="20">
        <f t="shared" si="13"/>
        <v>106.36110727462858</v>
      </c>
      <c r="G55" s="21"/>
      <c r="I55" s="158"/>
    </row>
    <row r="56" spans="1:16" ht="13.5" customHeight="1">
      <c r="A56" s="9">
        <v>4</v>
      </c>
      <c r="B56" s="159" t="s">
        <v>5</v>
      </c>
      <c r="C56" s="13">
        <f t="shared" si="10"/>
        <v>85914</v>
      </c>
      <c r="D56" s="87">
        <f t="shared" si="11"/>
        <v>91015</v>
      </c>
      <c r="E56" s="80">
        <f t="shared" si="12"/>
        <v>113.41333016514197</v>
      </c>
      <c r="F56" s="20">
        <f t="shared" si="13"/>
        <v>94.39542932483657</v>
      </c>
      <c r="G56" s="21"/>
      <c r="I56" s="158"/>
    </row>
    <row r="57" spans="1:16" ht="13.5" customHeight="1">
      <c r="A57" s="9">
        <v>5</v>
      </c>
      <c r="B57" s="159" t="s">
        <v>3</v>
      </c>
      <c r="C57" s="13">
        <f t="shared" si="10"/>
        <v>70833</v>
      </c>
      <c r="D57" s="87">
        <f t="shared" si="11"/>
        <v>56694</v>
      </c>
      <c r="E57" s="80">
        <f t="shared" si="12"/>
        <v>104.64322647362978</v>
      </c>
      <c r="F57" s="20">
        <f t="shared" si="13"/>
        <v>124.93914699968252</v>
      </c>
      <c r="G57" s="21"/>
      <c r="I57" s="158"/>
      <c r="P57" s="28"/>
    </row>
    <row r="58" spans="1:16" ht="13.5" customHeight="1">
      <c r="A58" s="9">
        <v>6</v>
      </c>
      <c r="B58" s="159" t="s">
        <v>1</v>
      </c>
      <c r="C58" s="13">
        <f t="shared" si="10"/>
        <v>54732</v>
      </c>
      <c r="D58" s="87">
        <f t="shared" si="11"/>
        <v>47486</v>
      </c>
      <c r="E58" s="80">
        <f t="shared" si="12"/>
        <v>102.48094819031212</v>
      </c>
      <c r="F58" s="20">
        <f t="shared" si="13"/>
        <v>115.25923430063598</v>
      </c>
      <c r="G58" s="21"/>
    </row>
    <row r="59" spans="1:16" ht="13.5" customHeight="1">
      <c r="A59" s="9">
        <v>7</v>
      </c>
      <c r="B59" s="161" t="s">
        <v>2</v>
      </c>
      <c r="C59" s="13">
        <f t="shared" si="10"/>
        <v>42709</v>
      </c>
      <c r="D59" s="87">
        <f t="shared" si="11"/>
        <v>38071</v>
      </c>
      <c r="E59" s="80">
        <f t="shared" si="12"/>
        <v>104.36684424026197</v>
      </c>
      <c r="F59" s="20">
        <f t="shared" si="13"/>
        <v>112.18250111633527</v>
      </c>
      <c r="G59" s="21"/>
    </row>
    <row r="60" spans="1:16" ht="13.5" customHeight="1">
      <c r="A60" s="9">
        <v>8</v>
      </c>
      <c r="B60" s="159" t="s">
        <v>6</v>
      </c>
      <c r="C60" s="13">
        <f t="shared" si="10"/>
        <v>31766</v>
      </c>
      <c r="D60" s="87">
        <f t="shared" si="11"/>
        <v>10253</v>
      </c>
      <c r="E60" s="80">
        <f t="shared" si="12"/>
        <v>157.83563549637284</v>
      </c>
      <c r="F60" s="20">
        <f t="shared" si="13"/>
        <v>309.82151565395498</v>
      </c>
      <c r="G60" s="21"/>
    </row>
    <row r="61" spans="1:16" ht="13.5" customHeight="1">
      <c r="A61" s="9">
        <v>9</v>
      </c>
      <c r="B61" s="161" t="s">
        <v>7</v>
      </c>
      <c r="C61" s="13">
        <f t="shared" si="10"/>
        <v>29691</v>
      </c>
      <c r="D61" s="87">
        <f t="shared" si="11"/>
        <v>32405</v>
      </c>
      <c r="E61" s="80">
        <f t="shared" si="12"/>
        <v>84.442990813685611</v>
      </c>
      <c r="F61" s="20">
        <f t="shared" si="13"/>
        <v>91.624749267088418</v>
      </c>
      <c r="G61" s="21"/>
    </row>
    <row r="62" spans="1:16" ht="13.5" customHeight="1" thickBot="1">
      <c r="A62" s="126">
        <v>10</v>
      </c>
      <c r="B62" s="373" t="s">
        <v>38</v>
      </c>
      <c r="C62" s="112">
        <f t="shared" si="10"/>
        <v>29049</v>
      </c>
      <c r="D62" s="127">
        <f t="shared" si="11"/>
        <v>26094</v>
      </c>
      <c r="E62" s="128">
        <f t="shared" si="12"/>
        <v>107.48538444460888</v>
      </c>
      <c r="F62" s="129">
        <f t="shared" si="13"/>
        <v>111.32444240055186</v>
      </c>
      <c r="G62" s="130"/>
    </row>
    <row r="63" spans="1:16" ht="13.5" customHeight="1" thickTop="1">
      <c r="A63" s="113"/>
      <c r="B63" s="131" t="s">
        <v>73</v>
      </c>
      <c r="C63" s="132">
        <f>SUM(J43)</f>
        <v>941995</v>
      </c>
      <c r="D63" s="132">
        <f t="shared" si="11"/>
        <v>1019103</v>
      </c>
      <c r="E63" s="133">
        <f>SUM(C63/R26*100)</f>
        <v>105.89865377589163</v>
      </c>
      <c r="F63" s="134">
        <f t="shared" si="13"/>
        <v>92.433738297306562</v>
      </c>
      <c r="G63" s="113"/>
    </row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5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133"/>
  <sheetViews>
    <sheetView zoomScaleNormal="100" workbookViewId="0">
      <selection activeCell="M62" sqref="M62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1" t="s">
        <v>65</v>
      </c>
      <c r="R1" s="103"/>
    </row>
    <row r="2" spans="8:30">
      <c r="H2" s="182" t="s">
        <v>191</v>
      </c>
      <c r="I2" s="3"/>
      <c r="J2" s="183" t="s">
        <v>101</v>
      </c>
      <c r="K2" s="3"/>
      <c r="L2" s="292" t="s">
        <v>187</v>
      </c>
      <c r="R2" s="47"/>
      <c r="S2" s="104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5" t="s">
        <v>98</v>
      </c>
      <c r="I3" s="3"/>
      <c r="J3" s="143" t="s">
        <v>99</v>
      </c>
      <c r="K3" s="3"/>
      <c r="L3" s="292" t="s">
        <v>98</v>
      </c>
      <c r="N3" s="414"/>
      <c r="S3" s="26"/>
      <c r="T3" s="26"/>
      <c r="U3" s="26"/>
    </row>
    <row r="4" spans="8:30" ht="13.5" customHeight="1">
      <c r="H4" s="43">
        <v>16820</v>
      </c>
      <c r="I4" s="3">
        <v>33</v>
      </c>
      <c r="J4" s="159" t="s">
        <v>0</v>
      </c>
      <c r="K4" s="115">
        <f>SUM(I4)</f>
        <v>33</v>
      </c>
      <c r="L4" s="308">
        <v>16962</v>
      </c>
      <c r="M4" s="45"/>
      <c r="N4" s="414"/>
      <c r="O4" s="90"/>
      <c r="S4" s="26"/>
      <c r="T4" s="26"/>
      <c r="U4" s="26"/>
    </row>
    <row r="5" spans="8:30" ht="13.5" customHeight="1">
      <c r="H5" s="88">
        <v>15192</v>
      </c>
      <c r="I5" s="3">
        <v>26</v>
      </c>
      <c r="J5" s="159" t="s">
        <v>30</v>
      </c>
      <c r="K5" s="115">
        <f t="shared" ref="K5:K13" si="0">SUM(I5)</f>
        <v>26</v>
      </c>
      <c r="L5" s="309">
        <v>11546</v>
      </c>
      <c r="M5" s="45"/>
      <c r="N5" s="414"/>
      <c r="O5" s="90"/>
      <c r="S5" s="26"/>
      <c r="T5" s="26"/>
      <c r="U5" s="26"/>
    </row>
    <row r="6" spans="8:30" ht="13.5" customHeight="1">
      <c r="H6" s="44">
        <v>8432</v>
      </c>
      <c r="I6" s="3">
        <v>14</v>
      </c>
      <c r="J6" s="159" t="s">
        <v>19</v>
      </c>
      <c r="K6" s="115">
        <f t="shared" si="0"/>
        <v>14</v>
      </c>
      <c r="L6" s="309">
        <v>7233</v>
      </c>
      <c r="M6" s="45"/>
      <c r="N6" s="414"/>
      <c r="O6" s="90"/>
      <c r="S6" s="26"/>
      <c r="T6" s="26"/>
      <c r="U6" s="26"/>
    </row>
    <row r="7" spans="8:30" ht="13.5" customHeight="1">
      <c r="H7" s="441">
        <v>4169</v>
      </c>
      <c r="I7" s="3">
        <v>38</v>
      </c>
      <c r="J7" s="159" t="s">
        <v>38</v>
      </c>
      <c r="K7" s="115">
        <f t="shared" si="0"/>
        <v>38</v>
      </c>
      <c r="L7" s="309">
        <v>3625</v>
      </c>
      <c r="M7" s="45"/>
      <c r="N7" s="414"/>
      <c r="O7" s="90"/>
      <c r="S7" s="26"/>
      <c r="T7" s="26"/>
      <c r="U7" s="26"/>
    </row>
    <row r="8" spans="8:30">
      <c r="H8" s="44">
        <v>4115</v>
      </c>
      <c r="I8" s="3">
        <v>15</v>
      </c>
      <c r="J8" s="159" t="s">
        <v>20</v>
      </c>
      <c r="K8" s="115">
        <f t="shared" si="0"/>
        <v>15</v>
      </c>
      <c r="L8" s="309">
        <v>4529</v>
      </c>
      <c r="M8" s="45"/>
      <c r="N8" s="90"/>
      <c r="O8" s="90"/>
      <c r="S8" s="26"/>
      <c r="T8" s="26"/>
      <c r="U8" s="26"/>
    </row>
    <row r="9" spans="8:30">
      <c r="H9" s="332">
        <v>2072</v>
      </c>
      <c r="I9" s="3">
        <v>36</v>
      </c>
      <c r="J9" s="159" t="s">
        <v>5</v>
      </c>
      <c r="K9" s="115">
        <f t="shared" si="0"/>
        <v>36</v>
      </c>
      <c r="L9" s="309">
        <v>906</v>
      </c>
      <c r="M9" s="45"/>
      <c r="N9" s="90"/>
      <c r="O9" s="90"/>
      <c r="S9" s="26"/>
      <c r="T9" s="26"/>
      <c r="U9" s="26"/>
    </row>
    <row r="10" spans="8:30">
      <c r="H10" s="44">
        <v>2029</v>
      </c>
      <c r="I10" s="14">
        <v>24</v>
      </c>
      <c r="J10" s="161" t="s">
        <v>28</v>
      </c>
      <c r="K10" s="115">
        <f t="shared" si="0"/>
        <v>24</v>
      </c>
      <c r="L10" s="309">
        <v>1607</v>
      </c>
      <c r="S10" s="26"/>
      <c r="T10" s="26"/>
      <c r="U10" s="26"/>
    </row>
    <row r="11" spans="8:30">
      <c r="H11" s="43">
        <v>1606</v>
      </c>
      <c r="I11" s="3">
        <v>34</v>
      </c>
      <c r="J11" s="159" t="s">
        <v>1</v>
      </c>
      <c r="K11" s="115">
        <f t="shared" si="0"/>
        <v>34</v>
      </c>
      <c r="L11" s="309">
        <v>1729</v>
      </c>
      <c r="M11" s="45"/>
      <c r="N11" s="90"/>
      <c r="O11" s="90"/>
      <c r="S11" s="26"/>
      <c r="T11" s="26"/>
      <c r="U11" s="26"/>
    </row>
    <row r="12" spans="8:30">
      <c r="H12" s="136">
        <v>1486</v>
      </c>
      <c r="I12" s="14">
        <v>37</v>
      </c>
      <c r="J12" s="161" t="s">
        <v>37</v>
      </c>
      <c r="K12" s="115">
        <f t="shared" si="0"/>
        <v>37</v>
      </c>
      <c r="L12" s="309">
        <v>2730</v>
      </c>
      <c r="M12" s="45"/>
      <c r="N12" s="90"/>
      <c r="O12" s="90"/>
      <c r="S12" s="26"/>
      <c r="T12" s="26"/>
      <c r="U12" s="26"/>
    </row>
    <row r="13" spans="8:30" ht="14.25" thickBot="1">
      <c r="H13" s="446">
        <v>1259</v>
      </c>
      <c r="I13" s="376">
        <v>17</v>
      </c>
      <c r="J13" s="377" t="s">
        <v>21</v>
      </c>
      <c r="K13" s="115">
        <f t="shared" si="0"/>
        <v>17</v>
      </c>
      <c r="L13" s="309">
        <v>969</v>
      </c>
      <c r="M13" s="45"/>
      <c r="N13" s="90"/>
      <c r="O13" s="90"/>
      <c r="S13" s="26"/>
      <c r="T13" s="26"/>
      <c r="U13" s="26"/>
    </row>
    <row r="14" spans="8:30" ht="14.25" thickTop="1">
      <c r="H14" s="88">
        <v>798</v>
      </c>
      <c r="I14" s="120">
        <v>25</v>
      </c>
      <c r="J14" s="173" t="s">
        <v>29</v>
      </c>
      <c r="K14" s="106" t="s">
        <v>8</v>
      </c>
      <c r="L14" s="310">
        <v>56935</v>
      </c>
      <c r="S14" s="26"/>
      <c r="T14" s="26"/>
      <c r="U14" s="26"/>
    </row>
    <row r="15" spans="8:30">
      <c r="H15" s="44">
        <v>531</v>
      </c>
      <c r="I15" s="33">
        <v>40</v>
      </c>
      <c r="J15" s="159" t="s">
        <v>2</v>
      </c>
      <c r="K15" s="50"/>
      <c r="M15" s="42" t="s">
        <v>93</v>
      </c>
      <c r="N15" s="42" t="s">
        <v>74</v>
      </c>
      <c r="S15" s="26"/>
      <c r="T15" s="26"/>
      <c r="U15" s="26"/>
    </row>
    <row r="16" spans="8:30">
      <c r="H16" s="44">
        <v>460</v>
      </c>
      <c r="I16" s="3">
        <v>16</v>
      </c>
      <c r="J16" s="159" t="s">
        <v>3</v>
      </c>
      <c r="K16" s="115">
        <f>SUM(I4)</f>
        <v>33</v>
      </c>
      <c r="L16" s="159" t="s">
        <v>0</v>
      </c>
      <c r="M16" s="311">
        <v>16575</v>
      </c>
      <c r="N16" s="89">
        <f>SUM(H4)</f>
        <v>16820</v>
      </c>
      <c r="O16" s="45"/>
      <c r="P16" s="17"/>
      <c r="S16" s="26"/>
      <c r="T16" s="26"/>
      <c r="U16" s="26"/>
    </row>
    <row r="17" spans="1:21">
      <c r="H17" s="192">
        <v>388</v>
      </c>
      <c r="I17" s="3">
        <v>27</v>
      </c>
      <c r="J17" s="159" t="s">
        <v>31</v>
      </c>
      <c r="K17" s="115">
        <f t="shared" ref="K17:K25" si="1">SUM(I5)</f>
        <v>26</v>
      </c>
      <c r="L17" s="159" t="s">
        <v>30</v>
      </c>
      <c r="M17" s="312">
        <v>13692</v>
      </c>
      <c r="N17" s="89">
        <f t="shared" ref="N17:N25" si="2">SUM(H5)</f>
        <v>15192</v>
      </c>
      <c r="O17" s="45"/>
      <c r="P17" s="17"/>
      <c r="S17" s="26"/>
      <c r="T17" s="26"/>
      <c r="U17" s="26"/>
    </row>
    <row r="18" spans="1:21">
      <c r="H18" s="443">
        <v>387</v>
      </c>
      <c r="I18" s="3">
        <v>1</v>
      </c>
      <c r="J18" s="159" t="s">
        <v>4</v>
      </c>
      <c r="K18" s="115">
        <f t="shared" si="1"/>
        <v>14</v>
      </c>
      <c r="L18" s="159" t="s">
        <v>19</v>
      </c>
      <c r="M18" s="312">
        <v>5951</v>
      </c>
      <c r="N18" s="89">
        <f t="shared" si="2"/>
        <v>8432</v>
      </c>
      <c r="O18" s="45"/>
      <c r="P18" s="17"/>
      <c r="S18" s="26"/>
      <c r="T18" s="26"/>
      <c r="U18" s="26"/>
    </row>
    <row r="19" spans="1:21">
      <c r="H19" s="89">
        <v>224</v>
      </c>
      <c r="I19" s="3">
        <v>23</v>
      </c>
      <c r="J19" s="159" t="s">
        <v>27</v>
      </c>
      <c r="K19" s="115">
        <f t="shared" si="1"/>
        <v>38</v>
      </c>
      <c r="L19" s="159" t="s">
        <v>38</v>
      </c>
      <c r="M19" s="312">
        <v>4141</v>
      </c>
      <c r="N19" s="89">
        <f t="shared" si="2"/>
        <v>4169</v>
      </c>
      <c r="O19" s="45"/>
      <c r="P19" s="17"/>
      <c r="S19" s="26"/>
      <c r="T19" s="26"/>
      <c r="U19" s="26"/>
    </row>
    <row r="20" spans="1:21" ht="14.25" thickBot="1">
      <c r="H20" s="88">
        <v>120</v>
      </c>
      <c r="I20" s="3">
        <v>2</v>
      </c>
      <c r="J20" s="159" t="s">
        <v>6</v>
      </c>
      <c r="K20" s="115">
        <f t="shared" si="1"/>
        <v>15</v>
      </c>
      <c r="L20" s="159" t="s">
        <v>20</v>
      </c>
      <c r="M20" s="312">
        <v>3999</v>
      </c>
      <c r="N20" s="89">
        <f t="shared" si="2"/>
        <v>4115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53</v>
      </c>
      <c r="C21" s="59" t="s">
        <v>191</v>
      </c>
      <c r="D21" s="59" t="s">
        <v>184</v>
      </c>
      <c r="E21" s="59" t="s">
        <v>51</v>
      </c>
      <c r="F21" s="59" t="s">
        <v>50</v>
      </c>
      <c r="G21" s="59" t="s">
        <v>52</v>
      </c>
      <c r="H21" s="88">
        <v>107</v>
      </c>
      <c r="I21" s="3">
        <v>21</v>
      </c>
      <c r="J21" s="159" t="s">
        <v>25</v>
      </c>
      <c r="K21" s="115">
        <f t="shared" si="1"/>
        <v>36</v>
      </c>
      <c r="L21" s="159" t="s">
        <v>5</v>
      </c>
      <c r="M21" s="312">
        <v>889</v>
      </c>
      <c r="N21" s="89">
        <f t="shared" si="2"/>
        <v>2072</v>
      </c>
      <c r="O21" s="45"/>
      <c r="P21" s="17"/>
      <c r="S21" s="26"/>
      <c r="T21" s="26"/>
      <c r="U21" s="26"/>
    </row>
    <row r="22" spans="1:21">
      <c r="A22" s="61">
        <v>1</v>
      </c>
      <c r="B22" s="159" t="s">
        <v>0</v>
      </c>
      <c r="C22" s="43">
        <f t="shared" ref="C22:C31" si="3">SUM(H4)</f>
        <v>16820</v>
      </c>
      <c r="D22" s="89">
        <f>SUM(L4)</f>
        <v>16962</v>
      </c>
      <c r="E22" s="52">
        <f t="shared" ref="E22:E32" si="4">SUM(N16/M16*100)</f>
        <v>101.47812971342383</v>
      </c>
      <c r="F22" s="55">
        <f>SUM(C22/D22*100)</f>
        <v>99.162834571394882</v>
      </c>
      <c r="G22" s="3"/>
      <c r="H22" s="91">
        <v>39</v>
      </c>
      <c r="I22" s="3">
        <v>22</v>
      </c>
      <c r="J22" s="159" t="s">
        <v>26</v>
      </c>
      <c r="K22" s="115">
        <f t="shared" si="1"/>
        <v>24</v>
      </c>
      <c r="L22" s="161" t="s">
        <v>28</v>
      </c>
      <c r="M22" s="312">
        <v>1921</v>
      </c>
      <c r="N22" s="89">
        <f t="shared" si="2"/>
        <v>2029</v>
      </c>
      <c r="O22" s="45"/>
      <c r="P22" s="17"/>
      <c r="S22" s="26"/>
      <c r="T22" s="26"/>
      <c r="U22" s="26"/>
    </row>
    <row r="23" spans="1:21">
      <c r="A23" s="61">
        <v>2</v>
      </c>
      <c r="B23" s="159" t="s">
        <v>30</v>
      </c>
      <c r="C23" s="43">
        <f t="shared" si="3"/>
        <v>15192</v>
      </c>
      <c r="D23" s="89">
        <f>SUM(L5)</f>
        <v>11546</v>
      </c>
      <c r="E23" s="52">
        <f t="shared" si="4"/>
        <v>110.95530236634532</v>
      </c>
      <c r="F23" s="55">
        <f t="shared" ref="F23:F32" si="5">SUM(C23/D23*100)</f>
        <v>131.57803568335353</v>
      </c>
      <c r="G23" s="3"/>
      <c r="H23" s="124">
        <v>38</v>
      </c>
      <c r="I23" s="3">
        <v>9</v>
      </c>
      <c r="J23" s="3" t="s">
        <v>162</v>
      </c>
      <c r="K23" s="115">
        <f t="shared" si="1"/>
        <v>34</v>
      </c>
      <c r="L23" s="159" t="s">
        <v>1</v>
      </c>
      <c r="M23" s="312">
        <v>1757</v>
      </c>
      <c r="N23" s="89">
        <f t="shared" si="2"/>
        <v>1606</v>
      </c>
      <c r="O23" s="45"/>
      <c r="P23" s="17"/>
      <c r="S23" s="26"/>
      <c r="T23" s="26"/>
      <c r="U23" s="26"/>
    </row>
    <row r="24" spans="1:21">
      <c r="A24" s="61">
        <v>3</v>
      </c>
      <c r="B24" s="159" t="s">
        <v>19</v>
      </c>
      <c r="C24" s="43">
        <f t="shared" si="3"/>
        <v>8432</v>
      </c>
      <c r="D24" s="89">
        <f t="shared" ref="D24:D31" si="6">SUM(L6)</f>
        <v>7233</v>
      </c>
      <c r="E24" s="52">
        <f t="shared" si="4"/>
        <v>141.69047218954799</v>
      </c>
      <c r="F24" s="55">
        <f t="shared" si="5"/>
        <v>116.57680077422923</v>
      </c>
      <c r="G24" s="3"/>
      <c r="H24" s="124">
        <v>18</v>
      </c>
      <c r="I24" s="3">
        <v>4</v>
      </c>
      <c r="J24" s="159" t="s">
        <v>11</v>
      </c>
      <c r="K24" s="115">
        <f t="shared" si="1"/>
        <v>37</v>
      </c>
      <c r="L24" s="161" t="s">
        <v>37</v>
      </c>
      <c r="M24" s="312">
        <v>929</v>
      </c>
      <c r="N24" s="89">
        <f t="shared" si="2"/>
        <v>1486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59" t="s">
        <v>38</v>
      </c>
      <c r="C25" s="43">
        <f t="shared" si="3"/>
        <v>4169</v>
      </c>
      <c r="D25" s="89">
        <f t="shared" si="6"/>
        <v>3625</v>
      </c>
      <c r="E25" s="52">
        <f t="shared" si="4"/>
        <v>100.67616517749336</v>
      </c>
      <c r="F25" s="55">
        <f t="shared" si="5"/>
        <v>115.00689655172414</v>
      </c>
      <c r="G25" s="3"/>
      <c r="H25" s="91">
        <v>14</v>
      </c>
      <c r="I25" s="3">
        <v>12</v>
      </c>
      <c r="J25" s="159" t="s">
        <v>18</v>
      </c>
      <c r="K25" s="179">
        <f t="shared" si="1"/>
        <v>17</v>
      </c>
      <c r="L25" s="377" t="s">
        <v>21</v>
      </c>
      <c r="M25" s="313">
        <v>1161</v>
      </c>
      <c r="N25" s="165">
        <f t="shared" si="2"/>
        <v>1259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59" t="s">
        <v>20</v>
      </c>
      <c r="C26" s="89">
        <f t="shared" si="3"/>
        <v>4115</v>
      </c>
      <c r="D26" s="89">
        <f t="shared" si="6"/>
        <v>4529</v>
      </c>
      <c r="E26" s="52">
        <f t="shared" si="4"/>
        <v>102.90072518129531</v>
      </c>
      <c r="F26" s="55">
        <f t="shared" si="5"/>
        <v>90.858909251490388</v>
      </c>
      <c r="G26" s="12"/>
      <c r="H26" s="432">
        <v>0</v>
      </c>
      <c r="I26" s="3">
        <v>3</v>
      </c>
      <c r="J26" s="159" t="s">
        <v>10</v>
      </c>
      <c r="K26" s="3"/>
      <c r="L26" s="360" t="s">
        <v>156</v>
      </c>
      <c r="M26" s="314">
        <v>54576</v>
      </c>
      <c r="N26" s="190">
        <f>SUM(H44)</f>
        <v>60304</v>
      </c>
      <c r="P26" s="17"/>
      <c r="S26" s="26"/>
      <c r="T26" s="26"/>
      <c r="U26" s="26"/>
    </row>
    <row r="27" spans="1:21">
      <c r="A27" s="61">
        <v>6</v>
      </c>
      <c r="B27" s="159" t="s">
        <v>5</v>
      </c>
      <c r="C27" s="43">
        <f t="shared" si="3"/>
        <v>2072</v>
      </c>
      <c r="D27" s="89">
        <f t="shared" si="6"/>
        <v>906</v>
      </c>
      <c r="E27" s="52">
        <f t="shared" si="4"/>
        <v>233.07086614173227</v>
      </c>
      <c r="F27" s="55">
        <f t="shared" si="5"/>
        <v>228.69757174392936</v>
      </c>
      <c r="G27" s="3"/>
      <c r="H27" s="124">
        <v>0</v>
      </c>
      <c r="I27" s="3">
        <v>5</v>
      </c>
      <c r="J27" s="159" t="s">
        <v>12</v>
      </c>
      <c r="L27" s="29"/>
      <c r="M27" s="26"/>
      <c r="P27" s="17"/>
      <c r="S27" s="26"/>
      <c r="T27" s="26"/>
      <c r="U27" s="26"/>
    </row>
    <row r="28" spans="1:21">
      <c r="A28" s="61">
        <v>7</v>
      </c>
      <c r="B28" s="161" t="s">
        <v>28</v>
      </c>
      <c r="C28" s="43">
        <f t="shared" si="3"/>
        <v>2029</v>
      </c>
      <c r="D28" s="89">
        <f t="shared" si="6"/>
        <v>1607</v>
      </c>
      <c r="E28" s="52">
        <f t="shared" si="4"/>
        <v>105.62207183758458</v>
      </c>
      <c r="F28" s="55">
        <f t="shared" si="5"/>
        <v>126.26011200995644</v>
      </c>
      <c r="G28" s="3"/>
      <c r="H28" s="124">
        <v>0</v>
      </c>
      <c r="I28" s="3">
        <v>6</v>
      </c>
      <c r="J28" s="159" t="s">
        <v>13</v>
      </c>
      <c r="L28" s="29"/>
      <c r="P28" s="17"/>
      <c r="S28" s="26"/>
      <c r="T28" s="26"/>
      <c r="U28" s="26"/>
    </row>
    <row r="29" spans="1:21">
      <c r="A29" s="61">
        <v>8</v>
      </c>
      <c r="B29" s="159" t="s">
        <v>1</v>
      </c>
      <c r="C29" s="43">
        <f t="shared" si="3"/>
        <v>1606</v>
      </c>
      <c r="D29" s="89">
        <f t="shared" si="6"/>
        <v>1729</v>
      </c>
      <c r="E29" s="52">
        <f t="shared" si="4"/>
        <v>91.405805350028459</v>
      </c>
      <c r="F29" s="55">
        <f t="shared" si="5"/>
        <v>92.886061307113948</v>
      </c>
      <c r="G29" s="11"/>
      <c r="H29" s="432">
        <v>0</v>
      </c>
      <c r="I29" s="3">
        <v>7</v>
      </c>
      <c r="J29" s="159" t="s">
        <v>14</v>
      </c>
      <c r="L29" s="29"/>
      <c r="M29" s="26"/>
      <c r="P29" s="17"/>
      <c r="S29" s="26"/>
      <c r="T29" s="26"/>
      <c r="U29" s="26"/>
    </row>
    <row r="30" spans="1:21">
      <c r="A30" s="61">
        <v>9</v>
      </c>
      <c r="B30" s="161" t="s">
        <v>37</v>
      </c>
      <c r="C30" s="43">
        <f t="shared" si="3"/>
        <v>1486</v>
      </c>
      <c r="D30" s="89">
        <f t="shared" si="6"/>
        <v>2730</v>
      </c>
      <c r="E30" s="52">
        <f t="shared" si="4"/>
        <v>159.95694294940796</v>
      </c>
      <c r="F30" s="55">
        <f t="shared" si="5"/>
        <v>54.432234432234431</v>
      </c>
      <c r="G30" s="12"/>
      <c r="H30" s="432">
        <v>0</v>
      </c>
      <c r="I30" s="3">
        <v>8</v>
      </c>
      <c r="J30" s="159" t="s">
        <v>15</v>
      </c>
      <c r="L30" s="29"/>
      <c r="M30" s="26"/>
      <c r="P30" s="17"/>
      <c r="S30" s="26"/>
      <c r="T30" s="26"/>
      <c r="U30" s="26"/>
    </row>
    <row r="31" spans="1:21" ht="14.25" thickBot="1">
      <c r="A31" s="64">
        <v>10</v>
      </c>
      <c r="B31" s="377" t="s">
        <v>21</v>
      </c>
      <c r="C31" s="43">
        <f t="shared" si="3"/>
        <v>1259</v>
      </c>
      <c r="D31" s="89">
        <f t="shared" si="6"/>
        <v>969</v>
      </c>
      <c r="E31" s="52">
        <f t="shared" si="4"/>
        <v>108.44099913867356</v>
      </c>
      <c r="F31" s="55">
        <f t="shared" si="5"/>
        <v>129.92776057791536</v>
      </c>
      <c r="G31" s="92"/>
      <c r="H31" s="124">
        <v>0</v>
      </c>
      <c r="I31" s="3">
        <v>10</v>
      </c>
      <c r="J31" s="159" t="s">
        <v>16</v>
      </c>
      <c r="L31" s="29"/>
      <c r="M31" s="26"/>
      <c r="P31" s="17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60304</v>
      </c>
      <c r="D32" s="67">
        <f>SUM(L14)</f>
        <v>56935</v>
      </c>
      <c r="E32" s="70">
        <f t="shared" si="4"/>
        <v>110.49545587804164</v>
      </c>
      <c r="F32" s="68">
        <f t="shared" si="5"/>
        <v>105.9172740844823</v>
      </c>
      <c r="G32" s="69"/>
      <c r="H32" s="440">
        <v>0</v>
      </c>
      <c r="I32" s="3">
        <v>11</v>
      </c>
      <c r="J32" s="159" t="s">
        <v>17</v>
      </c>
      <c r="L32" s="29"/>
      <c r="M32" s="26"/>
      <c r="P32" s="17"/>
      <c r="S32" s="26"/>
      <c r="T32" s="26"/>
      <c r="U32" s="26"/>
    </row>
    <row r="33" spans="2:30">
      <c r="H33" s="43">
        <v>0</v>
      </c>
      <c r="I33" s="3">
        <v>13</v>
      </c>
      <c r="J33" s="159" t="s">
        <v>7</v>
      </c>
      <c r="L33" s="29"/>
      <c r="M33" s="26"/>
      <c r="P33" s="17"/>
      <c r="S33" s="26"/>
      <c r="T33" s="26"/>
      <c r="U33" s="26"/>
    </row>
    <row r="34" spans="2:30">
      <c r="H34" s="412">
        <v>0</v>
      </c>
      <c r="I34" s="3">
        <v>18</v>
      </c>
      <c r="J34" s="159" t="s">
        <v>22</v>
      </c>
      <c r="L34" s="29"/>
      <c r="M34" s="26"/>
      <c r="S34" s="26"/>
      <c r="T34" s="26"/>
      <c r="U34" s="26"/>
    </row>
    <row r="35" spans="2:30">
      <c r="H35" s="121">
        <v>0</v>
      </c>
      <c r="I35" s="3">
        <v>19</v>
      </c>
      <c r="J35" s="159" t="s">
        <v>23</v>
      </c>
      <c r="L35" s="29"/>
      <c r="M35" s="26"/>
      <c r="S35" s="26"/>
      <c r="T35" s="26"/>
      <c r="U35" s="26"/>
    </row>
    <row r="36" spans="2:30">
      <c r="B36" s="48"/>
      <c r="C36" s="26"/>
      <c r="E36" s="17"/>
      <c r="H36" s="89">
        <v>0</v>
      </c>
      <c r="I36" s="3">
        <v>20</v>
      </c>
      <c r="J36" s="159" t="s">
        <v>24</v>
      </c>
      <c r="L36" s="48"/>
      <c r="M36" s="26"/>
      <c r="S36" s="26"/>
      <c r="T36" s="26"/>
      <c r="U36" s="26"/>
    </row>
    <row r="37" spans="2:30">
      <c r="B37" s="18"/>
      <c r="C37" s="26"/>
      <c r="F37" s="26"/>
      <c r="G37" s="48"/>
      <c r="H37" s="44">
        <v>0</v>
      </c>
      <c r="I37" s="3">
        <v>28</v>
      </c>
      <c r="J37" s="159" t="s">
        <v>32</v>
      </c>
      <c r="L37" s="48"/>
      <c r="M37" s="26"/>
      <c r="S37" s="26"/>
      <c r="T37" s="26"/>
      <c r="U37" s="26"/>
    </row>
    <row r="38" spans="2:30">
      <c r="C38" s="26"/>
      <c r="F38" s="26"/>
      <c r="H38" s="44">
        <v>0</v>
      </c>
      <c r="I38" s="3">
        <v>29</v>
      </c>
      <c r="J38" s="159" t="s">
        <v>94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288">
        <v>0</v>
      </c>
      <c r="I39" s="3">
        <v>30</v>
      </c>
      <c r="J39" s="159" t="s">
        <v>33</v>
      </c>
      <c r="L39" s="48"/>
      <c r="M39" s="26"/>
      <c r="S39" s="26"/>
      <c r="T39" s="26"/>
      <c r="U39" s="26"/>
    </row>
    <row r="40" spans="2:30">
      <c r="C40" s="26"/>
      <c r="H40" s="88">
        <v>0</v>
      </c>
      <c r="I40" s="3">
        <v>31</v>
      </c>
      <c r="J40" s="159" t="s">
        <v>104</v>
      </c>
      <c r="L40" s="48"/>
      <c r="M40" s="26"/>
      <c r="S40" s="26"/>
      <c r="T40" s="26"/>
      <c r="U40" s="26"/>
    </row>
    <row r="41" spans="2:30">
      <c r="H41" s="192">
        <v>0</v>
      </c>
      <c r="I41" s="3">
        <v>32</v>
      </c>
      <c r="J41" s="159" t="s">
        <v>35</v>
      </c>
      <c r="L41" s="48"/>
      <c r="M41" s="26"/>
      <c r="S41" s="26"/>
      <c r="T41" s="26"/>
      <c r="U41" s="26"/>
    </row>
    <row r="42" spans="2:30">
      <c r="H42" s="192">
        <v>0</v>
      </c>
      <c r="I42" s="3">
        <v>35</v>
      </c>
      <c r="J42" s="159" t="s">
        <v>36</v>
      </c>
      <c r="L42" s="48"/>
      <c r="M42" s="26"/>
      <c r="S42" s="26"/>
      <c r="T42" s="26"/>
      <c r="U42" s="26"/>
    </row>
    <row r="43" spans="2:30">
      <c r="H43" s="332">
        <v>0</v>
      </c>
      <c r="I43" s="3">
        <v>39</v>
      </c>
      <c r="J43" s="159" t="s">
        <v>39</v>
      </c>
      <c r="L43" s="48"/>
      <c r="M43" s="26"/>
      <c r="S43" s="30"/>
      <c r="T43" s="30"/>
      <c r="U43" s="30"/>
    </row>
    <row r="44" spans="2:30">
      <c r="H44" s="116">
        <f>SUM(H4:H43)</f>
        <v>60304</v>
      </c>
      <c r="I44" s="3"/>
      <c r="J44" s="164" t="s">
        <v>96</v>
      </c>
      <c r="L44" s="48"/>
      <c r="M44" s="26"/>
    </row>
    <row r="45" spans="2:30">
      <c r="R45" s="103"/>
    </row>
    <row r="46" spans="2:30" ht="13.5" customHeight="1">
      <c r="R46" s="47"/>
      <c r="S46" s="10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6" t="s">
        <v>191</v>
      </c>
      <c r="I47" s="3"/>
      <c r="J47" s="177" t="s">
        <v>70</v>
      </c>
      <c r="K47" s="3"/>
      <c r="L47" s="297" t="s">
        <v>184</v>
      </c>
      <c r="S47" s="26"/>
      <c r="T47" s="26"/>
      <c r="U47" s="26"/>
      <c r="V47" s="26"/>
    </row>
    <row r="48" spans="2:30">
      <c r="H48" s="176" t="s">
        <v>98</v>
      </c>
      <c r="I48" s="120"/>
      <c r="J48" s="176" t="s">
        <v>53</v>
      </c>
      <c r="K48" s="120"/>
      <c r="L48" s="301" t="s">
        <v>98</v>
      </c>
      <c r="S48" s="26"/>
      <c r="T48" s="26"/>
      <c r="U48" s="26"/>
      <c r="V48" s="26"/>
    </row>
    <row r="49" spans="1:22">
      <c r="H49" s="43">
        <v>58910</v>
      </c>
      <c r="I49" s="3">
        <v>26</v>
      </c>
      <c r="J49" s="159" t="s">
        <v>30</v>
      </c>
      <c r="K49" s="3">
        <f>SUM(I49)</f>
        <v>26</v>
      </c>
      <c r="L49" s="427">
        <v>55034</v>
      </c>
      <c r="S49" s="26"/>
      <c r="T49" s="26"/>
      <c r="U49" s="26"/>
      <c r="V49" s="26"/>
    </row>
    <row r="50" spans="1:22">
      <c r="H50" s="89">
        <v>14497</v>
      </c>
      <c r="I50" s="3">
        <v>33</v>
      </c>
      <c r="J50" s="159" t="s">
        <v>0</v>
      </c>
      <c r="K50" s="3">
        <f t="shared" ref="K50:K58" si="7">SUM(I50)</f>
        <v>33</v>
      </c>
      <c r="L50" s="302">
        <v>13701</v>
      </c>
      <c r="M50" s="26"/>
      <c r="N50" s="90"/>
      <c r="O50" s="90"/>
      <c r="S50" s="26"/>
      <c r="T50" s="26"/>
      <c r="U50" s="26"/>
      <c r="V50" s="26"/>
    </row>
    <row r="51" spans="1:22">
      <c r="H51" s="44">
        <v>13587</v>
      </c>
      <c r="I51" s="3">
        <v>34</v>
      </c>
      <c r="J51" s="159" t="s">
        <v>1</v>
      </c>
      <c r="K51" s="3">
        <f t="shared" si="7"/>
        <v>34</v>
      </c>
      <c r="L51" s="302">
        <v>5482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88">
        <v>10249</v>
      </c>
      <c r="I52" s="3">
        <v>13</v>
      </c>
      <c r="J52" s="159" t="s">
        <v>7</v>
      </c>
      <c r="K52" s="3">
        <f t="shared" si="7"/>
        <v>13</v>
      </c>
      <c r="L52" s="427">
        <v>12340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191</v>
      </c>
      <c r="D53" s="59" t="s">
        <v>184</v>
      </c>
      <c r="E53" s="59" t="s">
        <v>51</v>
      </c>
      <c r="F53" s="59" t="s">
        <v>50</v>
      </c>
      <c r="G53" s="59" t="s">
        <v>52</v>
      </c>
      <c r="H53" s="44">
        <v>7538</v>
      </c>
      <c r="I53" s="3">
        <v>40</v>
      </c>
      <c r="J53" s="159" t="s">
        <v>2</v>
      </c>
      <c r="K53" s="3">
        <f t="shared" si="7"/>
        <v>40</v>
      </c>
      <c r="L53" s="302">
        <v>7408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59" t="s">
        <v>30</v>
      </c>
      <c r="C54" s="43">
        <f t="shared" ref="C54:C63" si="8">SUM(H49)</f>
        <v>58910</v>
      </c>
      <c r="D54" s="96">
        <f>SUM(L49)</f>
        <v>55034</v>
      </c>
      <c r="E54" s="52">
        <f t="shared" ref="E54:E64" si="9">SUM(N63/M63*100)</f>
        <v>104.88178322176329</v>
      </c>
      <c r="F54" s="52">
        <f>SUM(C54/D54*100)</f>
        <v>107.04291892284769</v>
      </c>
      <c r="G54" s="3"/>
      <c r="H54" s="332">
        <v>4372</v>
      </c>
      <c r="I54" s="3">
        <v>24</v>
      </c>
      <c r="J54" s="159" t="s">
        <v>28</v>
      </c>
      <c r="K54" s="3">
        <f t="shared" si="7"/>
        <v>24</v>
      </c>
      <c r="L54" s="302">
        <v>3808</v>
      </c>
      <c r="M54" s="26"/>
      <c r="N54" s="357"/>
      <c r="O54" s="90"/>
      <c r="S54" s="26"/>
      <c r="T54" s="26"/>
      <c r="U54" s="26"/>
      <c r="V54" s="26"/>
    </row>
    <row r="55" spans="1:22">
      <c r="A55" s="61">
        <v>2</v>
      </c>
      <c r="B55" s="159" t="s">
        <v>0</v>
      </c>
      <c r="C55" s="43">
        <f t="shared" si="8"/>
        <v>14497</v>
      </c>
      <c r="D55" s="96">
        <f t="shared" ref="D55:D64" si="10">SUM(L50)</f>
        <v>13701</v>
      </c>
      <c r="E55" s="52">
        <f t="shared" si="9"/>
        <v>89.487654320987659</v>
      </c>
      <c r="F55" s="52">
        <f t="shared" ref="F55:F64" si="11">SUM(C55/D55*100)</f>
        <v>105.80979490548134</v>
      </c>
      <c r="G55" s="3"/>
      <c r="H55" s="44">
        <v>3858</v>
      </c>
      <c r="I55" s="3">
        <v>38</v>
      </c>
      <c r="J55" s="159" t="s">
        <v>38</v>
      </c>
      <c r="K55" s="3">
        <f t="shared" si="7"/>
        <v>38</v>
      </c>
      <c r="L55" s="302">
        <v>1860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59" t="s">
        <v>1</v>
      </c>
      <c r="C56" s="43">
        <f t="shared" si="8"/>
        <v>13587</v>
      </c>
      <c r="D56" s="96">
        <f t="shared" si="10"/>
        <v>5482</v>
      </c>
      <c r="E56" s="52">
        <f t="shared" si="9"/>
        <v>88.693778967295515</v>
      </c>
      <c r="F56" s="52">
        <f t="shared" si="11"/>
        <v>247.84750091207587</v>
      </c>
      <c r="G56" s="3"/>
      <c r="H56" s="44">
        <v>2151</v>
      </c>
      <c r="I56" s="3">
        <v>25</v>
      </c>
      <c r="J56" s="159" t="s">
        <v>29</v>
      </c>
      <c r="K56" s="3">
        <f t="shared" si="7"/>
        <v>25</v>
      </c>
      <c r="L56" s="302">
        <v>12214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59" t="s">
        <v>7</v>
      </c>
      <c r="C57" s="43">
        <f t="shared" si="8"/>
        <v>10249</v>
      </c>
      <c r="D57" s="96">
        <f t="shared" si="10"/>
        <v>12340</v>
      </c>
      <c r="E57" s="52">
        <f t="shared" si="9"/>
        <v>64.974007861037151</v>
      </c>
      <c r="F57" s="52">
        <f t="shared" si="11"/>
        <v>83.055105348460287</v>
      </c>
      <c r="G57" s="3"/>
      <c r="H57" s="437">
        <v>1928</v>
      </c>
      <c r="I57" s="3">
        <v>22</v>
      </c>
      <c r="J57" s="159" t="s">
        <v>26</v>
      </c>
      <c r="K57" s="3">
        <f t="shared" si="7"/>
        <v>22</v>
      </c>
      <c r="L57" s="302">
        <v>847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59" t="s">
        <v>2</v>
      </c>
      <c r="C58" s="43">
        <f t="shared" si="8"/>
        <v>7538</v>
      </c>
      <c r="D58" s="96">
        <f t="shared" si="10"/>
        <v>7408</v>
      </c>
      <c r="E58" s="52">
        <f t="shared" si="9"/>
        <v>100.14614056064832</v>
      </c>
      <c r="F58" s="52">
        <f t="shared" si="11"/>
        <v>101.7548596112311</v>
      </c>
      <c r="G58" s="12"/>
      <c r="H58" s="439">
        <v>1703</v>
      </c>
      <c r="I58" s="14">
        <v>36</v>
      </c>
      <c r="J58" s="161" t="s">
        <v>5</v>
      </c>
      <c r="K58" s="14">
        <f t="shared" si="7"/>
        <v>36</v>
      </c>
      <c r="L58" s="303">
        <v>2624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59" t="s">
        <v>28</v>
      </c>
      <c r="C59" s="43">
        <f t="shared" si="8"/>
        <v>4372</v>
      </c>
      <c r="D59" s="96">
        <f t="shared" si="10"/>
        <v>3808</v>
      </c>
      <c r="E59" s="52">
        <f t="shared" si="9"/>
        <v>129.38739271973955</v>
      </c>
      <c r="F59" s="52">
        <f t="shared" si="11"/>
        <v>114.81092436974789</v>
      </c>
      <c r="G59" s="3"/>
      <c r="H59" s="371">
        <v>1415</v>
      </c>
      <c r="I59" s="334">
        <v>16</v>
      </c>
      <c r="J59" s="219" t="s">
        <v>3</v>
      </c>
      <c r="K59" s="8" t="s">
        <v>66</v>
      </c>
      <c r="L59" s="304">
        <v>119316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59" t="s">
        <v>38</v>
      </c>
      <c r="C60" s="43">
        <f t="shared" si="8"/>
        <v>3858</v>
      </c>
      <c r="D60" s="96">
        <f t="shared" si="10"/>
        <v>1860</v>
      </c>
      <c r="E60" s="52">
        <f t="shared" si="9"/>
        <v>129.8989898989899</v>
      </c>
      <c r="F60" s="52">
        <f t="shared" si="11"/>
        <v>207.41935483870969</v>
      </c>
      <c r="G60" s="3"/>
      <c r="H60" s="124">
        <v>749</v>
      </c>
      <c r="I60" s="138">
        <v>21</v>
      </c>
      <c r="J60" s="3" t="s">
        <v>154</v>
      </c>
      <c r="L60" s="105"/>
      <c r="M60" s="26"/>
      <c r="S60" s="26"/>
      <c r="T60" s="26"/>
      <c r="U60" s="26"/>
      <c r="V60" s="26"/>
    </row>
    <row r="61" spans="1:22">
      <c r="A61" s="61">
        <v>8</v>
      </c>
      <c r="B61" s="159" t="s">
        <v>29</v>
      </c>
      <c r="C61" s="43">
        <f t="shared" si="8"/>
        <v>2151</v>
      </c>
      <c r="D61" s="96">
        <f t="shared" si="10"/>
        <v>12214</v>
      </c>
      <c r="E61" s="52">
        <f t="shared" si="9"/>
        <v>107.17488789237667</v>
      </c>
      <c r="F61" s="52">
        <f t="shared" si="11"/>
        <v>17.610938267561814</v>
      </c>
      <c r="G61" s="11"/>
      <c r="H61" s="124">
        <v>698</v>
      </c>
      <c r="I61" s="138">
        <v>12</v>
      </c>
      <c r="J61" s="159" t="s">
        <v>18</v>
      </c>
      <c r="K61" s="50"/>
      <c r="S61" s="26"/>
      <c r="T61" s="26"/>
      <c r="U61" s="26"/>
      <c r="V61" s="26"/>
    </row>
    <row r="62" spans="1:22">
      <c r="A62" s="61">
        <v>9</v>
      </c>
      <c r="B62" s="159" t="s">
        <v>26</v>
      </c>
      <c r="C62" s="43">
        <f t="shared" si="8"/>
        <v>1928</v>
      </c>
      <c r="D62" s="96">
        <f t="shared" si="10"/>
        <v>847</v>
      </c>
      <c r="E62" s="52">
        <f t="shared" si="9"/>
        <v>104.78260869565217</v>
      </c>
      <c r="F62" s="52">
        <f t="shared" si="11"/>
        <v>227.62691853600944</v>
      </c>
      <c r="G62" s="12"/>
      <c r="H62" s="124">
        <v>558</v>
      </c>
      <c r="I62" s="172">
        <v>23</v>
      </c>
      <c r="J62" s="159" t="s">
        <v>27</v>
      </c>
      <c r="K62" s="50"/>
      <c r="L62" t="s">
        <v>60</v>
      </c>
      <c r="M62" s="430" t="s">
        <v>62</v>
      </c>
      <c r="N62" s="42" t="s">
        <v>74</v>
      </c>
      <c r="S62" s="26"/>
      <c r="T62" s="26"/>
      <c r="U62" s="26"/>
      <c r="V62" s="26"/>
    </row>
    <row r="63" spans="1:22" ht="14.25" thickBot="1">
      <c r="A63" s="64">
        <v>10</v>
      </c>
      <c r="B63" s="161" t="s">
        <v>5</v>
      </c>
      <c r="C63" s="329">
        <f t="shared" si="8"/>
        <v>1703</v>
      </c>
      <c r="D63" s="136">
        <f t="shared" si="10"/>
        <v>2624</v>
      </c>
      <c r="E63" s="57">
        <f t="shared" si="9"/>
        <v>90.972222222222214</v>
      </c>
      <c r="F63" s="57">
        <f t="shared" si="11"/>
        <v>64.900914634146346</v>
      </c>
      <c r="G63" s="92"/>
      <c r="H63" s="91">
        <v>345</v>
      </c>
      <c r="I63" s="3">
        <v>17</v>
      </c>
      <c r="J63" s="159" t="s">
        <v>21</v>
      </c>
      <c r="K63" s="3">
        <f>SUM(K49)</f>
        <v>26</v>
      </c>
      <c r="L63" s="159" t="s">
        <v>30</v>
      </c>
      <c r="M63" s="168">
        <v>56168</v>
      </c>
      <c r="N63" s="89">
        <f>SUM(H49)</f>
        <v>58910</v>
      </c>
      <c r="O63" s="45"/>
      <c r="S63" s="26"/>
      <c r="T63" s="26"/>
      <c r="U63" s="26"/>
      <c r="V63" s="26"/>
    </row>
    <row r="64" spans="1:22" ht="14.25" thickBot="1">
      <c r="A64" s="65"/>
      <c r="B64" s="66"/>
      <c r="C64" s="99">
        <f>SUM(H89)</f>
        <v>122829</v>
      </c>
      <c r="D64" s="137">
        <f t="shared" si="10"/>
        <v>119316</v>
      </c>
      <c r="E64" s="70">
        <f t="shared" si="9"/>
        <v>97.375138734739181</v>
      </c>
      <c r="F64" s="70">
        <f t="shared" si="11"/>
        <v>102.94428240973549</v>
      </c>
      <c r="G64" s="69"/>
      <c r="H64" s="437">
        <v>150</v>
      </c>
      <c r="I64" s="3">
        <v>11</v>
      </c>
      <c r="J64" s="159" t="s">
        <v>17</v>
      </c>
      <c r="K64" s="3">
        <f t="shared" ref="K64:K72" si="12">SUM(K50)</f>
        <v>33</v>
      </c>
      <c r="L64" s="159" t="s">
        <v>0</v>
      </c>
      <c r="M64" s="168">
        <v>16200</v>
      </c>
      <c r="N64" s="89">
        <f t="shared" ref="N64:N72" si="13">SUM(H50)</f>
        <v>14497</v>
      </c>
      <c r="O64" s="45"/>
      <c r="S64" s="26"/>
      <c r="T64" s="26"/>
      <c r="U64" s="26"/>
      <c r="V64" s="26"/>
    </row>
    <row r="65" spans="2:22">
      <c r="H65" s="89">
        <v>45</v>
      </c>
      <c r="I65" s="3">
        <v>15</v>
      </c>
      <c r="J65" s="159" t="s">
        <v>20</v>
      </c>
      <c r="K65" s="3">
        <f t="shared" si="12"/>
        <v>34</v>
      </c>
      <c r="L65" s="159" t="s">
        <v>7</v>
      </c>
      <c r="M65" s="168">
        <v>15319</v>
      </c>
      <c r="N65" s="89">
        <f t="shared" si="13"/>
        <v>13587</v>
      </c>
      <c r="O65" s="45"/>
      <c r="S65" s="26"/>
      <c r="T65" s="26"/>
      <c r="U65" s="26"/>
      <c r="V65" s="26"/>
    </row>
    <row r="66" spans="2:22">
      <c r="H66" s="43">
        <v>39</v>
      </c>
      <c r="I66" s="3">
        <v>1</v>
      </c>
      <c r="J66" s="159" t="s">
        <v>4</v>
      </c>
      <c r="K66" s="3">
        <f t="shared" si="12"/>
        <v>13</v>
      </c>
      <c r="L66" s="159" t="s">
        <v>1</v>
      </c>
      <c r="M66" s="168">
        <v>15774</v>
      </c>
      <c r="N66" s="89">
        <f t="shared" si="13"/>
        <v>10249</v>
      </c>
      <c r="O66" s="45"/>
      <c r="S66" s="26"/>
      <c r="T66" s="26"/>
      <c r="U66" s="26"/>
      <c r="V66" s="26"/>
    </row>
    <row r="67" spans="2:22">
      <c r="H67" s="43">
        <v>28</v>
      </c>
      <c r="I67" s="3">
        <v>29</v>
      </c>
      <c r="J67" s="159" t="s">
        <v>94</v>
      </c>
      <c r="K67" s="3">
        <f t="shared" si="12"/>
        <v>40</v>
      </c>
      <c r="L67" s="159" t="s">
        <v>2</v>
      </c>
      <c r="M67" s="168">
        <v>7527</v>
      </c>
      <c r="N67" s="89">
        <f t="shared" si="13"/>
        <v>7538</v>
      </c>
      <c r="O67" s="45"/>
      <c r="S67" s="26"/>
      <c r="T67" s="26"/>
      <c r="U67" s="26"/>
      <c r="V67" s="26"/>
    </row>
    <row r="68" spans="2:22">
      <c r="B68" s="51"/>
      <c r="C68" s="26"/>
      <c r="H68" s="44">
        <v>7</v>
      </c>
      <c r="I68" s="3">
        <v>9</v>
      </c>
      <c r="J68" s="3" t="s">
        <v>160</v>
      </c>
      <c r="K68" s="3">
        <f t="shared" si="12"/>
        <v>24</v>
      </c>
      <c r="L68" s="159" t="s">
        <v>28</v>
      </c>
      <c r="M68" s="168">
        <v>3379</v>
      </c>
      <c r="N68" s="89">
        <f t="shared" si="13"/>
        <v>4372</v>
      </c>
      <c r="O68" s="45"/>
      <c r="S68" s="26"/>
      <c r="T68" s="26"/>
      <c r="U68" s="26"/>
      <c r="V68" s="26"/>
    </row>
    <row r="69" spans="2:22">
      <c r="B69" s="51"/>
      <c r="C69" s="26"/>
      <c r="H69" s="44">
        <v>2</v>
      </c>
      <c r="I69" s="3">
        <v>27</v>
      </c>
      <c r="J69" s="159" t="s">
        <v>31</v>
      </c>
      <c r="K69" s="3">
        <f t="shared" si="12"/>
        <v>38</v>
      </c>
      <c r="L69" s="159" t="s">
        <v>38</v>
      </c>
      <c r="M69" s="168">
        <v>2970</v>
      </c>
      <c r="N69" s="89">
        <f t="shared" si="13"/>
        <v>3858</v>
      </c>
      <c r="O69" s="45"/>
      <c r="S69" s="26"/>
      <c r="T69" s="26"/>
      <c r="U69" s="26"/>
      <c r="V69" s="26"/>
    </row>
    <row r="70" spans="2:22">
      <c r="B70" s="50"/>
      <c r="H70" s="88">
        <v>0</v>
      </c>
      <c r="I70" s="3">
        <v>2</v>
      </c>
      <c r="J70" s="159" t="s">
        <v>6</v>
      </c>
      <c r="K70" s="3">
        <f t="shared" si="12"/>
        <v>25</v>
      </c>
      <c r="L70" s="159" t="s">
        <v>29</v>
      </c>
      <c r="M70" s="168">
        <v>2007</v>
      </c>
      <c r="N70" s="89">
        <f t="shared" si="13"/>
        <v>2151</v>
      </c>
      <c r="O70" s="45"/>
      <c r="S70" s="26"/>
      <c r="T70" s="26"/>
      <c r="U70" s="26"/>
      <c r="V70" s="26"/>
    </row>
    <row r="71" spans="2:22">
      <c r="B71" s="50"/>
      <c r="H71" s="88">
        <v>0</v>
      </c>
      <c r="I71" s="3">
        <v>3</v>
      </c>
      <c r="J71" s="159" t="s">
        <v>10</v>
      </c>
      <c r="K71" s="3">
        <f t="shared" si="12"/>
        <v>22</v>
      </c>
      <c r="L71" s="159" t="s">
        <v>5</v>
      </c>
      <c r="M71" s="168">
        <v>1840</v>
      </c>
      <c r="N71" s="89">
        <f t="shared" si="13"/>
        <v>1928</v>
      </c>
      <c r="O71" s="45"/>
      <c r="S71" s="26"/>
      <c r="T71" s="26"/>
      <c r="U71" s="26"/>
      <c r="V71" s="26"/>
    </row>
    <row r="72" spans="2:22" ht="14.25" thickBot="1">
      <c r="B72" s="50"/>
      <c r="H72" s="88">
        <v>0</v>
      </c>
      <c r="I72" s="3">
        <v>4</v>
      </c>
      <c r="J72" s="159" t="s">
        <v>11</v>
      </c>
      <c r="K72" s="3">
        <f t="shared" si="12"/>
        <v>36</v>
      </c>
      <c r="L72" s="161" t="s">
        <v>26</v>
      </c>
      <c r="M72" s="169">
        <v>1872</v>
      </c>
      <c r="N72" s="89">
        <f t="shared" si="13"/>
        <v>1703</v>
      </c>
      <c r="O72" s="45"/>
      <c r="S72" s="26"/>
      <c r="T72" s="26"/>
      <c r="U72" s="26"/>
      <c r="V72" s="26"/>
    </row>
    <row r="73" spans="2:22" ht="14.25" thickTop="1">
      <c r="B73" s="50"/>
      <c r="H73" s="88">
        <v>0</v>
      </c>
      <c r="I73" s="3">
        <v>5</v>
      </c>
      <c r="J73" s="159" t="s">
        <v>12</v>
      </c>
      <c r="K73" s="43"/>
      <c r="L73" s="3" t="s">
        <v>172</v>
      </c>
      <c r="M73" s="167">
        <v>126140</v>
      </c>
      <c r="N73" s="166">
        <f>SUM(H89)</f>
        <v>122829</v>
      </c>
      <c r="O73" s="45"/>
      <c r="S73" s="26"/>
      <c r="T73" s="26"/>
      <c r="U73" s="26"/>
      <c r="V73" s="26"/>
    </row>
    <row r="74" spans="2:22">
      <c r="B74" s="50"/>
      <c r="H74" s="88">
        <v>0</v>
      </c>
      <c r="I74" s="3">
        <v>6</v>
      </c>
      <c r="J74" s="159" t="s">
        <v>13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44">
        <v>0</v>
      </c>
      <c r="I75" s="3">
        <v>7</v>
      </c>
      <c r="J75" s="159" t="s">
        <v>14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44">
        <v>0</v>
      </c>
      <c r="I76" s="3">
        <v>8</v>
      </c>
      <c r="J76" s="159" t="s">
        <v>15</v>
      </c>
      <c r="L76" s="48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10</v>
      </c>
      <c r="J77" s="159" t="s">
        <v>16</v>
      </c>
      <c r="L77" s="48"/>
      <c r="M77" s="26"/>
      <c r="N77" s="26"/>
      <c r="O77" s="26"/>
      <c r="S77" s="26"/>
      <c r="T77" s="26"/>
      <c r="U77" s="26"/>
      <c r="V77" s="26"/>
    </row>
    <row r="78" spans="2:22">
      <c r="H78" s="44">
        <v>0</v>
      </c>
      <c r="I78" s="3">
        <v>14</v>
      </c>
      <c r="J78" s="159" t="s">
        <v>19</v>
      </c>
      <c r="L78" s="48"/>
      <c r="M78" s="26"/>
      <c r="N78" s="26"/>
      <c r="O78" s="26"/>
      <c r="S78" s="26"/>
      <c r="T78" s="26"/>
      <c r="U78" s="26"/>
      <c r="V78" s="26"/>
    </row>
    <row r="79" spans="2:22">
      <c r="H79" s="89">
        <v>0</v>
      </c>
      <c r="I79" s="3">
        <v>18</v>
      </c>
      <c r="J79" s="159" t="s">
        <v>22</v>
      </c>
      <c r="L79" s="48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19</v>
      </c>
      <c r="J80" s="159" t="s">
        <v>23</v>
      </c>
      <c r="L80" s="48"/>
      <c r="M80" s="26"/>
      <c r="N80" s="26"/>
      <c r="O80" s="26"/>
      <c r="S80" s="26"/>
      <c r="T80" s="26"/>
      <c r="U80" s="26"/>
      <c r="V80" s="26"/>
    </row>
    <row r="81" spans="8:22">
      <c r="H81" s="121">
        <v>0</v>
      </c>
      <c r="I81" s="3">
        <v>20</v>
      </c>
      <c r="J81" s="159" t="s">
        <v>24</v>
      </c>
      <c r="L81" s="48"/>
      <c r="M81" s="26"/>
      <c r="N81" s="26"/>
      <c r="O81" s="26"/>
      <c r="S81" s="26"/>
      <c r="T81" s="26"/>
      <c r="U81" s="26"/>
      <c r="V81" s="26"/>
    </row>
    <row r="82" spans="8:22">
      <c r="H82" s="43">
        <v>0</v>
      </c>
      <c r="I82" s="3">
        <v>28</v>
      </c>
      <c r="J82" s="159" t="s">
        <v>32</v>
      </c>
      <c r="L82" s="48"/>
      <c r="M82" s="26"/>
      <c r="N82" s="26"/>
      <c r="O82" s="26"/>
      <c r="S82" s="26"/>
      <c r="T82" s="26"/>
      <c r="U82" s="26"/>
      <c r="V82" s="26"/>
    </row>
    <row r="83" spans="8:22">
      <c r="H83" s="44">
        <v>0</v>
      </c>
      <c r="I83" s="3">
        <v>30</v>
      </c>
      <c r="J83" s="159" t="s">
        <v>33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88">
        <v>0</v>
      </c>
      <c r="I84" s="3">
        <v>31</v>
      </c>
      <c r="J84" s="159" t="s">
        <v>95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288">
        <v>0</v>
      </c>
      <c r="I85" s="3">
        <v>32</v>
      </c>
      <c r="J85" s="159" t="s">
        <v>35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35</v>
      </c>
      <c r="J86" s="159" t="s">
        <v>36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59" t="s">
        <v>37</v>
      </c>
      <c r="L87" s="48"/>
      <c r="M87" s="26"/>
      <c r="N87" s="26"/>
      <c r="O87" s="26"/>
      <c r="S87" s="30"/>
      <c r="T87" s="30"/>
    </row>
    <row r="88" spans="8:22">
      <c r="H88" s="332">
        <v>0</v>
      </c>
      <c r="I88" s="3">
        <v>39</v>
      </c>
      <c r="J88" s="159" t="s">
        <v>39</v>
      </c>
      <c r="L88" s="48"/>
      <c r="M88" s="26"/>
      <c r="N88" s="26"/>
      <c r="O88" s="26"/>
      <c r="Q88" s="26"/>
    </row>
    <row r="89" spans="8:22">
      <c r="H89" s="117">
        <f>SUM(H49:H88)</f>
        <v>122829</v>
      </c>
      <c r="I89" s="3"/>
      <c r="J89" s="3" t="s">
        <v>92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D90"/>
  <sheetViews>
    <sheetView topLeftCell="B1" zoomScaleNormal="100" workbookViewId="0">
      <selection activeCell="L60" sqref="L60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16" t="s">
        <v>64</v>
      </c>
      <c r="J1" s="100"/>
      <c r="Q1" s="26"/>
      <c r="R1" s="107"/>
    </row>
    <row r="2" spans="5:30">
      <c r="H2" s="279" t="s">
        <v>194</v>
      </c>
      <c r="I2" s="3"/>
      <c r="J2" s="184" t="s">
        <v>102</v>
      </c>
      <c r="K2" s="3"/>
      <c r="L2" s="178" t="s">
        <v>187</v>
      </c>
      <c r="R2" s="108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98</v>
      </c>
      <c r="I3" s="3"/>
      <c r="J3" s="143" t="s">
        <v>99</v>
      </c>
      <c r="K3" s="3"/>
      <c r="L3" s="42" t="s">
        <v>98</v>
      </c>
      <c r="M3" s="82"/>
      <c r="N3" s="414"/>
      <c r="R3" s="48"/>
      <c r="S3" s="26"/>
      <c r="T3" s="26"/>
      <c r="U3" s="26"/>
      <c r="V3" s="26"/>
    </row>
    <row r="4" spans="5:30" ht="13.5" customHeight="1">
      <c r="H4" s="89">
        <v>31646</v>
      </c>
      <c r="I4" s="3">
        <v>2</v>
      </c>
      <c r="J4" s="33" t="s">
        <v>6</v>
      </c>
      <c r="K4" s="199">
        <f>SUM(I4)</f>
        <v>2</v>
      </c>
      <c r="L4" s="271">
        <v>10203</v>
      </c>
      <c r="M4" s="45"/>
      <c r="N4" s="414"/>
      <c r="R4" s="48"/>
      <c r="S4" s="26"/>
      <c r="T4" s="26"/>
      <c r="U4" s="26"/>
      <c r="V4" s="26"/>
    </row>
    <row r="5" spans="5:30" ht="13.5" customHeight="1">
      <c r="H5" s="88">
        <v>22062</v>
      </c>
      <c r="I5" s="3">
        <v>33</v>
      </c>
      <c r="J5" s="33" t="s">
        <v>0</v>
      </c>
      <c r="K5" s="199">
        <f t="shared" ref="K5:K13" si="0">SUM(I5)</f>
        <v>33</v>
      </c>
      <c r="L5" s="271">
        <v>17006</v>
      </c>
      <c r="M5" s="45"/>
      <c r="N5" s="414"/>
      <c r="R5" s="48"/>
      <c r="S5" s="26"/>
      <c r="T5" s="26"/>
      <c r="U5" s="26"/>
      <c r="V5" s="26"/>
    </row>
    <row r="6" spans="5:30" ht="13.5" customHeight="1">
      <c r="H6" s="88">
        <v>22007</v>
      </c>
      <c r="I6" s="3">
        <v>17</v>
      </c>
      <c r="J6" s="33" t="s">
        <v>21</v>
      </c>
      <c r="K6" s="199">
        <f t="shared" si="0"/>
        <v>17</v>
      </c>
      <c r="L6" s="271">
        <v>19764</v>
      </c>
      <c r="M6" s="45"/>
      <c r="N6" s="414"/>
      <c r="R6" s="48"/>
      <c r="S6" s="26"/>
      <c r="T6" s="26"/>
      <c r="U6" s="26"/>
      <c r="V6" s="26"/>
    </row>
    <row r="7" spans="5:30" ht="13.5" customHeight="1">
      <c r="H7" s="44">
        <v>17903</v>
      </c>
      <c r="I7" s="3">
        <v>34</v>
      </c>
      <c r="J7" s="33" t="s">
        <v>1</v>
      </c>
      <c r="K7" s="199">
        <f t="shared" si="0"/>
        <v>34</v>
      </c>
      <c r="L7" s="271">
        <v>16651</v>
      </c>
      <c r="M7" s="45"/>
      <c r="N7" s="414"/>
      <c r="R7" s="48"/>
      <c r="S7" s="26"/>
      <c r="T7" s="26"/>
      <c r="U7" s="26"/>
      <c r="V7" s="26"/>
    </row>
    <row r="8" spans="5:30">
      <c r="H8" s="288">
        <v>14976</v>
      </c>
      <c r="I8" s="3">
        <v>31</v>
      </c>
      <c r="J8" s="33" t="s">
        <v>63</v>
      </c>
      <c r="K8" s="199">
        <f t="shared" si="0"/>
        <v>31</v>
      </c>
      <c r="L8" s="271">
        <v>11092</v>
      </c>
      <c r="M8" s="45"/>
      <c r="R8" s="48"/>
      <c r="S8" s="26"/>
      <c r="T8" s="26"/>
      <c r="U8" s="26"/>
      <c r="V8" s="26"/>
    </row>
    <row r="9" spans="5:30">
      <c r="H9" s="88">
        <v>12799</v>
      </c>
      <c r="I9" s="3">
        <v>40</v>
      </c>
      <c r="J9" s="33" t="s">
        <v>2</v>
      </c>
      <c r="K9" s="199">
        <f t="shared" si="0"/>
        <v>40</v>
      </c>
      <c r="L9" s="271">
        <v>8323</v>
      </c>
      <c r="M9" s="45"/>
      <c r="R9" s="48"/>
      <c r="S9" s="26"/>
      <c r="T9" s="26"/>
      <c r="U9" s="26"/>
      <c r="V9" s="26"/>
    </row>
    <row r="10" spans="5:30">
      <c r="H10" s="88">
        <v>11847</v>
      </c>
      <c r="I10" s="3">
        <v>3</v>
      </c>
      <c r="J10" s="33" t="s">
        <v>10</v>
      </c>
      <c r="K10" s="199">
        <f t="shared" si="0"/>
        <v>3</v>
      </c>
      <c r="L10" s="271">
        <v>2842</v>
      </c>
      <c r="M10" s="45"/>
      <c r="R10" s="48"/>
      <c r="S10" s="26"/>
      <c r="T10" s="26"/>
      <c r="U10" s="26"/>
      <c r="V10" s="26"/>
    </row>
    <row r="11" spans="5:30">
      <c r="H11" s="88">
        <v>9274</v>
      </c>
      <c r="I11" s="3">
        <v>13</v>
      </c>
      <c r="J11" s="33" t="s">
        <v>7</v>
      </c>
      <c r="K11" s="199">
        <f t="shared" si="0"/>
        <v>13</v>
      </c>
      <c r="L11" s="272">
        <v>10972</v>
      </c>
      <c r="M11" s="45"/>
      <c r="N11" s="29"/>
      <c r="R11" s="48"/>
      <c r="S11" s="26"/>
      <c r="T11" s="26"/>
      <c r="U11" s="26"/>
      <c r="V11" s="26"/>
    </row>
    <row r="12" spans="5:30">
      <c r="H12" s="428">
        <v>9114</v>
      </c>
      <c r="I12" s="3">
        <v>25</v>
      </c>
      <c r="J12" s="33" t="s">
        <v>29</v>
      </c>
      <c r="K12" s="199">
        <f t="shared" si="0"/>
        <v>25</v>
      </c>
      <c r="L12" s="272">
        <v>7854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1">
        <v>7373</v>
      </c>
      <c r="I13" s="14">
        <v>16</v>
      </c>
      <c r="J13" s="77" t="s">
        <v>3</v>
      </c>
      <c r="K13" s="199">
        <f t="shared" si="0"/>
        <v>16</v>
      </c>
      <c r="L13" s="272">
        <v>5421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371">
        <v>6028</v>
      </c>
      <c r="I14" s="218">
        <v>26</v>
      </c>
      <c r="J14" s="375" t="s">
        <v>30</v>
      </c>
      <c r="K14" s="106" t="s">
        <v>8</v>
      </c>
      <c r="L14" s="273">
        <v>142631</v>
      </c>
      <c r="N14" s="32"/>
      <c r="R14" s="48"/>
      <c r="S14" s="26"/>
      <c r="T14" s="26"/>
      <c r="U14" s="26"/>
      <c r="V14" s="26"/>
    </row>
    <row r="15" spans="5:30">
      <c r="H15" s="288">
        <v>4654</v>
      </c>
      <c r="I15" s="3">
        <v>11</v>
      </c>
      <c r="J15" s="33" t="s">
        <v>17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4570</v>
      </c>
      <c r="I16" s="3">
        <v>21</v>
      </c>
      <c r="J16" s="3" t="s">
        <v>157</v>
      </c>
      <c r="K16" s="50"/>
      <c r="L16" s="32"/>
      <c r="R16" s="48"/>
      <c r="S16" s="26"/>
      <c r="T16" s="26"/>
      <c r="U16" s="26"/>
      <c r="V16" s="26"/>
    </row>
    <row r="17" spans="1:22">
      <c r="H17" s="332">
        <v>4348</v>
      </c>
      <c r="I17" s="3">
        <v>38</v>
      </c>
      <c r="J17" s="33" t="s">
        <v>38</v>
      </c>
      <c r="L17" s="32"/>
      <c r="R17" s="48"/>
      <c r="S17" s="26"/>
      <c r="T17" s="26"/>
      <c r="U17" s="26"/>
      <c r="V17" s="26"/>
    </row>
    <row r="18" spans="1:22">
      <c r="H18" s="121">
        <v>1709</v>
      </c>
      <c r="I18" s="3">
        <v>24</v>
      </c>
      <c r="J18" s="33" t="s">
        <v>28</v>
      </c>
      <c r="L18" s="185" t="s">
        <v>102</v>
      </c>
      <c r="M18" s="42" t="s">
        <v>62</v>
      </c>
      <c r="N18" s="42" t="s">
        <v>74</v>
      </c>
      <c r="R18" s="48"/>
      <c r="S18" s="26"/>
      <c r="T18" s="26"/>
      <c r="U18" s="26"/>
      <c r="V18" s="26"/>
    </row>
    <row r="19" spans="1:22" ht="14.25" thickBot="1">
      <c r="H19" s="89">
        <v>1657</v>
      </c>
      <c r="I19" s="3">
        <v>14</v>
      </c>
      <c r="J19" s="33" t="s">
        <v>19</v>
      </c>
      <c r="K19" s="115">
        <f>SUM(I4)</f>
        <v>2</v>
      </c>
      <c r="L19" s="33" t="s">
        <v>6</v>
      </c>
      <c r="M19" s="364">
        <v>19836</v>
      </c>
      <c r="N19" s="89">
        <f>SUM(H4)</f>
        <v>31646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53</v>
      </c>
      <c r="C20" s="59" t="s">
        <v>191</v>
      </c>
      <c r="D20" s="59" t="s">
        <v>184</v>
      </c>
      <c r="E20" s="59" t="s">
        <v>51</v>
      </c>
      <c r="F20" s="59" t="s">
        <v>50</v>
      </c>
      <c r="G20" s="60" t="s">
        <v>52</v>
      </c>
      <c r="H20" s="288">
        <v>1296</v>
      </c>
      <c r="I20" s="3">
        <v>9</v>
      </c>
      <c r="J20" s="3" t="s">
        <v>161</v>
      </c>
      <c r="K20" s="115">
        <f t="shared" ref="K20:K28" si="1">SUM(I5)</f>
        <v>33</v>
      </c>
      <c r="L20" s="33" t="s">
        <v>0</v>
      </c>
      <c r="M20" s="365">
        <v>18973</v>
      </c>
      <c r="N20" s="89">
        <f t="shared" ref="N20:N28" si="2">SUM(H5)</f>
        <v>22062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</v>
      </c>
      <c r="C21" s="198">
        <f>SUM(H4)</f>
        <v>31646</v>
      </c>
      <c r="D21" s="89">
        <f>SUM(L4)</f>
        <v>10203</v>
      </c>
      <c r="E21" s="52">
        <f t="shared" ref="E21:E30" si="3">SUM(N19/M19*100)</f>
        <v>159.53821334946559</v>
      </c>
      <c r="F21" s="52">
        <f t="shared" ref="F21:F31" si="4">SUM(C21/D21*100)</f>
        <v>310.16367734979906</v>
      </c>
      <c r="G21" s="62"/>
      <c r="H21" s="88">
        <v>1146</v>
      </c>
      <c r="I21" s="3">
        <v>1</v>
      </c>
      <c r="J21" s="33" t="s">
        <v>4</v>
      </c>
      <c r="K21" s="115">
        <f t="shared" si="1"/>
        <v>17</v>
      </c>
      <c r="L21" s="33" t="s">
        <v>21</v>
      </c>
      <c r="M21" s="365">
        <v>17458</v>
      </c>
      <c r="N21" s="89">
        <f t="shared" si="2"/>
        <v>22007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0</v>
      </c>
      <c r="C22" s="198">
        <f t="shared" ref="C22:C30" si="5">SUM(H5)</f>
        <v>22062</v>
      </c>
      <c r="D22" s="89">
        <f t="shared" ref="D22:D29" si="6">SUM(L5)</f>
        <v>17006</v>
      </c>
      <c r="E22" s="52">
        <f t="shared" si="3"/>
        <v>116.28103093870237</v>
      </c>
      <c r="F22" s="52">
        <f t="shared" si="4"/>
        <v>129.73068328825121</v>
      </c>
      <c r="G22" s="62"/>
      <c r="H22" s="88">
        <v>824</v>
      </c>
      <c r="I22" s="3">
        <v>36</v>
      </c>
      <c r="J22" s="33" t="s">
        <v>5</v>
      </c>
      <c r="K22" s="115">
        <f t="shared" si="1"/>
        <v>34</v>
      </c>
      <c r="L22" s="33" t="s">
        <v>1</v>
      </c>
      <c r="M22" s="365">
        <v>15158</v>
      </c>
      <c r="N22" s="89">
        <f t="shared" si="2"/>
        <v>17903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21</v>
      </c>
      <c r="C23" s="198">
        <f t="shared" si="5"/>
        <v>22007</v>
      </c>
      <c r="D23" s="89">
        <f t="shared" si="6"/>
        <v>19764</v>
      </c>
      <c r="E23" s="52">
        <f t="shared" si="3"/>
        <v>126.05682208729523</v>
      </c>
      <c r="F23" s="52">
        <f t="shared" si="4"/>
        <v>111.34891722323417</v>
      </c>
      <c r="G23" s="62"/>
      <c r="H23" s="88">
        <v>550</v>
      </c>
      <c r="I23" s="3">
        <v>10</v>
      </c>
      <c r="J23" s="33" t="s">
        <v>16</v>
      </c>
      <c r="K23" s="115">
        <f t="shared" si="1"/>
        <v>31</v>
      </c>
      <c r="L23" s="33" t="s">
        <v>63</v>
      </c>
      <c r="M23" s="365">
        <v>10593</v>
      </c>
      <c r="N23" s="89">
        <f t="shared" si="2"/>
        <v>14976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1</v>
      </c>
      <c r="C24" s="198">
        <f t="shared" si="5"/>
        <v>17903</v>
      </c>
      <c r="D24" s="89">
        <f t="shared" si="6"/>
        <v>16651</v>
      </c>
      <c r="E24" s="52">
        <f t="shared" si="3"/>
        <v>118.1092492413247</v>
      </c>
      <c r="F24" s="52">
        <f t="shared" si="4"/>
        <v>107.51906792384843</v>
      </c>
      <c r="G24" s="62"/>
      <c r="H24" s="88">
        <v>446</v>
      </c>
      <c r="I24" s="3">
        <v>12</v>
      </c>
      <c r="J24" s="33" t="s">
        <v>18</v>
      </c>
      <c r="K24" s="115">
        <f t="shared" si="1"/>
        <v>40</v>
      </c>
      <c r="L24" s="33" t="s">
        <v>2</v>
      </c>
      <c r="M24" s="365">
        <v>13807</v>
      </c>
      <c r="N24" s="89">
        <f t="shared" si="2"/>
        <v>12799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63</v>
      </c>
      <c r="C25" s="198">
        <f t="shared" si="5"/>
        <v>14976</v>
      </c>
      <c r="D25" s="89">
        <f t="shared" si="6"/>
        <v>11092</v>
      </c>
      <c r="E25" s="52">
        <f t="shared" si="3"/>
        <v>141.37638062871707</v>
      </c>
      <c r="F25" s="52">
        <f t="shared" si="4"/>
        <v>135.01622791200865</v>
      </c>
      <c r="G25" s="72"/>
      <c r="H25" s="44">
        <v>373</v>
      </c>
      <c r="I25" s="3">
        <v>27</v>
      </c>
      <c r="J25" s="33" t="s">
        <v>31</v>
      </c>
      <c r="K25" s="115">
        <f t="shared" si="1"/>
        <v>3</v>
      </c>
      <c r="L25" s="33" t="s">
        <v>10</v>
      </c>
      <c r="M25" s="365">
        <v>18581</v>
      </c>
      <c r="N25" s="89">
        <f t="shared" si="2"/>
        <v>11847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2</v>
      </c>
      <c r="C26" s="198">
        <f t="shared" si="5"/>
        <v>12799</v>
      </c>
      <c r="D26" s="89">
        <f t="shared" si="6"/>
        <v>8323</v>
      </c>
      <c r="E26" s="52">
        <f t="shared" si="3"/>
        <v>92.699355399435063</v>
      </c>
      <c r="F26" s="52">
        <f t="shared" si="4"/>
        <v>153.77868557010694</v>
      </c>
      <c r="G26" s="62"/>
      <c r="H26" s="88">
        <v>373</v>
      </c>
      <c r="I26" s="3">
        <v>32</v>
      </c>
      <c r="J26" s="33" t="s">
        <v>35</v>
      </c>
      <c r="K26" s="115">
        <f t="shared" si="1"/>
        <v>13</v>
      </c>
      <c r="L26" s="33" t="s">
        <v>7</v>
      </c>
      <c r="M26" s="366">
        <v>11208</v>
      </c>
      <c r="N26" s="89">
        <f t="shared" si="2"/>
        <v>9274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10</v>
      </c>
      <c r="C27" s="198">
        <f t="shared" si="5"/>
        <v>11847</v>
      </c>
      <c r="D27" s="89">
        <f t="shared" si="6"/>
        <v>2842</v>
      </c>
      <c r="E27" s="52">
        <f t="shared" si="3"/>
        <v>63.758678219686779</v>
      </c>
      <c r="F27" s="52">
        <f t="shared" si="4"/>
        <v>416.85432793807183</v>
      </c>
      <c r="G27" s="62"/>
      <c r="H27" s="88">
        <v>352</v>
      </c>
      <c r="I27" s="3">
        <v>37</v>
      </c>
      <c r="J27" s="33" t="s">
        <v>37</v>
      </c>
      <c r="K27" s="115">
        <f t="shared" si="1"/>
        <v>25</v>
      </c>
      <c r="L27" s="33" t="s">
        <v>29</v>
      </c>
      <c r="M27" s="367">
        <v>8206</v>
      </c>
      <c r="N27" s="89">
        <f t="shared" si="2"/>
        <v>9114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7</v>
      </c>
      <c r="C28" s="198">
        <f t="shared" si="5"/>
        <v>9274</v>
      </c>
      <c r="D28" s="89">
        <f t="shared" si="6"/>
        <v>10972</v>
      </c>
      <c r="E28" s="52">
        <f t="shared" si="3"/>
        <v>82.744468236973589</v>
      </c>
      <c r="F28" s="52">
        <f t="shared" si="4"/>
        <v>84.524243528982865</v>
      </c>
      <c r="G28" s="73"/>
      <c r="H28" s="88">
        <v>239</v>
      </c>
      <c r="I28" s="3">
        <v>4</v>
      </c>
      <c r="J28" s="33" t="s">
        <v>11</v>
      </c>
      <c r="K28" s="179">
        <f t="shared" si="1"/>
        <v>16</v>
      </c>
      <c r="L28" s="77" t="s">
        <v>3</v>
      </c>
      <c r="M28" s="367">
        <v>7624</v>
      </c>
      <c r="N28" s="165">
        <f t="shared" si="2"/>
        <v>7373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29</v>
      </c>
      <c r="C29" s="198">
        <f t="shared" si="5"/>
        <v>9114</v>
      </c>
      <c r="D29" s="89">
        <f t="shared" si="6"/>
        <v>7854</v>
      </c>
      <c r="E29" s="52">
        <f t="shared" si="3"/>
        <v>111.06507433585182</v>
      </c>
      <c r="F29" s="52">
        <f t="shared" si="4"/>
        <v>116.04278074866311</v>
      </c>
      <c r="G29" s="72"/>
      <c r="H29" s="88">
        <v>188</v>
      </c>
      <c r="I29" s="3">
        <v>7</v>
      </c>
      <c r="J29" s="33" t="s">
        <v>14</v>
      </c>
      <c r="K29" s="113"/>
      <c r="L29" s="113" t="s">
        <v>165</v>
      </c>
      <c r="M29" s="368">
        <v>167300</v>
      </c>
      <c r="N29" s="170">
        <f>SUM(H44)</f>
        <v>188218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3</v>
      </c>
      <c r="C30" s="198">
        <f t="shared" si="5"/>
        <v>7373</v>
      </c>
      <c r="D30" s="89">
        <f>SUM(L13)</f>
        <v>5421</v>
      </c>
      <c r="E30" s="57">
        <f t="shared" si="3"/>
        <v>96.707764952780693</v>
      </c>
      <c r="F30" s="63">
        <f t="shared" si="4"/>
        <v>136.00811658365615</v>
      </c>
      <c r="G30" s="75"/>
      <c r="H30" s="88">
        <v>159</v>
      </c>
      <c r="I30" s="3">
        <v>15</v>
      </c>
      <c r="J30" s="33" t="s">
        <v>20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188218</v>
      </c>
      <c r="D31" s="67">
        <f>SUM(L14)</f>
        <v>142631</v>
      </c>
      <c r="E31" s="70">
        <f>SUM(N29/M29*100)</f>
        <v>112.50328750747161</v>
      </c>
      <c r="F31" s="63">
        <f t="shared" si="4"/>
        <v>131.96149504665885</v>
      </c>
      <c r="G31" s="71"/>
      <c r="H31" s="88">
        <v>121</v>
      </c>
      <c r="I31" s="3">
        <v>39</v>
      </c>
      <c r="J31" s="33" t="s">
        <v>39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82</v>
      </c>
      <c r="I32" s="3">
        <v>5</v>
      </c>
      <c r="J32" s="33" t="s">
        <v>12</v>
      </c>
      <c r="L32" s="32"/>
      <c r="M32" s="26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81</v>
      </c>
      <c r="I33" s="3">
        <v>20</v>
      </c>
      <c r="J33" s="33" t="s">
        <v>24</v>
      </c>
      <c r="L33" s="32"/>
      <c r="M33" s="26"/>
      <c r="N33" s="26"/>
      <c r="R33" s="48"/>
      <c r="S33" s="26"/>
      <c r="T33" s="26"/>
      <c r="U33" s="26"/>
      <c r="V33" s="26"/>
    </row>
    <row r="34" spans="3:30">
      <c r="H34" s="88">
        <v>12</v>
      </c>
      <c r="I34" s="3">
        <v>23</v>
      </c>
      <c r="J34" s="33" t="s">
        <v>27</v>
      </c>
      <c r="L34" s="32"/>
      <c r="M34" s="26"/>
      <c r="N34" s="26"/>
      <c r="R34" s="48"/>
      <c r="S34" s="26"/>
      <c r="T34" s="26"/>
      <c r="U34" s="26"/>
      <c r="V34" s="26"/>
    </row>
    <row r="35" spans="3:30">
      <c r="C35" s="26"/>
      <c r="E35" s="17"/>
      <c r="H35" s="121">
        <v>8</v>
      </c>
      <c r="I35" s="3">
        <v>18</v>
      </c>
      <c r="J35" s="33" t="s">
        <v>22</v>
      </c>
      <c r="L35" s="32"/>
      <c r="M35" s="26"/>
      <c r="N35" s="26"/>
      <c r="R35" s="48"/>
      <c r="S35" s="26"/>
      <c r="T35" s="26"/>
      <c r="U35" s="26"/>
      <c r="V35" s="26"/>
    </row>
    <row r="36" spans="3:30">
      <c r="H36" s="89">
        <v>1</v>
      </c>
      <c r="I36" s="3">
        <v>29</v>
      </c>
      <c r="J36" s="33" t="s">
        <v>54</v>
      </c>
      <c r="L36" s="32"/>
      <c r="M36" s="26"/>
      <c r="N36" s="26"/>
      <c r="R36" s="48"/>
      <c r="S36" s="26"/>
      <c r="T36" s="26"/>
      <c r="U36" s="26"/>
      <c r="V36" s="26"/>
    </row>
    <row r="37" spans="3:30">
      <c r="H37" s="88">
        <v>0</v>
      </c>
      <c r="I37" s="3">
        <v>6</v>
      </c>
      <c r="J37" s="33" t="s">
        <v>13</v>
      </c>
      <c r="L37" s="32"/>
      <c r="M37" s="26"/>
      <c r="N37" s="26"/>
      <c r="R37" s="48"/>
      <c r="S37" s="26"/>
      <c r="T37" s="26"/>
      <c r="U37" s="26"/>
      <c r="V37" s="26"/>
    </row>
    <row r="38" spans="3:30">
      <c r="H38" s="88">
        <v>0</v>
      </c>
      <c r="I38" s="3">
        <v>8</v>
      </c>
      <c r="J38" s="33" t="s">
        <v>15</v>
      </c>
      <c r="L38" s="32"/>
      <c r="M38" s="26"/>
      <c r="N38" s="26"/>
      <c r="R38" s="48"/>
      <c r="S38" s="26"/>
      <c r="T38" s="26"/>
      <c r="U38" s="26"/>
      <c r="V38" s="26"/>
    </row>
    <row r="39" spans="3:30">
      <c r="H39" s="44">
        <v>0</v>
      </c>
      <c r="I39" s="3">
        <v>19</v>
      </c>
      <c r="J39" s="33" t="s">
        <v>23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22</v>
      </c>
      <c r="J40" s="33" t="s">
        <v>26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30</v>
      </c>
      <c r="J42" s="33" t="s">
        <v>33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8">
        <f>SUM(H4:H43)</f>
        <v>188218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7"/>
    </row>
    <row r="47" spans="3:30">
      <c r="M47" s="48"/>
      <c r="N47" s="26"/>
      <c r="R47" s="108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6" t="s">
        <v>194</v>
      </c>
      <c r="I48" s="3"/>
      <c r="J48" s="187" t="s">
        <v>90</v>
      </c>
      <c r="K48" s="3"/>
      <c r="L48" s="325" t="s">
        <v>187</v>
      </c>
      <c r="M48" s="48"/>
      <c r="N48" s="26"/>
      <c r="R48" s="48"/>
      <c r="S48" s="26"/>
      <c r="T48" s="26"/>
      <c r="U48" s="26"/>
      <c r="V48" s="26"/>
    </row>
    <row r="49" spans="1:22">
      <c r="H49" s="93" t="s">
        <v>98</v>
      </c>
      <c r="I49" s="3"/>
      <c r="J49" s="143" t="s">
        <v>9</v>
      </c>
      <c r="K49" s="3"/>
      <c r="L49" s="325" t="s">
        <v>169</v>
      </c>
      <c r="M49" s="82"/>
      <c r="R49" s="48"/>
      <c r="S49" s="26"/>
      <c r="T49" s="26"/>
      <c r="U49" s="26"/>
      <c r="V49" s="26"/>
    </row>
    <row r="50" spans="1:22">
      <c r="H50" s="89">
        <v>27285</v>
      </c>
      <c r="I50" s="3">
        <v>16</v>
      </c>
      <c r="J50" s="33" t="s">
        <v>3</v>
      </c>
      <c r="K50" s="323">
        <f>SUM(I50)</f>
        <v>16</v>
      </c>
      <c r="L50" s="326">
        <v>23718</v>
      </c>
      <c r="M50" s="45"/>
      <c r="R50" s="48"/>
      <c r="S50" s="26"/>
      <c r="T50" s="26"/>
      <c r="U50" s="26"/>
      <c r="V50" s="26"/>
    </row>
    <row r="51" spans="1:22">
      <c r="H51" s="44">
        <v>13758</v>
      </c>
      <c r="I51" s="3">
        <v>26</v>
      </c>
      <c r="J51" s="33" t="s">
        <v>30</v>
      </c>
      <c r="K51" s="323">
        <f t="shared" ref="K51:K59" si="7">SUM(I51)</f>
        <v>26</v>
      </c>
      <c r="L51" s="327">
        <v>14942</v>
      </c>
      <c r="M51" s="45"/>
      <c r="R51" s="48"/>
      <c r="S51" s="26"/>
      <c r="T51" s="26"/>
      <c r="U51" s="26"/>
      <c r="V51" s="26"/>
    </row>
    <row r="52" spans="1:22" ht="14.25" thickBot="1">
      <c r="H52" s="88">
        <v>5223</v>
      </c>
      <c r="I52" s="3">
        <v>38</v>
      </c>
      <c r="J52" s="33" t="s">
        <v>38</v>
      </c>
      <c r="K52" s="323">
        <f t="shared" si="7"/>
        <v>38</v>
      </c>
      <c r="L52" s="327">
        <v>5900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191</v>
      </c>
      <c r="D53" s="59" t="s">
        <v>184</v>
      </c>
      <c r="E53" s="59" t="s">
        <v>51</v>
      </c>
      <c r="F53" s="59" t="s">
        <v>50</v>
      </c>
      <c r="G53" s="60" t="s">
        <v>52</v>
      </c>
      <c r="H53" s="44">
        <v>4239</v>
      </c>
      <c r="I53" s="3">
        <v>33</v>
      </c>
      <c r="J53" s="33" t="s">
        <v>0</v>
      </c>
      <c r="K53" s="323">
        <f t="shared" si="7"/>
        <v>33</v>
      </c>
      <c r="L53" s="327">
        <v>5307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27285</v>
      </c>
      <c r="D54" s="96">
        <f>SUM(L50)</f>
        <v>23718</v>
      </c>
      <c r="E54" s="52">
        <f t="shared" ref="E54:E63" si="8">SUM(N67/M67*100)</f>
        <v>97.792193828178199</v>
      </c>
      <c r="F54" s="52">
        <f t="shared" ref="F54:F62" si="9">SUM(C54/D54*100)</f>
        <v>115.03921072603087</v>
      </c>
      <c r="G54" s="62"/>
      <c r="H54" s="44">
        <v>4139</v>
      </c>
      <c r="I54" s="3">
        <v>34</v>
      </c>
      <c r="J54" s="33" t="s">
        <v>1</v>
      </c>
      <c r="K54" s="323">
        <f t="shared" si="7"/>
        <v>34</v>
      </c>
      <c r="L54" s="327">
        <v>6906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13758</v>
      </c>
      <c r="D55" s="96">
        <f t="shared" ref="D55:D63" si="11">SUM(L51)</f>
        <v>14942</v>
      </c>
      <c r="E55" s="52">
        <f t="shared" si="8"/>
        <v>105.32037051213349</v>
      </c>
      <c r="F55" s="52">
        <f t="shared" si="9"/>
        <v>92.07602730558159</v>
      </c>
      <c r="G55" s="62"/>
      <c r="H55" s="88">
        <v>1848</v>
      </c>
      <c r="I55" s="3">
        <v>39</v>
      </c>
      <c r="J55" s="33" t="s">
        <v>39</v>
      </c>
      <c r="K55" s="323">
        <f t="shared" si="7"/>
        <v>39</v>
      </c>
      <c r="L55" s="327">
        <v>1628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38</v>
      </c>
      <c r="C56" s="43">
        <f t="shared" si="10"/>
        <v>5223</v>
      </c>
      <c r="D56" s="96">
        <f t="shared" si="11"/>
        <v>5900</v>
      </c>
      <c r="E56" s="52">
        <f t="shared" si="8"/>
        <v>95.153944252140647</v>
      </c>
      <c r="F56" s="52">
        <f t="shared" si="9"/>
        <v>88.525423728813564</v>
      </c>
      <c r="G56" s="62"/>
      <c r="H56" s="44">
        <v>1802</v>
      </c>
      <c r="I56" s="3">
        <v>25</v>
      </c>
      <c r="J56" s="33" t="s">
        <v>29</v>
      </c>
      <c r="K56" s="323">
        <f t="shared" si="7"/>
        <v>25</v>
      </c>
      <c r="L56" s="327">
        <v>947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0</v>
      </c>
      <c r="C57" s="43">
        <f t="shared" si="10"/>
        <v>4239</v>
      </c>
      <c r="D57" s="96">
        <f t="shared" si="11"/>
        <v>5307</v>
      </c>
      <c r="E57" s="52">
        <f t="shared" si="8"/>
        <v>95.883284324813388</v>
      </c>
      <c r="F57" s="52">
        <f t="shared" si="9"/>
        <v>79.875635952515552</v>
      </c>
      <c r="G57" s="62"/>
      <c r="H57" s="44">
        <v>1511</v>
      </c>
      <c r="I57" s="3">
        <v>17</v>
      </c>
      <c r="J57" s="33" t="s">
        <v>21</v>
      </c>
      <c r="K57" s="323">
        <f t="shared" si="7"/>
        <v>17</v>
      </c>
      <c r="L57" s="327">
        <v>663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1</v>
      </c>
      <c r="C58" s="43">
        <f t="shared" si="10"/>
        <v>4139</v>
      </c>
      <c r="D58" s="96">
        <f t="shared" si="11"/>
        <v>6906</v>
      </c>
      <c r="E58" s="52">
        <f t="shared" si="8"/>
        <v>92.367775050212003</v>
      </c>
      <c r="F58" s="52">
        <f t="shared" si="9"/>
        <v>59.933391253982052</v>
      </c>
      <c r="G58" s="72"/>
      <c r="H58" s="44">
        <v>1179</v>
      </c>
      <c r="I58" s="3">
        <v>36</v>
      </c>
      <c r="J58" s="33" t="s">
        <v>5</v>
      </c>
      <c r="K58" s="323">
        <f t="shared" si="7"/>
        <v>36</v>
      </c>
      <c r="L58" s="327">
        <v>459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39</v>
      </c>
      <c r="C59" s="43">
        <f t="shared" si="10"/>
        <v>1848</v>
      </c>
      <c r="D59" s="96">
        <f t="shared" si="11"/>
        <v>1628</v>
      </c>
      <c r="E59" s="52">
        <f t="shared" si="8"/>
        <v>121.65898617511522</v>
      </c>
      <c r="F59" s="52">
        <f t="shared" si="9"/>
        <v>113.51351351351352</v>
      </c>
      <c r="G59" s="62"/>
      <c r="H59" s="453">
        <v>843</v>
      </c>
      <c r="I59" s="14">
        <v>31</v>
      </c>
      <c r="J59" s="77" t="s">
        <v>105</v>
      </c>
      <c r="K59" s="324">
        <f t="shared" si="7"/>
        <v>31</v>
      </c>
      <c r="L59" s="328">
        <v>949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29</v>
      </c>
      <c r="C60" s="89">
        <f t="shared" si="10"/>
        <v>1802</v>
      </c>
      <c r="D60" s="96">
        <f t="shared" si="11"/>
        <v>947</v>
      </c>
      <c r="E60" s="52">
        <f t="shared" si="8"/>
        <v>84.126984126984127</v>
      </c>
      <c r="F60" s="52">
        <f t="shared" si="9"/>
        <v>190.28511087645194</v>
      </c>
      <c r="G60" s="62"/>
      <c r="H60" s="416">
        <v>675</v>
      </c>
      <c r="I60" s="218">
        <v>40</v>
      </c>
      <c r="J60" s="375" t="s">
        <v>2</v>
      </c>
      <c r="K60" s="361" t="s">
        <v>8</v>
      </c>
      <c r="L60" s="370">
        <v>66732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21</v>
      </c>
      <c r="C61" s="43">
        <f t="shared" si="10"/>
        <v>1511</v>
      </c>
      <c r="D61" s="96">
        <f t="shared" si="11"/>
        <v>663</v>
      </c>
      <c r="E61" s="52">
        <f t="shared" si="8"/>
        <v>95.693476884103873</v>
      </c>
      <c r="F61" s="52">
        <f t="shared" si="9"/>
        <v>227.90346907993967</v>
      </c>
      <c r="G61" s="73"/>
      <c r="H61" s="44">
        <v>627</v>
      </c>
      <c r="I61" s="3">
        <v>14</v>
      </c>
      <c r="J61" s="33" t="s">
        <v>19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5</v>
      </c>
      <c r="C62" s="43">
        <f t="shared" si="10"/>
        <v>1179</v>
      </c>
      <c r="D62" s="96">
        <f t="shared" si="11"/>
        <v>459</v>
      </c>
      <c r="E62" s="52">
        <f t="shared" si="8"/>
        <v>118.01801801801801</v>
      </c>
      <c r="F62" s="52">
        <f t="shared" si="9"/>
        <v>256.86274509803923</v>
      </c>
      <c r="G62" s="72"/>
      <c r="H62" s="44">
        <v>516</v>
      </c>
      <c r="I62" s="3">
        <v>24</v>
      </c>
      <c r="J62" s="33" t="s">
        <v>28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63</v>
      </c>
      <c r="C63" s="43">
        <f t="shared" si="10"/>
        <v>843</v>
      </c>
      <c r="D63" s="96">
        <f t="shared" si="11"/>
        <v>949</v>
      </c>
      <c r="E63" s="57">
        <f t="shared" si="8"/>
        <v>110.77529566360052</v>
      </c>
      <c r="F63" s="52">
        <f>SUM(C63/D63*100)</f>
        <v>88.83034773445732</v>
      </c>
      <c r="G63" s="75"/>
      <c r="H63" s="44">
        <v>237</v>
      </c>
      <c r="I63" s="3">
        <v>19</v>
      </c>
      <c r="J63" s="33" t="s">
        <v>23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58</v>
      </c>
      <c r="C64" s="67">
        <f>SUM(H90)</f>
        <v>64592</v>
      </c>
      <c r="D64" s="67">
        <f>SUM(L60)</f>
        <v>66732</v>
      </c>
      <c r="E64" s="70">
        <f>SUM(N77/M77*100)</f>
        <v>97.749663281829328</v>
      </c>
      <c r="F64" s="70">
        <f>SUM(C64/D64*100)</f>
        <v>96.79314272013427</v>
      </c>
      <c r="G64" s="71"/>
      <c r="H64" s="345">
        <v>215</v>
      </c>
      <c r="I64" s="3">
        <v>1</v>
      </c>
      <c r="J64" s="33" t="s">
        <v>4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89">
        <v>153</v>
      </c>
      <c r="I65" s="3">
        <v>37</v>
      </c>
      <c r="J65" s="33" t="s">
        <v>37</v>
      </c>
      <c r="M65" s="48"/>
      <c r="N65" s="26"/>
      <c r="R65" s="48"/>
      <c r="S65" s="26"/>
      <c r="T65" s="26"/>
      <c r="U65" s="26"/>
      <c r="V65" s="26"/>
    </row>
    <row r="66" spans="3:22">
      <c r="H66" s="44">
        <v>126</v>
      </c>
      <c r="I66" s="3">
        <v>11</v>
      </c>
      <c r="J66" s="33" t="s">
        <v>17</v>
      </c>
      <c r="L66" s="188" t="s">
        <v>90</v>
      </c>
      <c r="M66" s="339" t="s">
        <v>68</v>
      </c>
      <c r="N66" s="42" t="s">
        <v>74</v>
      </c>
      <c r="R66" s="48"/>
      <c r="S66" s="26"/>
      <c r="T66" s="26"/>
      <c r="U66" s="26"/>
      <c r="V66" s="26"/>
    </row>
    <row r="67" spans="3:22">
      <c r="C67" s="26"/>
      <c r="H67" s="88">
        <v>90</v>
      </c>
      <c r="I67" s="3">
        <v>9</v>
      </c>
      <c r="J67" s="3" t="s">
        <v>161</v>
      </c>
      <c r="K67" s="3">
        <f>SUM(I50)</f>
        <v>16</v>
      </c>
      <c r="L67" s="33" t="s">
        <v>3</v>
      </c>
      <c r="M67" s="386">
        <v>27901</v>
      </c>
      <c r="N67" s="89">
        <f>SUM(H50)</f>
        <v>27285</v>
      </c>
      <c r="R67" s="48"/>
      <c r="S67" s="26"/>
      <c r="T67" s="26"/>
      <c r="U67" s="26"/>
      <c r="V67" s="26"/>
    </row>
    <row r="68" spans="3:22">
      <c r="C68" s="26"/>
      <c r="H68" s="88">
        <v>88</v>
      </c>
      <c r="I68" s="3">
        <v>15</v>
      </c>
      <c r="J68" s="33" t="s">
        <v>20</v>
      </c>
      <c r="K68" s="3">
        <f t="shared" ref="K68:K76" si="12">SUM(I51)</f>
        <v>26</v>
      </c>
      <c r="L68" s="33" t="s">
        <v>30</v>
      </c>
      <c r="M68" s="387">
        <v>13063</v>
      </c>
      <c r="N68" s="89">
        <f t="shared" ref="N68:N76" si="13">SUM(H51)</f>
        <v>13758</v>
      </c>
      <c r="R68" s="48"/>
      <c r="S68" s="26"/>
      <c r="T68" s="26"/>
      <c r="U68" s="26"/>
      <c r="V68" s="26"/>
    </row>
    <row r="69" spans="3:22">
      <c r="H69" s="88">
        <v>38</v>
      </c>
      <c r="I69" s="3">
        <v>13</v>
      </c>
      <c r="J69" s="33" t="s">
        <v>7</v>
      </c>
      <c r="K69" s="3">
        <f t="shared" si="12"/>
        <v>38</v>
      </c>
      <c r="L69" s="33" t="s">
        <v>38</v>
      </c>
      <c r="M69" s="387">
        <v>5489</v>
      </c>
      <c r="N69" s="89">
        <f t="shared" si="13"/>
        <v>5223</v>
      </c>
      <c r="R69" s="48"/>
      <c r="S69" s="26"/>
      <c r="T69" s="26"/>
      <c r="U69" s="26"/>
      <c r="V69" s="26"/>
    </row>
    <row r="70" spans="3:22">
      <c r="H70" s="44">
        <v>0</v>
      </c>
      <c r="I70" s="3">
        <v>2</v>
      </c>
      <c r="J70" s="33" t="s">
        <v>6</v>
      </c>
      <c r="K70" s="3">
        <f t="shared" si="12"/>
        <v>33</v>
      </c>
      <c r="L70" s="33" t="s">
        <v>0</v>
      </c>
      <c r="M70" s="387">
        <v>4421</v>
      </c>
      <c r="N70" s="89">
        <f t="shared" si="13"/>
        <v>4239</v>
      </c>
      <c r="R70" s="48"/>
      <c r="S70" s="26"/>
      <c r="T70" s="26"/>
      <c r="U70" s="26"/>
      <c r="V70" s="26"/>
    </row>
    <row r="71" spans="3:22">
      <c r="H71" s="44">
        <v>0</v>
      </c>
      <c r="I71" s="3">
        <v>3</v>
      </c>
      <c r="J71" s="33" t="s">
        <v>10</v>
      </c>
      <c r="K71" s="3">
        <f t="shared" si="12"/>
        <v>34</v>
      </c>
      <c r="L71" s="33" t="s">
        <v>1</v>
      </c>
      <c r="M71" s="387">
        <v>4481</v>
      </c>
      <c r="N71" s="89">
        <f t="shared" si="13"/>
        <v>4139</v>
      </c>
      <c r="R71" s="48"/>
      <c r="S71" s="26"/>
      <c r="T71" s="26"/>
      <c r="U71" s="26"/>
      <c r="V71" s="26"/>
    </row>
    <row r="72" spans="3:22">
      <c r="H72" s="44">
        <v>0</v>
      </c>
      <c r="I72" s="3">
        <v>4</v>
      </c>
      <c r="J72" s="33" t="s">
        <v>11</v>
      </c>
      <c r="K72" s="3">
        <f t="shared" si="12"/>
        <v>39</v>
      </c>
      <c r="L72" s="33" t="s">
        <v>39</v>
      </c>
      <c r="M72" s="387">
        <v>1519</v>
      </c>
      <c r="N72" s="89">
        <f t="shared" si="13"/>
        <v>1848</v>
      </c>
      <c r="R72" s="48"/>
      <c r="S72" s="26"/>
      <c r="T72" s="26"/>
      <c r="U72" s="26"/>
      <c r="V72" s="26"/>
    </row>
    <row r="73" spans="3:22">
      <c r="H73" s="44">
        <v>0</v>
      </c>
      <c r="I73" s="3">
        <v>5</v>
      </c>
      <c r="J73" s="33" t="s">
        <v>12</v>
      </c>
      <c r="K73" s="3">
        <f t="shared" si="12"/>
        <v>25</v>
      </c>
      <c r="L73" s="33" t="s">
        <v>29</v>
      </c>
      <c r="M73" s="387">
        <v>2142</v>
      </c>
      <c r="N73" s="89">
        <f t="shared" si="13"/>
        <v>1802</v>
      </c>
      <c r="R73" s="48"/>
      <c r="S73" s="26"/>
      <c r="T73" s="26"/>
      <c r="U73" s="26"/>
      <c r="V73" s="26"/>
    </row>
    <row r="74" spans="3:22">
      <c r="H74" s="44">
        <v>0</v>
      </c>
      <c r="I74" s="3">
        <v>6</v>
      </c>
      <c r="J74" s="33" t="s">
        <v>13</v>
      </c>
      <c r="K74" s="3">
        <f t="shared" si="12"/>
        <v>17</v>
      </c>
      <c r="L74" s="33" t="s">
        <v>21</v>
      </c>
      <c r="M74" s="387">
        <v>1579</v>
      </c>
      <c r="N74" s="89">
        <f t="shared" si="13"/>
        <v>1511</v>
      </c>
      <c r="R74" s="48"/>
      <c r="S74" s="26"/>
      <c r="T74" s="26"/>
      <c r="U74" s="26"/>
      <c r="V74" s="26"/>
    </row>
    <row r="75" spans="3:22">
      <c r="H75" s="88">
        <v>0</v>
      </c>
      <c r="I75" s="3">
        <v>7</v>
      </c>
      <c r="J75" s="33" t="s">
        <v>14</v>
      </c>
      <c r="K75" s="3">
        <f t="shared" si="12"/>
        <v>36</v>
      </c>
      <c r="L75" s="33" t="s">
        <v>5</v>
      </c>
      <c r="M75" s="387">
        <v>999</v>
      </c>
      <c r="N75" s="89">
        <f t="shared" si="13"/>
        <v>1179</v>
      </c>
      <c r="R75" s="48"/>
      <c r="S75" s="26"/>
      <c r="T75" s="26"/>
      <c r="U75" s="26"/>
      <c r="V75" s="26"/>
    </row>
    <row r="76" spans="3:22" ht="14.25" thickBot="1">
      <c r="H76" s="88">
        <v>0</v>
      </c>
      <c r="I76" s="3">
        <v>8</v>
      </c>
      <c r="J76" s="33" t="s">
        <v>15</v>
      </c>
      <c r="K76" s="14">
        <f t="shared" si="12"/>
        <v>31</v>
      </c>
      <c r="L76" s="77" t="s">
        <v>63</v>
      </c>
      <c r="M76" s="388">
        <v>761</v>
      </c>
      <c r="N76" s="165">
        <f t="shared" si="13"/>
        <v>843</v>
      </c>
      <c r="R76" s="48"/>
      <c r="S76" s="26"/>
      <c r="T76" s="26"/>
      <c r="U76" s="26"/>
      <c r="V76" s="26"/>
    </row>
    <row r="77" spans="3:22" ht="14.25" thickTop="1">
      <c r="H77" s="288">
        <v>0</v>
      </c>
      <c r="I77" s="3">
        <v>10</v>
      </c>
      <c r="J77" s="33" t="s">
        <v>16</v>
      </c>
      <c r="K77" s="3"/>
      <c r="L77" s="113" t="s">
        <v>61</v>
      </c>
      <c r="M77" s="293">
        <v>66079</v>
      </c>
      <c r="N77" s="170">
        <f>SUM(H90)</f>
        <v>64592</v>
      </c>
      <c r="R77" s="48"/>
      <c r="S77" s="26"/>
      <c r="T77" s="26"/>
      <c r="U77" s="26"/>
      <c r="V77" s="26"/>
    </row>
    <row r="78" spans="3:22">
      <c r="H78" s="412">
        <v>0</v>
      </c>
      <c r="I78" s="3">
        <v>12</v>
      </c>
      <c r="J78" s="33" t="s">
        <v>18</v>
      </c>
      <c r="R78" s="48"/>
      <c r="S78" s="26"/>
      <c r="T78" s="26"/>
      <c r="U78" s="26"/>
      <c r="V78" s="26"/>
    </row>
    <row r="79" spans="3:22">
      <c r="H79" s="44">
        <v>0</v>
      </c>
      <c r="I79" s="3">
        <v>18</v>
      </c>
      <c r="J79" s="33" t="s">
        <v>22</v>
      </c>
      <c r="R79" s="48"/>
      <c r="S79" s="26"/>
      <c r="T79" s="26"/>
      <c r="U79" s="26"/>
      <c r="V79" s="26"/>
    </row>
    <row r="80" spans="3:22">
      <c r="H80" s="345">
        <v>0</v>
      </c>
      <c r="I80" s="3">
        <v>20</v>
      </c>
      <c r="J80" s="33" t="s">
        <v>24</v>
      </c>
      <c r="R80" s="48"/>
      <c r="S80" s="26"/>
      <c r="T80" s="26"/>
      <c r="U80" s="26"/>
      <c r="V80" s="26"/>
    </row>
    <row r="81" spans="8:22">
      <c r="H81" s="43">
        <v>0</v>
      </c>
      <c r="I81" s="3">
        <v>21</v>
      </c>
      <c r="J81" s="33" t="s">
        <v>71</v>
      </c>
      <c r="R81" s="48"/>
      <c r="S81" s="26"/>
      <c r="T81" s="26"/>
      <c r="U81" s="26"/>
      <c r="V81" s="26"/>
    </row>
    <row r="82" spans="8:22">
      <c r="H82" s="44">
        <v>0</v>
      </c>
      <c r="I82" s="3">
        <v>22</v>
      </c>
      <c r="J82" s="33" t="s">
        <v>26</v>
      </c>
      <c r="R82" s="48"/>
      <c r="S82" s="26"/>
      <c r="T82" s="26"/>
      <c r="U82" s="26"/>
      <c r="V82" s="26"/>
    </row>
    <row r="83" spans="8:22">
      <c r="H83" s="44">
        <v>0</v>
      </c>
      <c r="I83" s="3">
        <v>23</v>
      </c>
      <c r="J83" s="33" t="s">
        <v>27</v>
      </c>
      <c r="R83" s="48"/>
      <c r="S83" s="26"/>
      <c r="T83" s="26"/>
      <c r="U83" s="26"/>
      <c r="V83" s="26"/>
    </row>
    <row r="84" spans="8:22">
      <c r="H84" s="288">
        <v>0</v>
      </c>
      <c r="I84" s="3">
        <v>27</v>
      </c>
      <c r="J84" s="33" t="s">
        <v>31</v>
      </c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6">
        <f>SUM(H50:H89)</f>
        <v>64592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40-8B1B-4A3D-936D-A321353451DD}">
  <sheetPr>
    <tabColor indexed="53"/>
  </sheetPr>
  <dimension ref="A1:AD90"/>
  <sheetViews>
    <sheetView zoomScaleNormal="100" workbookViewId="0">
      <selection activeCell="N7" sqref="N7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59" t="s">
        <v>69</v>
      </c>
      <c r="I1" t="s">
        <v>49</v>
      </c>
      <c r="J1" s="46"/>
      <c r="L1" s="47"/>
      <c r="N1" s="47"/>
      <c r="O1" s="48"/>
      <c r="R1" s="107"/>
    </row>
    <row r="2" spans="8:30" ht="13.5" customHeight="1">
      <c r="H2" s="289" t="s">
        <v>195</v>
      </c>
      <c r="I2" s="3"/>
      <c r="J2" s="181" t="s">
        <v>69</v>
      </c>
      <c r="K2" s="81"/>
      <c r="L2" s="315" t="s">
        <v>196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98</v>
      </c>
      <c r="I3" s="3"/>
      <c r="J3" s="143" t="s">
        <v>9</v>
      </c>
      <c r="K3" s="81"/>
      <c r="L3" s="316" t="s">
        <v>98</v>
      </c>
      <c r="N3" s="48"/>
      <c r="O3" s="1"/>
      <c r="R3" s="48"/>
      <c r="S3" s="26"/>
      <c r="T3" s="26"/>
      <c r="U3" s="26"/>
      <c r="V3" s="26"/>
    </row>
    <row r="4" spans="8:30" ht="13.5" customHeight="1">
      <c r="H4" s="89">
        <v>36391</v>
      </c>
      <c r="I4" s="3">
        <v>33</v>
      </c>
      <c r="J4" s="159" t="s">
        <v>0</v>
      </c>
      <c r="K4" s="119">
        <f>SUM(I4)</f>
        <v>33</v>
      </c>
      <c r="L4" s="308">
        <v>36734</v>
      </c>
      <c r="M4" s="94"/>
      <c r="N4" s="415"/>
      <c r="O4" s="1"/>
      <c r="R4" s="48"/>
      <c r="S4" s="26"/>
      <c r="T4" s="26"/>
      <c r="U4" s="26"/>
      <c r="V4" s="26"/>
    </row>
    <row r="5" spans="8:30" ht="13.5" customHeight="1">
      <c r="H5" s="88">
        <v>10656</v>
      </c>
      <c r="I5" s="3">
        <v>34</v>
      </c>
      <c r="J5" s="159" t="s">
        <v>1</v>
      </c>
      <c r="K5" s="119">
        <f t="shared" ref="K5:K13" si="0">SUM(I5)</f>
        <v>34</v>
      </c>
      <c r="L5" s="309">
        <v>10425</v>
      </c>
      <c r="M5" s="94"/>
      <c r="N5" s="415"/>
      <c r="O5" s="1"/>
      <c r="R5" s="48"/>
      <c r="S5" s="26"/>
      <c r="T5" s="26"/>
      <c r="U5" s="26"/>
      <c r="V5" s="26"/>
    </row>
    <row r="6" spans="8:30" ht="13.5" customHeight="1">
      <c r="H6" s="88">
        <v>10306</v>
      </c>
      <c r="I6" s="3">
        <v>9</v>
      </c>
      <c r="J6" s="3" t="s">
        <v>160</v>
      </c>
      <c r="K6" s="119">
        <f t="shared" si="0"/>
        <v>9</v>
      </c>
      <c r="L6" s="309">
        <v>10392</v>
      </c>
      <c r="M6" s="94"/>
      <c r="N6" s="415"/>
      <c r="O6" s="1"/>
      <c r="R6" s="48"/>
      <c r="S6" s="26"/>
      <c r="T6" s="26"/>
      <c r="U6" s="26"/>
      <c r="V6" s="26"/>
    </row>
    <row r="7" spans="8:30" ht="13.5" customHeight="1">
      <c r="H7" s="288">
        <v>9938</v>
      </c>
      <c r="I7" s="3">
        <v>13</v>
      </c>
      <c r="J7" s="159" t="s">
        <v>7</v>
      </c>
      <c r="K7" s="119">
        <f t="shared" si="0"/>
        <v>13</v>
      </c>
      <c r="L7" s="309">
        <v>8752</v>
      </c>
      <c r="M7" s="94"/>
      <c r="N7" s="415"/>
      <c r="O7" s="1"/>
      <c r="R7" s="48"/>
      <c r="S7" s="26"/>
      <c r="T7" s="26"/>
      <c r="U7" s="26"/>
      <c r="V7" s="26"/>
    </row>
    <row r="8" spans="8:30" ht="13.5" customHeight="1">
      <c r="H8" s="288">
        <v>6117</v>
      </c>
      <c r="I8" s="3">
        <v>24</v>
      </c>
      <c r="J8" s="159" t="s">
        <v>28</v>
      </c>
      <c r="K8" s="119">
        <f t="shared" si="0"/>
        <v>24</v>
      </c>
      <c r="L8" s="309">
        <v>5791</v>
      </c>
      <c r="M8" s="94"/>
      <c r="N8" s="415"/>
      <c r="O8" s="1"/>
      <c r="R8" s="48"/>
      <c r="S8" s="26"/>
      <c r="T8" s="26"/>
      <c r="U8" s="26"/>
      <c r="V8" s="26"/>
    </row>
    <row r="9" spans="8:30" ht="13.5" customHeight="1">
      <c r="H9" s="88">
        <v>3709</v>
      </c>
      <c r="I9" s="3">
        <v>25</v>
      </c>
      <c r="J9" s="159" t="s">
        <v>29</v>
      </c>
      <c r="K9" s="119">
        <f t="shared" si="0"/>
        <v>25</v>
      </c>
      <c r="L9" s="309">
        <v>3636</v>
      </c>
      <c r="M9" s="94"/>
      <c r="O9" s="1"/>
      <c r="R9" s="48"/>
      <c r="S9" s="26"/>
      <c r="T9" s="26"/>
      <c r="U9" s="26"/>
      <c r="V9" s="26"/>
    </row>
    <row r="10" spans="8:30" ht="13.5" customHeight="1">
      <c r="H10" s="88">
        <v>1658</v>
      </c>
      <c r="I10" s="3">
        <v>22</v>
      </c>
      <c r="J10" s="159" t="s">
        <v>26</v>
      </c>
      <c r="K10" s="119">
        <f t="shared" si="0"/>
        <v>22</v>
      </c>
      <c r="L10" s="309">
        <v>897</v>
      </c>
      <c r="M10" s="94"/>
      <c r="O10" s="1"/>
      <c r="R10" s="48"/>
      <c r="S10" s="26"/>
      <c r="T10" s="26"/>
      <c r="U10" s="26"/>
      <c r="V10" s="26"/>
    </row>
    <row r="11" spans="8:30" ht="13.5" customHeight="1">
      <c r="H11" s="88">
        <v>1576</v>
      </c>
      <c r="I11" s="3">
        <v>26</v>
      </c>
      <c r="J11" s="159" t="s">
        <v>30</v>
      </c>
      <c r="K11" s="119">
        <f t="shared" si="0"/>
        <v>26</v>
      </c>
      <c r="L11" s="309">
        <v>2131</v>
      </c>
      <c r="M11" s="94"/>
      <c r="O11" s="1"/>
      <c r="R11" s="48"/>
      <c r="S11" s="26"/>
      <c r="T11" s="26"/>
      <c r="U11" s="26"/>
      <c r="V11" s="26"/>
    </row>
    <row r="12" spans="8:30" ht="13.5" customHeight="1">
      <c r="H12" s="88">
        <v>1531</v>
      </c>
      <c r="I12" s="3">
        <v>20</v>
      </c>
      <c r="J12" s="159" t="s">
        <v>24</v>
      </c>
      <c r="K12" s="119">
        <f t="shared" si="0"/>
        <v>20</v>
      </c>
      <c r="L12" s="309">
        <v>2101</v>
      </c>
      <c r="M12" s="94"/>
      <c r="R12" s="48"/>
      <c r="S12" s="26"/>
      <c r="T12" s="26"/>
      <c r="U12" s="90"/>
      <c r="V12" s="26"/>
    </row>
    <row r="13" spans="8:30" ht="13.5" customHeight="1" thickBot="1">
      <c r="H13" s="439">
        <v>1518</v>
      </c>
      <c r="I13" s="14">
        <v>12</v>
      </c>
      <c r="J13" s="161" t="s">
        <v>18</v>
      </c>
      <c r="K13" s="180">
        <f t="shared" si="0"/>
        <v>12</v>
      </c>
      <c r="L13" s="317">
        <v>1397</v>
      </c>
      <c r="M13" s="94"/>
      <c r="N13" s="95"/>
      <c r="R13" s="48"/>
      <c r="S13" s="26"/>
      <c r="T13" s="26"/>
      <c r="U13" s="26"/>
      <c r="V13" s="26"/>
    </row>
    <row r="14" spans="8:30" ht="13.5" customHeight="1" thickTop="1">
      <c r="H14" s="371">
        <v>1129</v>
      </c>
      <c r="I14" s="218">
        <v>17</v>
      </c>
      <c r="J14" s="219" t="s">
        <v>21</v>
      </c>
      <c r="K14" s="81" t="s">
        <v>8</v>
      </c>
      <c r="L14" s="318">
        <v>89636</v>
      </c>
      <c r="N14" s="48"/>
      <c r="R14" s="48"/>
      <c r="S14" s="26"/>
      <c r="T14" s="26"/>
      <c r="U14" s="26"/>
      <c r="V14" s="26"/>
    </row>
    <row r="15" spans="8:30" ht="13.5" customHeight="1">
      <c r="H15" s="88">
        <v>766</v>
      </c>
      <c r="I15" s="3">
        <v>6</v>
      </c>
      <c r="J15" s="159" t="s">
        <v>13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746</v>
      </c>
      <c r="I16" s="3">
        <v>16</v>
      </c>
      <c r="J16" s="159" t="s">
        <v>3</v>
      </c>
      <c r="K16" s="50"/>
      <c r="R16" s="48"/>
      <c r="S16" s="26"/>
      <c r="T16" s="26"/>
      <c r="U16" s="26"/>
      <c r="V16" s="26"/>
    </row>
    <row r="17" spans="1:22" ht="13.5" customHeight="1">
      <c r="H17" s="88">
        <v>667</v>
      </c>
      <c r="I17" s="3">
        <v>40</v>
      </c>
      <c r="J17" s="159" t="s">
        <v>2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413">
        <v>589</v>
      </c>
      <c r="I18" s="3">
        <v>36</v>
      </c>
      <c r="J18" s="159" t="s">
        <v>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544</v>
      </c>
      <c r="I19" s="3">
        <v>21</v>
      </c>
      <c r="J19" s="159" t="s">
        <v>25</v>
      </c>
      <c r="L19" s="32" t="s">
        <v>69</v>
      </c>
      <c r="M19" s="430" t="s">
        <v>62</v>
      </c>
      <c r="N19" s="42" t="s">
        <v>74</v>
      </c>
      <c r="R19" s="48"/>
      <c r="S19" s="26"/>
      <c r="T19" s="26"/>
      <c r="U19" s="26"/>
      <c r="V19" s="26"/>
    </row>
    <row r="20" spans="1:22" ht="13.5" customHeight="1" thickBot="1">
      <c r="H20" s="88">
        <v>326</v>
      </c>
      <c r="I20" s="3">
        <v>31</v>
      </c>
      <c r="J20" s="3" t="s">
        <v>63</v>
      </c>
      <c r="K20" s="119">
        <f>SUM(I4)</f>
        <v>33</v>
      </c>
      <c r="L20" s="159" t="s">
        <v>0</v>
      </c>
      <c r="M20" s="319">
        <v>38637</v>
      </c>
      <c r="N20" s="89">
        <f>SUM(H4)</f>
        <v>36391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191</v>
      </c>
      <c r="D21" s="59" t="s">
        <v>184</v>
      </c>
      <c r="E21" s="59" t="s">
        <v>41</v>
      </c>
      <c r="F21" s="59" t="s">
        <v>50</v>
      </c>
      <c r="G21" s="60" t="s">
        <v>52</v>
      </c>
      <c r="H21" s="88">
        <v>319</v>
      </c>
      <c r="I21" s="3">
        <v>18</v>
      </c>
      <c r="J21" s="159" t="s">
        <v>22</v>
      </c>
      <c r="K21" s="119">
        <f t="shared" ref="K21:K29" si="1">SUM(I5)</f>
        <v>34</v>
      </c>
      <c r="L21" s="159" t="s">
        <v>1</v>
      </c>
      <c r="M21" s="320">
        <v>9472</v>
      </c>
      <c r="N21" s="89">
        <f t="shared" ref="N21:N29" si="2">SUM(H5)</f>
        <v>10656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59" t="s">
        <v>0</v>
      </c>
      <c r="C22" s="43">
        <f>SUM(H4)</f>
        <v>36391</v>
      </c>
      <c r="D22" s="96">
        <f>SUM(L4)</f>
        <v>36734</v>
      </c>
      <c r="E22" s="55">
        <f t="shared" ref="E22:E31" si="3">SUM(N20/M20*100)</f>
        <v>94.186919274270778</v>
      </c>
      <c r="F22" s="52">
        <f t="shared" ref="F22:F32" si="4">SUM(C22/D22*100)</f>
        <v>99.066260140469325</v>
      </c>
      <c r="G22" s="62"/>
      <c r="H22" s="88">
        <v>275</v>
      </c>
      <c r="I22" s="3">
        <v>5</v>
      </c>
      <c r="J22" s="159" t="s">
        <v>12</v>
      </c>
      <c r="K22" s="119">
        <f t="shared" si="1"/>
        <v>9</v>
      </c>
      <c r="L22" s="3" t="s">
        <v>160</v>
      </c>
      <c r="M22" s="320">
        <v>10447</v>
      </c>
      <c r="N22" s="89">
        <f t="shared" si="2"/>
        <v>10306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59" t="s">
        <v>1</v>
      </c>
      <c r="C23" s="43">
        <f t="shared" ref="C23:C31" si="5">SUM(H5)</f>
        <v>10656</v>
      </c>
      <c r="D23" s="96">
        <f t="shared" ref="D23:D31" si="6">SUM(L5)</f>
        <v>10425</v>
      </c>
      <c r="E23" s="55">
        <f t="shared" si="3"/>
        <v>112.5</v>
      </c>
      <c r="F23" s="52">
        <f t="shared" si="4"/>
        <v>102.2158273381295</v>
      </c>
      <c r="G23" s="62"/>
      <c r="H23" s="88">
        <v>268</v>
      </c>
      <c r="I23" s="3">
        <v>38</v>
      </c>
      <c r="J23" s="159" t="s">
        <v>38</v>
      </c>
      <c r="K23" s="119">
        <f t="shared" si="1"/>
        <v>13</v>
      </c>
      <c r="L23" s="159" t="s">
        <v>7</v>
      </c>
      <c r="M23" s="320">
        <v>7960</v>
      </c>
      <c r="N23" s="89">
        <f t="shared" si="2"/>
        <v>9938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160</v>
      </c>
      <c r="C24" s="43">
        <f t="shared" si="5"/>
        <v>10306</v>
      </c>
      <c r="D24" s="96">
        <f t="shared" si="6"/>
        <v>10392</v>
      </c>
      <c r="E24" s="55">
        <f t="shared" si="3"/>
        <v>98.650330238345944</v>
      </c>
      <c r="F24" s="52">
        <f t="shared" si="4"/>
        <v>99.172440338722083</v>
      </c>
      <c r="G24" s="62"/>
      <c r="H24" s="88">
        <v>255</v>
      </c>
      <c r="I24" s="3">
        <v>1</v>
      </c>
      <c r="J24" s="159" t="s">
        <v>4</v>
      </c>
      <c r="K24" s="119">
        <f t="shared" si="1"/>
        <v>24</v>
      </c>
      <c r="L24" s="159" t="s">
        <v>28</v>
      </c>
      <c r="M24" s="320">
        <v>6312</v>
      </c>
      <c r="N24" s="89">
        <f t="shared" si="2"/>
        <v>6117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59" t="s">
        <v>7</v>
      </c>
      <c r="C25" s="43">
        <f t="shared" si="5"/>
        <v>9938</v>
      </c>
      <c r="D25" s="96">
        <f t="shared" si="6"/>
        <v>8752</v>
      </c>
      <c r="E25" s="55">
        <f t="shared" si="3"/>
        <v>124.84924623115579</v>
      </c>
      <c r="F25" s="52">
        <f t="shared" si="4"/>
        <v>113.55118829981718</v>
      </c>
      <c r="G25" s="62"/>
      <c r="H25" s="88">
        <v>183</v>
      </c>
      <c r="I25" s="3">
        <v>14</v>
      </c>
      <c r="J25" s="159" t="s">
        <v>19</v>
      </c>
      <c r="K25" s="119">
        <f t="shared" si="1"/>
        <v>25</v>
      </c>
      <c r="L25" s="159" t="s">
        <v>29</v>
      </c>
      <c r="M25" s="320">
        <v>4580</v>
      </c>
      <c r="N25" s="89">
        <f t="shared" si="2"/>
        <v>3709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59" t="s">
        <v>28</v>
      </c>
      <c r="C26" s="43">
        <f t="shared" si="5"/>
        <v>6117</v>
      </c>
      <c r="D26" s="96">
        <f t="shared" si="6"/>
        <v>5791</v>
      </c>
      <c r="E26" s="55">
        <f t="shared" si="3"/>
        <v>96.910646387832699</v>
      </c>
      <c r="F26" s="52">
        <f t="shared" si="4"/>
        <v>105.6294249697807</v>
      </c>
      <c r="G26" s="72"/>
      <c r="H26" s="88">
        <v>105</v>
      </c>
      <c r="I26" s="3">
        <v>23</v>
      </c>
      <c r="J26" s="159" t="s">
        <v>27</v>
      </c>
      <c r="K26" s="119">
        <f t="shared" si="1"/>
        <v>22</v>
      </c>
      <c r="L26" s="159" t="s">
        <v>26</v>
      </c>
      <c r="M26" s="320">
        <v>878</v>
      </c>
      <c r="N26" s="89">
        <f t="shared" si="2"/>
        <v>1658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59" t="s">
        <v>29</v>
      </c>
      <c r="C27" s="43">
        <f t="shared" si="5"/>
        <v>3709</v>
      </c>
      <c r="D27" s="96">
        <f t="shared" si="6"/>
        <v>3636</v>
      </c>
      <c r="E27" s="55">
        <f t="shared" si="3"/>
        <v>80.982532751091711</v>
      </c>
      <c r="F27" s="52">
        <f t="shared" si="4"/>
        <v>102.00770077007701</v>
      </c>
      <c r="G27" s="76"/>
      <c r="H27" s="88">
        <v>82</v>
      </c>
      <c r="I27" s="3">
        <v>10</v>
      </c>
      <c r="J27" s="159" t="s">
        <v>16</v>
      </c>
      <c r="K27" s="119">
        <f t="shared" si="1"/>
        <v>26</v>
      </c>
      <c r="L27" s="159" t="s">
        <v>30</v>
      </c>
      <c r="M27" s="320">
        <v>530</v>
      </c>
      <c r="N27" s="89">
        <f t="shared" si="2"/>
        <v>1576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59" t="s">
        <v>26</v>
      </c>
      <c r="C28" s="43">
        <f t="shared" si="5"/>
        <v>1658</v>
      </c>
      <c r="D28" s="96">
        <f t="shared" si="6"/>
        <v>897</v>
      </c>
      <c r="E28" s="55">
        <f t="shared" si="3"/>
        <v>188.83826879271069</v>
      </c>
      <c r="F28" s="52">
        <f t="shared" si="4"/>
        <v>184.83835005574136</v>
      </c>
      <c r="G28" s="62"/>
      <c r="H28" s="88">
        <v>61</v>
      </c>
      <c r="I28" s="3">
        <v>3</v>
      </c>
      <c r="J28" s="159" t="s">
        <v>10</v>
      </c>
      <c r="K28" s="119">
        <f t="shared" si="1"/>
        <v>20</v>
      </c>
      <c r="L28" s="159" t="s">
        <v>24</v>
      </c>
      <c r="M28" s="320">
        <v>1323</v>
      </c>
      <c r="N28" s="89">
        <f t="shared" si="2"/>
        <v>1531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59" t="s">
        <v>30</v>
      </c>
      <c r="C29" s="43">
        <f t="shared" si="5"/>
        <v>1576</v>
      </c>
      <c r="D29" s="96">
        <f t="shared" si="6"/>
        <v>2131</v>
      </c>
      <c r="E29" s="55">
        <f t="shared" si="3"/>
        <v>297.35849056603769</v>
      </c>
      <c r="F29" s="52">
        <f t="shared" si="4"/>
        <v>73.955889253871419</v>
      </c>
      <c r="G29" s="73"/>
      <c r="H29" s="88">
        <v>36</v>
      </c>
      <c r="I29" s="3">
        <v>11</v>
      </c>
      <c r="J29" s="159" t="s">
        <v>17</v>
      </c>
      <c r="K29" s="180">
        <f t="shared" si="1"/>
        <v>12</v>
      </c>
      <c r="L29" s="161" t="s">
        <v>18</v>
      </c>
      <c r="M29" s="321">
        <v>980</v>
      </c>
      <c r="N29" s="89">
        <f t="shared" si="2"/>
        <v>1518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59" t="s">
        <v>24</v>
      </c>
      <c r="C30" s="43">
        <f t="shared" si="5"/>
        <v>1531</v>
      </c>
      <c r="D30" s="96">
        <f t="shared" si="6"/>
        <v>2101</v>
      </c>
      <c r="E30" s="55">
        <f t="shared" si="3"/>
        <v>115.72184429327285</v>
      </c>
      <c r="F30" s="52">
        <f t="shared" si="4"/>
        <v>72.87006187529748</v>
      </c>
      <c r="G30" s="72"/>
      <c r="H30" s="288">
        <v>21</v>
      </c>
      <c r="I30" s="3">
        <v>4</v>
      </c>
      <c r="J30" s="159" t="s">
        <v>11</v>
      </c>
      <c r="K30" s="113"/>
      <c r="L30" s="331" t="s">
        <v>106</v>
      </c>
      <c r="M30" s="322">
        <v>87449</v>
      </c>
      <c r="N30" s="89">
        <f>SUM(H44)</f>
        <v>89818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1" t="s">
        <v>18</v>
      </c>
      <c r="C31" s="43">
        <f t="shared" si="5"/>
        <v>1518</v>
      </c>
      <c r="D31" s="96">
        <f t="shared" si="6"/>
        <v>1397</v>
      </c>
      <c r="E31" s="55">
        <f t="shared" si="3"/>
        <v>154.89795918367346</v>
      </c>
      <c r="F31" s="63">
        <f t="shared" si="4"/>
        <v>108.66141732283465</v>
      </c>
      <c r="G31" s="75"/>
      <c r="H31" s="88">
        <v>19</v>
      </c>
      <c r="I31" s="3">
        <v>28</v>
      </c>
      <c r="J31" s="159" t="s">
        <v>32</v>
      </c>
      <c r="K31" s="45"/>
      <c r="L31" s="214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89818</v>
      </c>
      <c r="D32" s="67">
        <f>SUM(L14)</f>
        <v>89636</v>
      </c>
      <c r="E32" s="68">
        <f>SUM(N30/M30*100)</f>
        <v>102.70900753582089</v>
      </c>
      <c r="F32" s="63">
        <f t="shared" si="4"/>
        <v>100.20304342005444</v>
      </c>
      <c r="G32" s="71"/>
      <c r="H32" s="89">
        <v>17</v>
      </c>
      <c r="I32" s="3">
        <v>27</v>
      </c>
      <c r="J32" s="159" t="s">
        <v>31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288">
        <v>10</v>
      </c>
      <c r="I33" s="3">
        <v>32</v>
      </c>
      <c r="J33" s="159" t="s">
        <v>35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1">
        <v>0</v>
      </c>
      <c r="I34" s="3">
        <v>2</v>
      </c>
      <c r="J34" s="159" t="s">
        <v>6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0</v>
      </c>
      <c r="I35" s="3">
        <v>7</v>
      </c>
      <c r="J35" s="159" t="s">
        <v>14</v>
      </c>
      <c r="K35" s="45"/>
      <c r="L35" s="29"/>
      <c r="R35" s="48"/>
      <c r="S35" s="26"/>
      <c r="T35" s="26"/>
      <c r="U35" s="26"/>
      <c r="V35" s="26"/>
    </row>
    <row r="36" spans="3:30" ht="13.5" customHeight="1">
      <c r="H36" s="88">
        <v>0</v>
      </c>
      <c r="I36" s="3">
        <v>8</v>
      </c>
      <c r="J36" s="159" t="s">
        <v>15</v>
      </c>
      <c r="K36" s="45"/>
      <c r="L36" s="29"/>
      <c r="R36" s="48"/>
      <c r="S36" s="26"/>
      <c r="T36" s="26"/>
      <c r="U36" s="26"/>
      <c r="V36" s="26"/>
    </row>
    <row r="37" spans="3:30" ht="13.5" customHeight="1">
      <c r="H37" s="288">
        <v>0</v>
      </c>
      <c r="I37" s="3">
        <v>15</v>
      </c>
      <c r="J37" s="159" t="s">
        <v>20</v>
      </c>
      <c r="K37" s="45"/>
      <c r="L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19</v>
      </c>
      <c r="J38" s="159" t="s">
        <v>23</v>
      </c>
      <c r="K38" s="45"/>
      <c r="L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29</v>
      </c>
      <c r="J39" s="159" t="s">
        <v>54</v>
      </c>
      <c r="K39" s="45"/>
      <c r="L39" s="26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30</v>
      </c>
      <c r="J40" s="159" t="s">
        <v>33</v>
      </c>
      <c r="K40" s="45"/>
      <c r="L40" s="26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35</v>
      </c>
      <c r="J41" s="159" t="s">
        <v>36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37</v>
      </c>
      <c r="J42" s="159" t="s">
        <v>37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39</v>
      </c>
      <c r="J43" s="159" t="s">
        <v>39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6">
        <f>SUM(H4:H43)</f>
        <v>89818</v>
      </c>
      <c r="I44" s="3"/>
      <c r="J44" s="159" t="s">
        <v>48</v>
      </c>
      <c r="K44" s="54"/>
      <c r="R44" s="48"/>
    </row>
    <row r="45" spans="3:30" ht="13.5" customHeight="1">
      <c r="R45" s="107"/>
    </row>
    <row r="46" spans="3:30" ht="13.5" customHeight="1">
      <c r="R46" s="47"/>
      <c r="S46" s="10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I47" t="s">
        <v>49</v>
      </c>
      <c r="J47" s="46"/>
      <c r="L47" s="47"/>
      <c r="N47" s="47"/>
      <c r="R47" s="48"/>
      <c r="S47" s="26"/>
      <c r="T47" s="26"/>
      <c r="U47" s="26"/>
      <c r="V47" s="26"/>
    </row>
    <row r="48" spans="3:30" ht="13.5" customHeight="1">
      <c r="H48" s="182" t="s">
        <v>194</v>
      </c>
      <c r="I48" s="3"/>
      <c r="J48" s="177" t="s">
        <v>103</v>
      </c>
      <c r="K48" s="81"/>
      <c r="L48" s="295" t="s">
        <v>196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98</v>
      </c>
      <c r="I49" s="3"/>
      <c r="J49" s="143" t="s">
        <v>9</v>
      </c>
      <c r="K49" s="97"/>
      <c r="L49" s="93" t="s">
        <v>98</v>
      </c>
      <c r="N49" s="48"/>
      <c r="R49" s="48"/>
      <c r="S49" s="26"/>
      <c r="T49" s="26"/>
      <c r="U49" s="26"/>
      <c r="V49" s="26"/>
    </row>
    <row r="50" spans="1:22" ht="13.5" customHeight="1">
      <c r="H50" s="89">
        <v>189299</v>
      </c>
      <c r="I50" s="159">
        <v>17</v>
      </c>
      <c r="J50" s="159" t="s">
        <v>21</v>
      </c>
      <c r="K50" s="122">
        <f>SUM(I50)</f>
        <v>17</v>
      </c>
      <c r="L50" s="296">
        <v>322936</v>
      </c>
      <c r="M50" s="79"/>
      <c r="N50" s="48"/>
      <c r="O50" s="26"/>
      <c r="R50" s="48"/>
      <c r="S50" s="26"/>
      <c r="T50" s="26"/>
      <c r="U50" s="26"/>
      <c r="V50" s="26"/>
    </row>
    <row r="51" spans="1:22" ht="13.5" customHeight="1">
      <c r="H51" s="88">
        <v>79547</v>
      </c>
      <c r="I51" s="159">
        <v>36</v>
      </c>
      <c r="J51" s="159" t="s">
        <v>5</v>
      </c>
      <c r="K51" s="122">
        <f t="shared" ref="K51:K59" si="7">SUM(I51)</f>
        <v>36</v>
      </c>
      <c r="L51" s="296">
        <v>84468</v>
      </c>
      <c r="M51" s="79"/>
      <c r="N51" s="48"/>
      <c r="O51" s="26"/>
      <c r="R51" s="48"/>
      <c r="S51" s="26"/>
      <c r="T51" s="26"/>
      <c r="U51" s="26"/>
      <c r="V51" s="26"/>
    </row>
    <row r="52" spans="1:22" ht="13.5" customHeight="1">
      <c r="H52" s="88">
        <v>33554</v>
      </c>
      <c r="I52" s="159">
        <v>16</v>
      </c>
      <c r="J52" s="159" t="s">
        <v>3</v>
      </c>
      <c r="K52" s="122">
        <f t="shared" si="7"/>
        <v>16</v>
      </c>
      <c r="L52" s="296">
        <v>24395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20499</v>
      </c>
      <c r="I53" s="159">
        <v>40</v>
      </c>
      <c r="J53" s="159" t="s">
        <v>2</v>
      </c>
      <c r="K53" s="122">
        <f t="shared" si="7"/>
        <v>40</v>
      </c>
      <c r="L53" s="296">
        <v>18438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191</v>
      </c>
      <c r="D54" s="59" t="s">
        <v>184</v>
      </c>
      <c r="E54" s="59" t="s">
        <v>41</v>
      </c>
      <c r="F54" s="59" t="s">
        <v>50</v>
      </c>
      <c r="G54" s="60" t="s">
        <v>52</v>
      </c>
      <c r="H54" s="88">
        <v>17769</v>
      </c>
      <c r="I54" s="159">
        <v>26</v>
      </c>
      <c r="J54" s="159" t="s">
        <v>30</v>
      </c>
      <c r="K54" s="122">
        <f t="shared" si="7"/>
        <v>26</v>
      </c>
      <c r="L54" s="296">
        <v>18463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59" t="s">
        <v>21</v>
      </c>
      <c r="C55" s="43">
        <f>SUM(H50)</f>
        <v>189299</v>
      </c>
      <c r="D55" s="5">
        <f t="shared" ref="D55:D64" si="8">SUM(L50)</f>
        <v>322936</v>
      </c>
      <c r="E55" s="52">
        <f>SUM(N66/M66*100)</f>
        <v>99.75285611905062</v>
      </c>
      <c r="F55" s="52">
        <f t="shared" ref="F55:F65" si="9">SUM(C55/D55*100)</f>
        <v>58.618116283102538</v>
      </c>
      <c r="G55" s="62"/>
      <c r="H55" s="88">
        <v>14097</v>
      </c>
      <c r="I55" s="159">
        <v>24</v>
      </c>
      <c r="J55" s="159" t="s">
        <v>28</v>
      </c>
      <c r="K55" s="122">
        <f t="shared" si="7"/>
        <v>24</v>
      </c>
      <c r="L55" s="296">
        <v>15243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59" t="s">
        <v>5</v>
      </c>
      <c r="C56" s="43">
        <f t="shared" ref="C56:C64" si="10">SUM(H51)</f>
        <v>79547</v>
      </c>
      <c r="D56" s="5">
        <f t="shared" si="8"/>
        <v>84468</v>
      </c>
      <c r="E56" s="52">
        <f t="shared" ref="E56:E65" si="11">SUM(N67/M67*100)</f>
        <v>112.7478633084348</v>
      </c>
      <c r="F56" s="52">
        <f t="shared" si="9"/>
        <v>94.17412511246863</v>
      </c>
      <c r="G56" s="62"/>
      <c r="H56" s="88">
        <v>13805</v>
      </c>
      <c r="I56" s="159">
        <v>33</v>
      </c>
      <c r="J56" s="159" t="s">
        <v>0</v>
      </c>
      <c r="K56" s="122">
        <f t="shared" si="7"/>
        <v>33</v>
      </c>
      <c r="L56" s="296">
        <v>11656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59" t="s">
        <v>3</v>
      </c>
      <c r="C57" s="43">
        <f t="shared" si="10"/>
        <v>33554</v>
      </c>
      <c r="D57" s="5">
        <f t="shared" si="8"/>
        <v>24395</v>
      </c>
      <c r="E57" s="52">
        <f t="shared" si="11"/>
        <v>114.02066059535136</v>
      </c>
      <c r="F57" s="52">
        <f t="shared" si="9"/>
        <v>137.54457880713261</v>
      </c>
      <c r="G57" s="62"/>
      <c r="H57" s="88">
        <v>11183</v>
      </c>
      <c r="I57" s="159">
        <v>38</v>
      </c>
      <c r="J57" s="159" t="s">
        <v>38</v>
      </c>
      <c r="K57" s="122">
        <f t="shared" si="7"/>
        <v>38</v>
      </c>
      <c r="L57" s="296">
        <v>9230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59" t="s">
        <v>2</v>
      </c>
      <c r="C58" s="43">
        <f t="shared" si="10"/>
        <v>20499</v>
      </c>
      <c r="D58" s="5">
        <f t="shared" si="8"/>
        <v>18438</v>
      </c>
      <c r="E58" s="52">
        <f t="shared" si="11"/>
        <v>114.17511418068398</v>
      </c>
      <c r="F58" s="52">
        <f t="shared" si="9"/>
        <v>111.17800195248941</v>
      </c>
      <c r="G58" s="62"/>
      <c r="H58" s="372">
        <v>9328</v>
      </c>
      <c r="I58" s="161">
        <v>25</v>
      </c>
      <c r="J58" s="161" t="s">
        <v>29</v>
      </c>
      <c r="K58" s="122">
        <f t="shared" si="7"/>
        <v>25</v>
      </c>
      <c r="L58" s="294">
        <v>9948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59" t="s">
        <v>30</v>
      </c>
      <c r="C59" s="43">
        <f t="shared" si="10"/>
        <v>17769</v>
      </c>
      <c r="D59" s="5">
        <f t="shared" si="8"/>
        <v>18463</v>
      </c>
      <c r="E59" s="52">
        <f t="shared" si="11"/>
        <v>111.93070866141733</v>
      </c>
      <c r="F59" s="52">
        <f t="shared" si="9"/>
        <v>96.241130910469579</v>
      </c>
      <c r="G59" s="72"/>
      <c r="H59" s="448">
        <v>7156</v>
      </c>
      <c r="I59" s="161">
        <v>37</v>
      </c>
      <c r="J59" s="161" t="s">
        <v>37</v>
      </c>
      <c r="K59" s="122">
        <f t="shared" si="7"/>
        <v>37</v>
      </c>
      <c r="L59" s="294">
        <v>11887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59" t="s">
        <v>28</v>
      </c>
      <c r="C60" s="43">
        <f t="shared" si="10"/>
        <v>14097</v>
      </c>
      <c r="D60" s="5">
        <f t="shared" si="8"/>
        <v>15243</v>
      </c>
      <c r="E60" s="52">
        <f t="shared" si="11"/>
        <v>116.61978821972203</v>
      </c>
      <c r="F60" s="52">
        <f t="shared" si="9"/>
        <v>92.481794922259397</v>
      </c>
      <c r="G60" s="62"/>
      <c r="H60" s="416">
        <v>6841</v>
      </c>
      <c r="I60" s="219">
        <v>34</v>
      </c>
      <c r="J60" s="219" t="s">
        <v>1</v>
      </c>
      <c r="K60" s="81" t="s">
        <v>8</v>
      </c>
      <c r="L60" s="404">
        <v>543853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59" t="s">
        <v>0</v>
      </c>
      <c r="C61" s="43">
        <f t="shared" si="10"/>
        <v>13805</v>
      </c>
      <c r="D61" s="5">
        <f t="shared" si="8"/>
        <v>11656</v>
      </c>
      <c r="E61" s="52">
        <f t="shared" si="11"/>
        <v>317.42929409059553</v>
      </c>
      <c r="F61" s="52">
        <f t="shared" si="9"/>
        <v>118.43685655456417</v>
      </c>
      <c r="G61" s="62"/>
      <c r="H61" s="88">
        <v>6208</v>
      </c>
      <c r="I61" s="159">
        <v>15</v>
      </c>
      <c r="J61" s="159" t="s">
        <v>20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59" t="s">
        <v>38</v>
      </c>
      <c r="C62" s="43">
        <f t="shared" si="10"/>
        <v>11183</v>
      </c>
      <c r="D62" s="5">
        <f t="shared" si="8"/>
        <v>9230</v>
      </c>
      <c r="E62" s="52">
        <f t="shared" si="11"/>
        <v>97.336582818347978</v>
      </c>
      <c r="F62" s="52">
        <f t="shared" si="9"/>
        <v>121.15926327193934</v>
      </c>
      <c r="G62" s="73"/>
      <c r="H62" s="88">
        <v>1276</v>
      </c>
      <c r="I62" s="159">
        <v>14</v>
      </c>
      <c r="J62" s="159" t="s">
        <v>19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1" t="s">
        <v>29</v>
      </c>
      <c r="C63" s="43">
        <f t="shared" si="10"/>
        <v>9328</v>
      </c>
      <c r="D63" s="5">
        <f t="shared" si="8"/>
        <v>9948</v>
      </c>
      <c r="E63" s="52">
        <f t="shared" si="11"/>
        <v>94.20319127449001</v>
      </c>
      <c r="F63" s="52">
        <f t="shared" si="9"/>
        <v>93.767591475673512</v>
      </c>
      <c r="G63" s="72"/>
      <c r="H63" s="88">
        <v>1254</v>
      </c>
      <c r="I63" s="159">
        <v>30</v>
      </c>
      <c r="J63" s="159" t="s">
        <v>97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1" t="s">
        <v>37</v>
      </c>
      <c r="C64" s="43">
        <f t="shared" si="10"/>
        <v>7156</v>
      </c>
      <c r="D64" s="5">
        <f t="shared" si="8"/>
        <v>11887</v>
      </c>
      <c r="E64" s="57">
        <f t="shared" si="11"/>
        <v>109.70412386938526</v>
      </c>
      <c r="F64" s="52">
        <f t="shared" si="9"/>
        <v>60.200218726339692</v>
      </c>
      <c r="G64" s="75"/>
      <c r="H64" s="413">
        <v>1110</v>
      </c>
      <c r="I64" s="159">
        <v>10</v>
      </c>
      <c r="J64" s="159" t="s">
        <v>16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416234</v>
      </c>
      <c r="D65" s="67">
        <f>SUM(L60)</f>
        <v>543853</v>
      </c>
      <c r="E65" s="70">
        <f t="shared" si="11"/>
        <v>107.28205762653327</v>
      </c>
      <c r="F65" s="70">
        <f t="shared" si="9"/>
        <v>76.534284080440855</v>
      </c>
      <c r="G65" s="71"/>
      <c r="H65" s="89">
        <v>751</v>
      </c>
      <c r="I65" s="159">
        <v>21</v>
      </c>
      <c r="J65" s="159" t="s">
        <v>25</v>
      </c>
      <c r="L65" s="189" t="s">
        <v>103</v>
      </c>
      <c r="M65" s="140" t="s">
        <v>62</v>
      </c>
      <c r="N65" t="s">
        <v>74</v>
      </c>
      <c r="R65" s="48"/>
      <c r="S65" s="26"/>
      <c r="T65" s="26"/>
      <c r="U65" s="26"/>
      <c r="V65" s="26"/>
    </row>
    <row r="66" spans="1:22" ht="13.5" customHeight="1">
      <c r="H66" s="88">
        <v>719</v>
      </c>
      <c r="I66" s="159">
        <v>29</v>
      </c>
      <c r="J66" s="159" t="s">
        <v>54</v>
      </c>
      <c r="K66" s="115">
        <f>SUM(I50)</f>
        <v>17</v>
      </c>
      <c r="L66" s="159" t="s">
        <v>21</v>
      </c>
      <c r="M66" s="307">
        <v>189768</v>
      </c>
      <c r="N66" s="89">
        <f>SUM(H50)</f>
        <v>189299</v>
      </c>
      <c r="R66" s="48"/>
      <c r="S66" s="26"/>
      <c r="T66" s="26"/>
      <c r="U66" s="26"/>
      <c r="V66" s="26"/>
    </row>
    <row r="67" spans="1:22" ht="13.5" customHeight="1">
      <c r="H67" s="288">
        <v>556</v>
      </c>
      <c r="I67" s="159">
        <v>35</v>
      </c>
      <c r="J67" s="159" t="s">
        <v>36</v>
      </c>
      <c r="K67" s="115">
        <f t="shared" ref="K67:K75" si="12">SUM(I51)</f>
        <v>36</v>
      </c>
      <c r="L67" s="159" t="s">
        <v>5</v>
      </c>
      <c r="M67" s="305">
        <v>70553</v>
      </c>
      <c r="N67" s="89">
        <f t="shared" ref="N67:N75" si="13">SUM(H51)</f>
        <v>79547</v>
      </c>
      <c r="R67" s="48"/>
      <c r="S67" s="26"/>
      <c r="T67" s="26"/>
      <c r="U67" s="26"/>
      <c r="V67" s="26"/>
    </row>
    <row r="68" spans="1:22" ht="13.5" customHeight="1">
      <c r="C68" s="26"/>
      <c r="H68" s="88">
        <v>403</v>
      </c>
      <c r="I68" s="159">
        <v>1</v>
      </c>
      <c r="J68" s="159" t="s">
        <v>4</v>
      </c>
      <c r="K68" s="115">
        <f t="shared" si="12"/>
        <v>16</v>
      </c>
      <c r="L68" s="159" t="s">
        <v>3</v>
      </c>
      <c r="M68" s="305">
        <v>29428</v>
      </c>
      <c r="N68" s="89">
        <f t="shared" si="13"/>
        <v>33554</v>
      </c>
      <c r="R68" s="48"/>
      <c r="S68" s="26"/>
      <c r="T68" s="26"/>
      <c r="U68" s="26"/>
      <c r="V68" s="26"/>
    </row>
    <row r="69" spans="1:22" ht="13.5" customHeight="1">
      <c r="H69" s="88">
        <v>192</v>
      </c>
      <c r="I69" s="159">
        <v>13</v>
      </c>
      <c r="J69" s="159" t="s">
        <v>7</v>
      </c>
      <c r="K69" s="115">
        <f t="shared" si="12"/>
        <v>40</v>
      </c>
      <c r="L69" s="159" t="s">
        <v>2</v>
      </c>
      <c r="M69" s="305">
        <v>17954</v>
      </c>
      <c r="N69" s="89">
        <f t="shared" si="13"/>
        <v>20499</v>
      </c>
      <c r="R69" s="48"/>
      <c r="S69" s="26"/>
      <c r="T69" s="26"/>
      <c r="U69" s="26"/>
      <c r="V69" s="26"/>
    </row>
    <row r="70" spans="1:22" ht="13.5" customHeight="1">
      <c r="H70" s="288">
        <v>173</v>
      </c>
      <c r="I70" s="159">
        <v>27</v>
      </c>
      <c r="J70" s="159" t="s">
        <v>31</v>
      </c>
      <c r="K70" s="115">
        <f t="shared" si="12"/>
        <v>26</v>
      </c>
      <c r="L70" s="159" t="s">
        <v>30</v>
      </c>
      <c r="M70" s="305">
        <v>15875</v>
      </c>
      <c r="N70" s="89">
        <f t="shared" si="13"/>
        <v>17769</v>
      </c>
      <c r="R70" s="48"/>
      <c r="S70" s="26"/>
      <c r="T70" s="26"/>
      <c r="U70" s="26"/>
      <c r="V70" s="26"/>
    </row>
    <row r="71" spans="1:22" ht="13.5" customHeight="1">
      <c r="H71" s="88">
        <v>143</v>
      </c>
      <c r="I71" s="159">
        <v>22</v>
      </c>
      <c r="J71" s="159" t="s">
        <v>26</v>
      </c>
      <c r="K71" s="115">
        <f t="shared" si="12"/>
        <v>24</v>
      </c>
      <c r="L71" s="159" t="s">
        <v>28</v>
      </c>
      <c r="M71" s="305">
        <v>12088</v>
      </c>
      <c r="N71" s="89">
        <f t="shared" si="13"/>
        <v>14097</v>
      </c>
      <c r="R71" s="48"/>
      <c r="S71" s="26"/>
      <c r="T71" s="26"/>
      <c r="U71" s="26"/>
      <c r="V71" s="26"/>
    </row>
    <row r="72" spans="1:22" ht="13.5" customHeight="1">
      <c r="H72" s="88">
        <v>132</v>
      </c>
      <c r="I72" s="159">
        <v>11</v>
      </c>
      <c r="J72" s="159" t="s">
        <v>17</v>
      </c>
      <c r="K72" s="115">
        <f t="shared" si="12"/>
        <v>33</v>
      </c>
      <c r="L72" s="159" t="s">
        <v>0</v>
      </c>
      <c r="M72" s="305">
        <v>4349</v>
      </c>
      <c r="N72" s="89">
        <f t="shared" si="13"/>
        <v>13805</v>
      </c>
      <c r="R72" s="48"/>
      <c r="S72" s="26"/>
      <c r="T72" s="26"/>
      <c r="U72" s="26"/>
      <c r="V72" s="26"/>
    </row>
    <row r="73" spans="1:22" ht="13.5" customHeight="1">
      <c r="H73" s="88">
        <v>80</v>
      </c>
      <c r="I73" s="159">
        <v>28</v>
      </c>
      <c r="J73" s="159" t="s">
        <v>32</v>
      </c>
      <c r="K73" s="115">
        <f t="shared" si="12"/>
        <v>38</v>
      </c>
      <c r="L73" s="159" t="s">
        <v>38</v>
      </c>
      <c r="M73" s="305">
        <v>11489</v>
      </c>
      <c r="N73" s="89">
        <f t="shared" si="13"/>
        <v>11183</v>
      </c>
      <c r="R73" s="48"/>
      <c r="S73" s="26"/>
      <c r="T73" s="26"/>
      <c r="U73" s="26"/>
      <c r="V73" s="26"/>
    </row>
    <row r="74" spans="1:22" ht="13.5" customHeight="1">
      <c r="H74" s="88">
        <v>71</v>
      </c>
      <c r="I74" s="159">
        <v>9</v>
      </c>
      <c r="J74" s="3" t="s">
        <v>160</v>
      </c>
      <c r="K74" s="115">
        <f t="shared" si="12"/>
        <v>25</v>
      </c>
      <c r="L74" s="161" t="s">
        <v>29</v>
      </c>
      <c r="M74" s="306">
        <v>9902</v>
      </c>
      <c r="N74" s="89">
        <f t="shared" si="13"/>
        <v>9328</v>
      </c>
      <c r="R74" s="48"/>
      <c r="S74" s="26"/>
      <c r="T74" s="26"/>
      <c r="U74" s="26"/>
      <c r="V74" s="26"/>
    </row>
    <row r="75" spans="1:22" ht="13.5" customHeight="1" thickBot="1">
      <c r="H75" s="88">
        <v>40</v>
      </c>
      <c r="I75" s="159">
        <v>23</v>
      </c>
      <c r="J75" s="159" t="s">
        <v>27</v>
      </c>
      <c r="K75" s="115">
        <f t="shared" si="12"/>
        <v>37</v>
      </c>
      <c r="L75" s="161" t="s">
        <v>37</v>
      </c>
      <c r="M75" s="306">
        <v>6523</v>
      </c>
      <c r="N75" s="165">
        <f t="shared" si="13"/>
        <v>7156</v>
      </c>
      <c r="R75" s="48"/>
      <c r="S75" s="26"/>
      <c r="T75" s="26"/>
      <c r="U75" s="26"/>
      <c r="V75" s="26"/>
    </row>
    <row r="76" spans="1:22" ht="13.5" customHeight="1" thickTop="1">
      <c r="H76" s="288">
        <v>25</v>
      </c>
      <c r="I76" s="159">
        <v>4</v>
      </c>
      <c r="J76" s="159" t="s">
        <v>11</v>
      </c>
      <c r="K76" s="3"/>
      <c r="L76" s="331" t="s">
        <v>106</v>
      </c>
      <c r="M76" s="336">
        <v>387981</v>
      </c>
      <c r="N76" s="170">
        <f>SUM(H90)</f>
        <v>416234</v>
      </c>
      <c r="R76" s="48"/>
      <c r="S76" s="26"/>
      <c r="T76" s="26"/>
      <c r="U76" s="26"/>
      <c r="V76" s="26"/>
    </row>
    <row r="77" spans="1:22" ht="13.5" customHeight="1">
      <c r="H77" s="88">
        <v>21</v>
      </c>
      <c r="I77" s="159">
        <v>39</v>
      </c>
      <c r="J77" s="159" t="s">
        <v>39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2</v>
      </c>
      <c r="I78" s="159">
        <v>18</v>
      </c>
      <c r="J78" s="159" t="s">
        <v>22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0</v>
      </c>
      <c r="I79" s="159">
        <v>2</v>
      </c>
      <c r="J79" s="159" t="s">
        <v>6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1">
        <v>0</v>
      </c>
      <c r="I80" s="159">
        <v>3</v>
      </c>
      <c r="J80" s="159" t="s">
        <v>10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419">
        <v>0</v>
      </c>
      <c r="I81" s="159">
        <v>5</v>
      </c>
      <c r="J81" s="159" t="s">
        <v>12</v>
      </c>
      <c r="K81" s="45"/>
      <c r="L81" s="29"/>
      <c r="R81" s="48"/>
      <c r="S81" s="26"/>
      <c r="T81" s="26"/>
      <c r="U81" s="26"/>
      <c r="V81" s="26"/>
    </row>
    <row r="82" spans="8:22" ht="13.5" customHeight="1">
      <c r="H82" s="88">
        <v>0</v>
      </c>
      <c r="I82" s="159">
        <v>6</v>
      </c>
      <c r="J82" s="159" t="s">
        <v>13</v>
      </c>
      <c r="K82" s="45"/>
      <c r="L82" s="29"/>
      <c r="R82" s="48"/>
      <c r="S82" s="26"/>
      <c r="T82" s="26"/>
      <c r="U82" s="26"/>
      <c r="V82" s="26"/>
    </row>
    <row r="83" spans="8:22" ht="13.5" customHeight="1">
      <c r="H83" s="288">
        <v>0</v>
      </c>
      <c r="I83" s="159">
        <v>7</v>
      </c>
      <c r="J83" s="159" t="s">
        <v>14</v>
      </c>
      <c r="K83" s="45"/>
      <c r="L83" s="29"/>
      <c r="R83" s="48"/>
      <c r="S83" s="26"/>
      <c r="T83" s="26"/>
      <c r="U83" s="26"/>
      <c r="V83" s="26"/>
    </row>
    <row r="84" spans="8:22" ht="13.5" customHeight="1">
      <c r="H84" s="88">
        <v>0</v>
      </c>
      <c r="I84" s="159">
        <v>8</v>
      </c>
      <c r="J84" s="159" t="s">
        <v>15</v>
      </c>
      <c r="K84" s="45"/>
      <c r="L84" s="29"/>
      <c r="R84" s="48"/>
      <c r="S84" s="26"/>
      <c r="T84" s="26"/>
      <c r="U84" s="26"/>
      <c r="V84" s="26"/>
    </row>
    <row r="85" spans="8:22" ht="13.5" customHeight="1">
      <c r="H85" s="88">
        <v>0</v>
      </c>
      <c r="I85" s="159">
        <v>12</v>
      </c>
      <c r="J85" s="159" t="s">
        <v>18</v>
      </c>
      <c r="K85" s="45"/>
      <c r="L85" s="29"/>
      <c r="R85" s="48"/>
      <c r="S85" s="26"/>
      <c r="T85" s="26"/>
      <c r="U85" s="26"/>
      <c r="V85" s="26"/>
    </row>
    <row r="86" spans="8:22" ht="13.5" customHeight="1">
      <c r="H86" s="88">
        <v>0</v>
      </c>
      <c r="I86" s="159">
        <v>19</v>
      </c>
      <c r="J86" s="159" t="s">
        <v>23</v>
      </c>
      <c r="K86" s="45"/>
      <c r="L86" s="29"/>
      <c r="R86" s="48"/>
      <c r="S86" s="26"/>
      <c r="T86" s="26"/>
      <c r="U86" s="26"/>
      <c r="V86" s="26"/>
    </row>
    <row r="87" spans="8:22" ht="13.5" customHeight="1">
      <c r="H87" s="88">
        <v>0</v>
      </c>
      <c r="I87" s="159">
        <v>20</v>
      </c>
      <c r="J87" s="159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59">
        <v>31</v>
      </c>
      <c r="J88" s="159" t="s">
        <v>34</v>
      </c>
      <c r="K88" s="45"/>
      <c r="L88" s="26"/>
    </row>
    <row r="89" spans="8:22" ht="13.5" customHeight="1">
      <c r="H89" s="88">
        <v>0</v>
      </c>
      <c r="I89" s="159">
        <v>32</v>
      </c>
      <c r="J89" s="159" t="s">
        <v>35</v>
      </c>
      <c r="K89" s="45"/>
      <c r="L89" s="26"/>
    </row>
    <row r="90" spans="8:22" ht="13.5" customHeight="1">
      <c r="H90" s="116">
        <f>SUM(H50:H89)</f>
        <v>416234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R29" sqref="R29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2.8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>
      <c r="A1" s="477" t="s">
        <v>207</v>
      </c>
      <c r="B1" s="478"/>
      <c r="C1" s="478"/>
      <c r="D1" s="478"/>
      <c r="E1" s="478"/>
      <c r="F1" s="478"/>
      <c r="G1" s="478"/>
      <c r="I1" s="379"/>
      <c r="J1" s="390"/>
      <c r="M1" s="16"/>
      <c r="N1" t="s">
        <v>191</v>
      </c>
      <c r="O1" s="397"/>
      <c r="Q1" s="278" t="s">
        <v>184</v>
      </c>
    </row>
    <row r="2" spans="1:19" ht="13.5" customHeight="1">
      <c r="H2" s="3"/>
      <c r="I2" s="143" t="s">
        <v>9</v>
      </c>
      <c r="J2" s="8" t="s">
        <v>67</v>
      </c>
      <c r="K2" s="3" t="s">
        <v>44</v>
      </c>
      <c r="L2" s="3"/>
      <c r="M2" s="8" t="s">
        <v>9</v>
      </c>
      <c r="N2" s="398"/>
      <c r="O2" s="89"/>
      <c r="P2" s="3"/>
      <c r="Q2" s="398"/>
      <c r="R2" s="395"/>
      <c r="S2" s="396"/>
    </row>
    <row r="3" spans="1:19" ht="13.5" customHeight="1">
      <c r="H3" s="3">
        <v>17</v>
      </c>
      <c r="I3" s="159" t="s">
        <v>21</v>
      </c>
      <c r="J3" s="216">
        <v>252725</v>
      </c>
      <c r="K3" s="194">
        <v>1</v>
      </c>
      <c r="L3" s="3">
        <f>SUM(H3)</f>
        <v>17</v>
      </c>
      <c r="M3" s="159" t="s">
        <v>21</v>
      </c>
      <c r="N3" s="13">
        <f>SUM(J3)</f>
        <v>252725</v>
      </c>
      <c r="O3" s="3">
        <f>SUM(H3)</f>
        <v>17</v>
      </c>
      <c r="P3" s="159" t="s">
        <v>21</v>
      </c>
      <c r="Q3" s="433">
        <v>431279</v>
      </c>
      <c r="R3" s="395"/>
      <c r="S3" s="396"/>
    </row>
    <row r="4" spans="1:19" ht="13.5" customHeight="1">
      <c r="G4" s="17"/>
      <c r="H4" s="3">
        <v>26</v>
      </c>
      <c r="I4" s="159" t="s">
        <v>30</v>
      </c>
      <c r="J4" s="13">
        <v>132622</v>
      </c>
      <c r="K4" s="194">
        <v>2</v>
      </c>
      <c r="L4" s="3">
        <f t="shared" ref="L4:L12" si="0">SUM(H4)</f>
        <v>26</v>
      </c>
      <c r="M4" s="159" t="s">
        <v>30</v>
      </c>
      <c r="N4" s="13">
        <f t="shared" ref="N4:N12" si="1">SUM(J4)</f>
        <v>132622</v>
      </c>
      <c r="O4" s="3">
        <f t="shared" ref="O4:O12" si="2">SUM(H4)</f>
        <v>26</v>
      </c>
      <c r="P4" s="159" t="s">
        <v>30</v>
      </c>
      <c r="Q4" s="434">
        <v>134415</v>
      </c>
      <c r="R4" s="395"/>
      <c r="S4" s="396"/>
    </row>
    <row r="5" spans="1:19" ht="13.5" customHeight="1">
      <c r="H5" s="3">
        <v>36</v>
      </c>
      <c r="I5" s="159" t="s">
        <v>5</v>
      </c>
      <c r="J5" s="13">
        <v>112435</v>
      </c>
      <c r="K5" s="194">
        <v>3</v>
      </c>
      <c r="L5" s="3">
        <f t="shared" si="0"/>
        <v>36</v>
      </c>
      <c r="M5" s="159" t="s">
        <v>5</v>
      </c>
      <c r="N5" s="13">
        <f t="shared" si="1"/>
        <v>112435</v>
      </c>
      <c r="O5" s="3">
        <f t="shared" si="2"/>
        <v>36</v>
      </c>
      <c r="P5" s="159" t="s">
        <v>5</v>
      </c>
      <c r="Q5" s="434">
        <v>109506</v>
      </c>
    </row>
    <row r="6" spans="1:19" ht="13.5" customHeight="1">
      <c r="H6" s="3">
        <v>33</v>
      </c>
      <c r="I6" s="159" t="s">
        <v>0</v>
      </c>
      <c r="J6" s="216">
        <v>81183</v>
      </c>
      <c r="K6" s="194">
        <v>4</v>
      </c>
      <c r="L6" s="3">
        <f t="shared" si="0"/>
        <v>33</v>
      </c>
      <c r="M6" s="159" t="s">
        <v>0</v>
      </c>
      <c r="N6" s="13">
        <f t="shared" si="1"/>
        <v>81183</v>
      </c>
      <c r="O6" s="3">
        <f t="shared" si="2"/>
        <v>33</v>
      </c>
      <c r="P6" s="159" t="s">
        <v>0</v>
      </c>
      <c r="Q6" s="434">
        <v>82882</v>
      </c>
    </row>
    <row r="7" spans="1:19" ht="13.5" customHeight="1">
      <c r="H7" s="33">
        <v>40</v>
      </c>
      <c r="I7" s="159" t="s">
        <v>2</v>
      </c>
      <c r="J7" s="13">
        <v>80566</v>
      </c>
      <c r="K7" s="194">
        <v>5</v>
      </c>
      <c r="L7" s="3">
        <f t="shared" si="0"/>
        <v>40</v>
      </c>
      <c r="M7" s="159" t="s">
        <v>2</v>
      </c>
      <c r="N7" s="13">
        <f t="shared" si="1"/>
        <v>80566</v>
      </c>
      <c r="O7" s="3">
        <f t="shared" si="2"/>
        <v>40</v>
      </c>
      <c r="P7" s="159" t="s">
        <v>2</v>
      </c>
      <c r="Q7" s="434">
        <v>70740</v>
      </c>
    </row>
    <row r="8" spans="1:19" ht="13.5" customHeight="1">
      <c r="H8" s="3">
        <v>31</v>
      </c>
      <c r="I8" s="159" t="s">
        <v>63</v>
      </c>
      <c r="J8" s="216">
        <v>68609</v>
      </c>
      <c r="K8" s="194">
        <v>6</v>
      </c>
      <c r="L8" s="3">
        <f t="shared" si="0"/>
        <v>31</v>
      </c>
      <c r="M8" s="159" t="s">
        <v>63</v>
      </c>
      <c r="N8" s="13">
        <f t="shared" si="1"/>
        <v>68609</v>
      </c>
      <c r="O8" s="3">
        <f t="shared" si="2"/>
        <v>31</v>
      </c>
      <c r="P8" s="159" t="s">
        <v>63</v>
      </c>
      <c r="Q8" s="434">
        <v>69349</v>
      </c>
    </row>
    <row r="9" spans="1:19" ht="13.5" customHeight="1">
      <c r="H9" s="14">
        <v>16</v>
      </c>
      <c r="I9" s="161" t="s">
        <v>3</v>
      </c>
      <c r="J9" s="13">
        <v>64918</v>
      </c>
      <c r="K9" s="194">
        <v>7</v>
      </c>
      <c r="L9" s="3">
        <f t="shared" si="0"/>
        <v>16</v>
      </c>
      <c r="M9" s="161" t="s">
        <v>3</v>
      </c>
      <c r="N9" s="13">
        <f t="shared" si="1"/>
        <v>64918</v>
      </c>
      <c r="O9" s="3">
        <f t="shared" si="2"/>
        <v>16</v>
      </c>
      <c r="P9" s="161" t="s">
        <v>3</v>
      </c>
      <c r="Q9" s="434">
        <v>60215</v>
      </c>
    </row>
    <row r="10" spans="1:19" ht="13.5" customHeight="1">
      <c r="H10" s="3">
        <v>34</v>
      </c>
      <c r="I10" s="159" t="s">
        <v>1</v>
      </c>
      <c r="J10" s="13">
        <v>61728</v>
      </c>
      <c r="K10" s="194">
        <v>8</v>
      </c>
      <c r="L10" s="3">
        <f t="shared" si="0"/>
        <v>34</v>
      </c>
      <c r="M10" s="159" t="s">
        <v>1</v>
      </c>
      <c r="N10" s="13">
        <f t="shared" si="1"/>
        <v>61728</v>
      </c>
      <c r="O10" s="3">
        <f t="shared" si="2"/>
        <v>34</v>
      </c>
      <c r="P10" s="159" t="s">
        <v>1</v>
      </c>
      <c r="Q10" s="434">
        <v>67350</v>
      </c>
    </row>
    <row r="11" spans="1:19" ht="13.5" customHeight="1">
      <c r="H11" s="14">
        <v>25</v>
      </c>
      <c r="I11" s="161" t="s">
        <v>29</v>
      </c>
      <c r="J11" s="13">
        <v>49020</v>
      </c>
      <c r="K11" s="194">
        <v>9</v>
      </c>
      <c r="L11" s="3">
        <f t="shared" si="0"/>
        <v>25</v>
      </c>
      <c r="M11" s="161" t="s">
        <v>29</v>
      </c>
      <c r="N11" s="13">
        <f t="shared" si="1"/>
        <v>49020</v>
      </c>
      <c r="O11" s="3">
        <f t="shared" si="2"/>
        <v>25</v>
      </c>
      <c r="P11" s="161" t="s">
        <v>29</v>
      </c>
      <c r="Q11" s="434">
        <v>51565</v>
      </c>
    </row>
    <row r="12" spans="1:19" ht="13.5" customHeight="1" thickBot="1">
      <c r="H12" s="270">
        <v>2</v>
      </c>
      <c r="I12" s="373" t="s">
        <v>6</v>
      </c>
      <c r="J12" s="409">
        <v>46623</v>
      </c>
      <c r="K12" s="193">
        <v>10</v>
      </c>
      <c r="L12" s="3">
        <f t="shared" si="0"/>
        <v>2</v>
      </c>
      <c r="M12" s="373" t="s">
        <v>6</v>
      </c>
      <c r="N12" s="112">
        <f t="shared" si="1"/>
        <v>46623</v>
      </c>
      <c r="O12" s="14">
        <f t="shared" si="2"/>
        <v>2</v>
      </c>
      <c r="P12" s="373" t="s">
        <v>6</v>
      </c>
      <c r="Q12" s="435">
        <v>41959</v>
      </c>
    </row>
    <row r="13" spans="1:19" ht="13.5" customHeight="1" thickTop="1" thickBot="1">
      <c r="H13" s="120">
        <v>13</v>
      </c>
      <c r="I13" s="173" t="s">
        <v>7</v>
      </c>
      <c r="J13" s="411">
        <v>46358</v>
      </c>
      <c r="K13" s="102"/>
      <c r="L13" s="78"/>
      <c r="M13" s="162"/>
      <c r="N13" s="335">
        <f>SUM(J43)</f>
        <v>1278650</v>
      </c>
      <c r="O13" s="3"/>
      <c r="P13" s="269" t="s">
        <v>8</v>
      </c>
      <c r="Q13" s="436">
        <v>1439926</v>
      </c>
    </row>
    <row r="14" spans="1:19" ht="13.5" customHeight="1">
      <c r="B14" s="19"/>
      <c r="H14" s="3">
        <v>24</v>
      </c>
      <c r="I14" s="159" t="s">
        <v>28</v>
      </c>
      <c r="J14" s="13">
        <v>41916</v>
      </c>
      <c r="K14" s="102"/>
      <c r="L14" s="26"/>
      <c r="O14"/>
    </row>
    <row r="15" spans="1:19" ht="13.5" customHeight="1">
      <c r="H15" s="3">
        <v>3</v>
      </c>
      <c r="I15" s="159" t="s">
        <v>10</v>
      </c>
      <c r="J15" s="13">
        <v>37829</v>
      </c>
      <c r="K15" s="102"/>
      <c r="L15" s="26"/>
      <c r="M15" t="s">
        <v>192</v>
      </c>
      <c r="N15" s="15"/>
      <c r="O15"/>
      <c r="P15" t="s">
        <v>193</v>
      </c>
      <c r="Q15" s="85" t="s">
        <v>173</v>
      </c>
    </row>
    <row r="16" spans="1:19" ht="13.5" customHeight="1">
      <c r="C16" s="15"/>
      <c r="E16" s="17"/>
      <c r="H16" s="3">
        <v>38</v>
      </c>
      <c r="I16" s="159" t="s">
        <v>38</v>
      </c>
      <c r="J16" s="216">
        <v>36764</v>
      </c>
      <c r="K16" s="102"/>
      <c r="L16" s="3">
        <f>SUM(L3)</f>
        <v>17</v>
      </c>
      <c r="M16" s="13">
        <f>SUM(N3)</f>
        <v>252725</v>
      </c>
      <c r="N16" s="159" t="s">
        <v>21</v>
      </c>
      <c r="O16" s="3">
        <f>SUM(O3)</f>
        <v>17</v>
      </c>
      <c r="P16" s="13">
        <f>SUM(M16)</f>
        <v>252725</v>
      </c>
      <c r="Q16" s="274">
        <v>296571</v>
      </c>
      <c r="R16" s="79"/>
    </row>
    <row r="17" spans="2:20" ht="13.5" customHeight="1">
      <c r="C17" s="15"/>
      <c r="E17" s="17"/>
      <c r="H17" s="3">
        <v>37</v>
      </c>
      <c r="I17" s="159" t="s">
        <v>37</v>
      </c>
      <c r="J17" s="135">
        <v>28843</v>
      </c>
      <c r="K17" s="102"/>
      <c r="L17" s="3">
        <f t="shared" ref="L17:L25" si="3">SUM(L4)</f>
        <v>26</v>
      </c>
      <c r="M17" s="13">
        <f t="shared" ref="M17:M25" si="4">SUM(N4)</f>
        <v>132622</v>
      </c>
      <c r="N17" s="159" t="s">
        <v>30</v>
      </c>
      <c r="O17" s="3">
        <f t="shared" ref="O17:O25" si="5">SUM(O4)</f>
        <v>26</v>
      </c>
      <c r="P17" s="13">
        <f t="shared" ref="P17:P25" si="6">SUM(M17)</f>
        <v>132622</v>
      </c>
      <c r="Q17" s="275">
        <v>130821</v>
      </c>
      <c r="R17" s="79"/>
      <c r="S17" s="42"/>
    </row>
    <row r="18" spans="2:20" ht="13.5" customHeight="1">
      <c r="C18" s="15"/>
      <c r="E18" s="17"/>
      <c r="H18" s="3">
        <v>1</v>
      </c>
      <c r="I18" s="159" t="s">
        <v>4</v>
      </c>
      <c r="J18" s="13">
        <v>21152</v>
      </c>
      <c r="K18" s="102"/>
      <c r="L18" s="3">
        <f t="shared" si="3"/>
        <v>36</v>
      </c>
      <c r="M18" s="13">
        <f t="shared" si="4"/>
        <v>112435</v>
      </c>
      <c r="N18" s="159" t="s">
        <v>5</v>
      </c>
      <c r="O18" s="3">
        <f t="shared" si="5"/>
        <v>36</v>
      </c>
      <c r="P18" s="13">
        <f t="shared" si="6"/>
        <v>112435</v>
      </c>
      <c r="Q18" s="275">
        <v>114325</v>
      </c>
      <c r="R18" s="79"/>
      <c r="S18" s="110"/>
    </row>
    <row r="19" spans="2:20" ht="13.5" customHeight="1">
      <c r="C19" s="15"/>
      <c r="E19" s="17"/>
      <c r="H19" s="3">
        <v>9</v>
      </c>
      <c r="I19" s="3" t="s">
        <v>160</v>
      </c>
      <c r="J19" s="135">
        <v>17334</v>
      </c>
      <c r="L19" s="3">
        <f t="shared" si="3"/>
        <v>33</v>
      </c>
      <c r="M19" s="13">
        <f t="shared" si="4"/>
        <v>81183</v>
      </c>
      <c r="N19" s="159" t="s">
        <v>0</v>
      </c>
      <c r="O19" s="3">
        <f t="shared" si="5"/>
        <v>33</v>
      </c>
      <c r="P19" s="13">
        <f t="shared" si="6"/>
        <v>81183</v>
      </c>
      <c r="Q19" s="275">
        <v>87131</v>
      </c>
      <c r="R19" s="79"/>
      <c r="S19" s="123"/>
    </row>
    <row r="20" spans="2:20" ht="13.5" customHeight="1">
      <c r="B20" s="18"/>
      <c r="C20" s="15"/>
      <c r="E20" s="17"/>
      <c r="H20" s="3">
        <v>11</v>
      </c>
      <c r="I20" s="159" t="s">
        <v>17</v>
      </c>
      <c r="J20" s="406">
        <v>13655</v>
      </c>
      <c r="L20" s="3">
        <f t="shared" si="3"/>
        <v>40</v>
      </c>
      <c r="M20" s="13">
        <f t="shared" si="4"/>
        <v>80566</v>
      </c>
      <c r="N20" s="159" t="s">
        <v>2</v>
      </c>
      <c r="O20" s="3">
        <f t="shared" si="5"/>
        <v>40</v>
      </c>
      <c r="P20" s="13">
        <f t="shared" si="6"/>
        <v>80566</v>
      </c>
      <c r="Q20" s="275">
        <v>82284</v>
      </c>
      <c r="R20" s="79"/>
      <c r="S20" s="123"/>
    </row>
    <row r="21" spans="2:20" ht="13.5" customHeight="1">
      <c r="B21" s="18"/>
      <c r="C21" s="15"/>
      <c r="E21" s="17"/>
      <c r="H21" s="3">
        <v>14</v>
      </c>
      <c r="I21" s="159" t="s">
        <v>19</v>
      </c>
      <c r="J21" s="13">
        <v>12881</v>
      </c>
      <c r="L21" s="3">
        <f t="shared" si="3"/>
        <v>31</v>
      </c>
      <c r="M21" s="13">
        <f t="shared" si="4"/>
        <v>68609</v>
      </c>
      <c r="N21" s="159" t="s">
        <v>63</v>
      </c>
      <c r="O21" s="3">
        <f t="shared" si="5"/>
        <v>31</v>
      </c>
      <c r="P21" s="13">
        <f t="shared" si="6"/>
        <v>68609</v>
      </c>
      <c r="Q21" s="275">
        <v>74489</v>
      </c>
      <c r="R21" s="79"/>
      <c r="S21" s="28"/>
    </row>
    <row r="22" spans="2:20" ht="13.5" customHeight="1">
      <c r="C22" s="15"/>
      <c r="E22" s="17"/>
      <c r="H22" s="3">
        <v>22</v>
      </c>
      <c r="I22" s="159" t="s">
        <v>26</v>
      </c>
      <c r="J22" s="13">
        <v>12146</v>
      </c>
      <c r="K22" s="15"/>
      <c r="L22" s="3">
        <f t="shared" si="3"/>
        <v>16</v>
      </c>
      <c r="M22" s="13">
        <f t="shared" si="4"/>
        <v>64918</v>
      </c>
      <c r="N22" s="161" t="s">
        <v>3</v>
      </c>
      <c r="O22" s="3">
        <f t="shared" si="5"/>
        <v>16</v>
      </c>
      <c r="P22" s="13">
        <f t="shared" si="6"/>
        <v>64918</v>
      </c>
      <c r="Q22" s="275">
        <v>63855</v>
      </c>
      <c r="R22" s="79"/>
    </row>
    <row r="23" spans="2:20" ht="13.5" customHeight="1">
      <c r="B23" s="18"/>
      <c r="C23" s="15"/>
      <c r="E23" s="17"/>
      <c r="H23" s="3">
        <v>21</v>
      </c>
      <c r="I23" s="3" t="s">
        <v>154</v>
      </c>
      <c r="J23" s="216">
        <v>10767</v>
      </c>
      <c r="K23" s="15"/>
      <c r="L23" s="3">
        <f t="shared" si="3"/>
        <v>34</v>
      </c>
      <c r="M23" s="13">
        <f t="shared" si="4"/>
        <v>61728</v>
      </c>
      <c r="N23" s="159" t="s">
        <v>1</v>
      </c>
      <c r="O23" s="3">
        <f t="shared" si="5"/>
        <v>34</v>
      </c>
      <c r="P23" s="13">
        <f t="shared" si="6"/>
        <v>61728</v>
      </c>
      <c r="Q23" s="275">
        <v>64315</v>
      </c>
      <c r="R23" s="79"/>
      <c r="S23" s="42"/>
    </row>
    <row r="24" spans="2:20" ht="13.5" customHeight="1">
      <c r="C24" s="15"/>
      <c r="E24" s="17"/>
      <c r="H24" s="3">
        <v>15</v>
      </c>
      <c r="I24" s="159" t="s">
        <v>20</v>
      </c>
      <c r="J24" s="13">
        <v>10004</v>
      </c>
      <c r="K24" s="15"/>
      <c r="L24" s="3">
        <f t="shared" si="3"/>
        <v>25</v>
      </c>
      <c r="M24" s="13">
        <f t="shared" si="4"/>
        <v>49020</v>
      </c>
      <c r="N24" s="161" t="s">
        <v>29</v>
      </c>
      <c r="O24" s="3">
        <f t="shared" si="5"/>
        <v>25</v>
      </c>
      <c r="P24" s="13">
        <f t="shared" si="6"/>
        <v>49020</v>
      </c>
      <c r="Q24" s="275">
        <v>49197</v>
      </c>
      <c r="R24" s="79"/>
      <c r="S24" s="110"/>
    </row>
    <row r="25" spans="2:20" ht="13.5" customHeight="1" thickBot="1">
      <c r="C25" s="15"/>
      <c r="E25" s="17"/>
      <c r="H25" s="3">
        <v>30</v>
      </c>
      <c r="I25" s="159" t="s">
        <v>33</v>
      </c>
      <c r="J25" s="87">
        <v>6664</v>
      </c>
      <c r="K25" s="15"/>
      <c r="L25" s="14">
        <f t="shared" si="3"/>
        <v>2</v>
      </c>
      <c r="M25" s="112">
        <f t="shared" si="4"/>
        <v>46623</v>
      </c>
      <c r="N25" s="373" t="s">
        <v>6</v>
      </c>
      <c r="O25" s="14">
        <f t="shared" si="5"/>
        <v>2</v>
      </c>
      <c r="P25" s="112">
        <f t="shared" si="6"/>
        <v>46623</v>
      </c>
      <c r="Q25" s="276">
        <v>28751</v>
      </c>
      <c r="R25" s="125" t="s">
        <v>72</v>
      </c>
      <c r="S25" s="28"/>
      <c r="T25" s="28"/>
    </row>
    <row r="26" spans="2:20" ht="13.5" customHeight="1" thickTop="1">
      <c r="H26" s="3">
        <v>27</v>
      </c>
      <c r="I26" s="159" t="s">
        <v>31</v>
      </c>
      <c r="J26" s="135">
        <v>6313</v>
      </c>
      <c r="K26" s="15"/>
      <c r="L26" s="113"/>
      <c r="M26" s="160">
        <f>SUM(J43-(M16+M17+M18+M19+M20+M21+M22+M23+M24+M25))</f>
        <v>328221</v>
      </c>
      <c r="N26" s="217" t="s">
        <v>45</v>
      </c>
      <c r="O26" s="114"/>
      <c r="P26" s="160">
        <f>SUM(M26)</f>
        <v>328221</v>
      </c>
      <c r="Q26" s="160"/>
      <c r="R26" s="174">
        <v>1331830</v>
      </c>
      <c r="T26" s="28"/>
    </row>
    <row r="27" spans="2:20" ht="13.5" customHeight="1">
      <c r="H27" s="3">
        <v>12</v>
      </c>
      <c r="I27" s="159" t="s">
        <v>18</v>
      </c>
      <c r="J27" s="13">
        <v>4715</v>
      </c>
      <c r="K27" s="15"/>
      <c r="M27" t="s">
        <v>185</v>
      </c>
      <c r="O27" s="109"/>
      <c r="P27" s="28" t="s">
        <v>186</v>
      </c>
    </row>
    <row r="28" spans="2:20" ht="13.5" customHeight="1">
      <c r="H28" s="3">
        <v>20</v>
      </c>
      <c r="I28" s="159" t="s">
        <v>24</v>
      </c>
      <c r="J28" s="13">
        <v>3967</v>
      </c>
      <c r="K28" s="15"/>
      <c r="M28" s="86">
        <f t="shared" ref="M28:M37" si="7">SUM(Q3)</f>
        <v>431279</v>
      </c>
      <c r="N28" s="159" t="s">
        <v>21</v>
      </c>
      <c r="O28" s="3">
        <f>SUM(L3)</f>
        <v>17</v>
      </c>
      <c r="P28" s="86">
        <f t="shared" ref="P28:P37" si="8">SUM(Q3)</f>
        <v>431279</v>
      </c>
    </row>
    <row r="29" spans="2:20" ht="13.5" customHeight="1">
      <c r="H29" s="3">
        <v>29</v>
      </c>
      <c r="I29" s="159" t="s">
        <v>54</v>
      </c>
      <c r="J29" s="13">
        <v>3409</v>
      </c>
      <c r="K29" s="15"/>
      <c r="M29" s="86">
        <f t="shared" si="7"/>
        <v>134415</v>
      </c>
      <c r="N29" s="159" t="s">
        <v>30</v>
      </c>
      <c r="O29" s="3">
        <f t="shared" ref="O29:O37" si="9">SUM(L4)</f>
        <v>26</v>
      </c>
      <c r="P29" s="86">
        <f t="shared" si="8"/>
        <v>134415</v>
      </c>
    </row>
    <row r="30" spans="2:20" ht="13.5" customHeight="1">
      <c r="H30" s="3">
        <v>10</v>
      </c>
      <c r="I30" s="159" t="s">
        <v>16</v>
      </c>
      <c r="J30" s="13">
        <v>2656</v>
      </c>
      <c r="K30" s="15"/>
      <c r="M30" s="86">
        <f t="shared" si="7"/>
        <v>109506</v>
      </c>
      <c r="N30" s="159" t="s">
        <v>5</v>
      </c>
      <c r="O30" s="3">
        <f t="shared" si="9"/>
        <v>36</v>
      </c>
      <c r="P30" s="86">
        <f t="shared" si="8"/>
        <v>109506</v>
      </c>
    </row>
    <row r="31" spans="2:20" ht="13.5" customHeight="1">
      <c r="H31" s="3">
        <v>35</v>
      </c>
      <c r="I31" s="159" t="s">
        <v>36</v>
      </c>
      <c r="J31" s="13">
        <v>2428</v>
      </c>
      <c r="K31" s="15"/>
      <c r="M31" s="86">
        <f t="shared" si="7"/>
        <v>82882</v>
      </c>
      <c r="N31" s="159" t="s">
        <v>0</v>
      </c>
      <c r="O31" s="3">
        <f t="shared" si="9"/>
        <v>33</v>
      </c>
      <c r="P31" s="86">
        <f t="shared" si="8"/>
        <v>82882</v>
      </c>
    </row>
    <row r="32" spans="2:20" ht="13.5" customHeight="1">
      <c r="H32" s="3">
        <v>23</v>
      </c>
      <c r="I32" s="159" t="s">
        <v>27</v>
      </c>
      <c r="J32" s="135">
        <v>2061</v>
      </c>
      <c r="K32" s="15"/>
      <c r="M32" s="86">
        <f t="shared" si="7"/>
        <v>70740</v>
      </c>
      <c r="N32" s="159" t="s">
        <v>2</v>
      </c>
      <c r="O32" s="3">
        <f t="shared" si="9"/>
        <v>40</v>
      </c>
      <c r="P32" s="86">
        <f t="shared" si="8"/>
        <v>70740</v>
      </c>
      <c r="S32" s="10"/>
    </row>
    <row r="33" spans="8:21" ht="13.5" customHeight="1">
      <c r="H33" s="3">
        <v>39</v>
      </c>
      <c r="I33" s="159" t="s">
        <v>39</v>
      </c>
      <c r="J33" s="13">
        <v>1679</v>
      </c>
      <c r="K33" s="15"/>
      <c r="M33" s="86">
        <f t="shared" si="7"/>
        <v>69349</v>
      </c>
      <c r="N33" s="159" t="s">
        <v>63</v>
      </c>
      <c r="O33" s="3">
        <f t="shared" si="9"/>
        <v>31</v>
      </c>
      <c r="P33" s="86">
        <f t="shared" si="8"/>
        <v>69349</v>
      </c>
      <c r="S33" s="28"/>
      <c r="T33" s="28"/>
    </row>
    <row r="34" spans="8:21" ht="13.5" customHeight="1">
      <c r="H34" s="3">
        <v>6</v>
      </c>
      <c r="I34" s="159" t="s">
        <v>13</v>
      </c>
      <c r="J34" s="13">
        <v>1281</v>
      </c>
      <c r="K34" s="15"/>
      <c r="M34" s="86">
        <f t="shared" si="7"/>
        <v>60215</v>
      </c>
      <c r="N34" s="161" t="s">
        <v>3</v>
      </c>
      <c r="O34" s="3">
        <f t="shared" si="9"/>
        <v>16</v>
      </c>
      <c r="P34" s="86">
        <f t="shared" si="8"/>
        <v>60215</v>
      </c>
      <c r="S34" s="28"/>
      <c r="T34" s="28"/>
    </row>
    <row r="35" spans="8:21" ht="13.5" customHeight="1">
      <c r="H35" s="3">
        <v>32</v>
      </c>
      <c r="I35" s="159" t="s">
        <v>35</v>
      </c>
      <c r="J35" s="13">
        <v>820</v>
      </c>
      <c r="K35" s="15"/>
      <c r="M35" s="86">
        <f t="shared" si="7"/>
        <v>67350</v>
      </c>
      <c r="N35" s="159" t="s">
        <v>1</v>
      </c>
      <c r="O35" s="3">
        <f t="shared" si="9"/>
        <v>34</v>
      </c>
      <c r="P35" s="86">
        <f t="shared" si="8"/>
        <v>67350</v>
      </c>
      <c r="S35" s="28"/>
    </row>
    <row r="36" spans="8:21" ht="13.5" customHeight="1">
      <c r="H36" s="3">
        <v>18</v>
      </c>
      <c r="I36" s="159" t="s">
        <v>22</v>
      </c>
      <c r="J36" s="216">
        <v>782</v>
      </c>
      <c r="K36" s="15"/>
      <c r="M36" s="86">
        <f t="shared" si="7"/>
        <v>51565</v>
      </c>
      <c r="N36" s="161" t="s">
        <v>29</v>
      </c>
      <c r="O36" s="3">
        <f t="shared" si="9"/>
        <v>25</v>
      </c>
      <c r="P36" s="86">
        <f t="shared" si="8"/>
        <v>51565</v>
      </c>
      <c r="S36" s="28"/>
    </row>
    <row r="37" spans="8:21" ht="13.5" customHeight="1" thickBot="1">
      <c r="H37" s="3">
        <v>4</v>
      </c>
      <c r="I37" s="159" t="s">
        <v>11</v>
      </c>
      <c r="J37" s="13">
        <v>763</v>
      </c>
      <c r="K37" s="15"/>
      <c r="M37" s="111">
        <f t="shared" si="7"/>
        <v>41959</v>
      </c>
      <c r="N37" s="373" t="s">
        <v>6</v>
      </c>
      <c r="O37" s="14">
        <f t="shared" si="9"/>
        <v>2</v>
      </c>
      <c r="P37" s="111">
        <f t="shared" si="8"/>
        <v>41959</v>
      </c>
      <c r="S37" s="28"/>
    </row>
    <row r="38" spans="8:21" ht="13.5" customHeight="1" thickTop="1">
      <c r="H38" s="3">
        <v>5</v>
      </c>
      <c r="I38" s="159" t="s">
        <v>12</v>
      </c>
      <c r="J38" s="87">
        <v>485</v>
      </c>
      <c r="K38" s="15"/>
      <c r="M38" s="341">
        <f>SUM(Q13-(Q3+Q4+Q5+Q6+Q7+Q8+Q9+Q10+Q11+Q12))</f>
        <v>320666</v>
      </c>
      <c r="N38" s="405" t="s">
        <v>176</v>
      </c>
      <c r="O38" s="342"/>
      <c r="P38" s="343">
        <f>SUM(M38)</f>
        <v>320666</v>
      </c>
      <c r="U38" s="28"/>
    </row>
    <row r="39" spans="8:21" ht="13.5" customHeight="1">
      <c r="H39" s="3">
        <v>19</v>
      </c>
      <c r="I39" s="159" t="s">
        <v>23</v>
      </c>
      <c r="J39" s="13">
        <v>237</v>
      </c>
      <c r="K39" s="15"/>
      <c r="P39" s="28"/>
    </row>
    <row r="40" spans="8:21" ht="13.5" customHeight="1">
      <c r="H40" s="3">
        <v>28</v>
      </c>
      <c r="I40" s="159" t="s">
        <v>32</v>
      </c>
      <c r="J40" s="216">
        <v>188</v>
      </c>
      <c r="K40" s="15"/>
    </row>
    <row r="41" spans="8:21" ht="13.5" customHeight="1">
      <c r="H41" s="3">
        <v>7</v>
      </c>
      <c r="I41" s="159" t="s">
        <v>14</v>
      </c>
      <c r="J41" s="13">
        <v>124</v>
      </c>
      <c r="K41" s="15"/>
    </row>
    <row r="42" spans="8:21" ht="13.5" customHeight="1" thickBot="1">
      <c r="H42" s="14">
        <v>8</v>
      </c>
      <c r="I42" s="161" t="s">
        <v>15</v>
      </c>
      <c r="J42" s="438">
        <v>0</v>
      </c>
      <c r="K42" s="15"/>
    </row>
    <row r="43" spans="8:21" ht="13.5" customHeight="1" thickTop="1">
      <c r="H43" s="113"/>
      <c r="I43" s="290" t="s">
        <v>8</v>
      </c>
      <c r="J43" s="291">
        <f>SUM(J3:J42)</f>
        <v>1278650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9" ht="13.5" customHeight="1">
      <c r="I49" s="42"/>
      <c r="J49" s="158"/>
    </row>
    <row r="50" spans="1:19" ht="13.5" customHeight="1">
      <c r="I50" s="42"/>
      <c r="J50" s="158"/>
    </row>
    <row r="51" spans="1:19" ht="13.5" customHeight="1" thickBot="1">
      <c r="I51" s="42"/>
      <c r="J51" s="221"/>
      <c r="M51" s="42"/>
      <c r="N51" s="158"/>
    </row>
    <row r="52" spans="1:19" ht="13.5" customHeight="1">
      <c r="A52" s="33" t="s">
        <v>46</v>
      </c>
      <c r="B52" s="22" t="s">
        <v>9</v>
      </c>
      <c r="C52" s="59" t="s">
        <v>191</v>
      </c>
      <c r="D52" s="59" t="s">
        <v>184</v>
      </c>
      <c r="E52" s="24" t="s">
        <v>43</v>
      </c>
      <c r="F52" s="23" t="s">
        <v>42</v>
      </c>
      <c r="G52" s="8" t="s">
        <v>171</v>
      </c>
      <c r="I52" s="42"/>
      <c r="J52" s="158"/>
      <c r="N52" s="30"/>
      <c r="S52" s="381"/>
    </row>
    <row r="53" spans="1:19" ht="13.5" customHeight="1">
      <c r="A53" s="9">
        <v>1</v>
      </c>
      <c r="B53" s="159" t="s">
        <v>21</v>
      </c>
      <c r="C53" s="407">
        <f>SUM(J3)</f>
        <v>252725</v>
      </c>
      <c r="D53" s="87">
        <f t="shared" ref="D53:D63" si="10">SUM(Q3)</f>
        <v>431279</v>
      </c>
      <c r="E53" s="80">
        <f t="shared" ref="E53:E62" si="11">SUM(P16/Q16*100)</f>
        <v>85.215681910908344</v>
      </c>
      <c r="F53" s="20">
        <f t="shared" ref="F53:F63" si="12">SUM(C53/D53*100)</f>
        <v>58.598957983115341</v>
      </c>
      <c r="G53" s="21"/>
      <c r="I53" s="42"/>
      <c r="J53" s="158"/>
    </row>
    <row r="54" spans="1:19" ht="13.5" customHeight="1">
      <c r="A54" s="9">
        <v>2</v>
      </c>
      <c r="B54" s="159" t="s">
        <v>30</v>
      </c>
      <c r="C54" s="407">
        <f t="shared" ref="C54:C62" si="13">SUM(J4)</f>
        <v>132622</v>
      </c>
      <c r="D54" s="87">
        <f t="shared" si="10"/>
        <v>134415</v>
      </c>
      <c r="E54" s="80">
        <f t="shared" si="11"/>
        <v>101.37669028672767</v>
      </c>
      <c r="F54" s="392">
        <f t="shared" si="12"/>
        <v>98.666071494996842</v>
      </c>
      <c r="G54" s="21"/>
      <c r="M54" s="380"/>
      <c r="N54" s="17"/>
    </row>
    <row r="55" spans="1:19" ht="13.5" customHeight="1">
      <c r="A55" s="9">
        <v>3</v>
      </c>
      <c r="B55" s="159" t="s">
        <v>5</v>
      </c>
      <c r="C55" s="407">
        <f t="shared" si="13"/>
        <v>112435</v>
      </c>
      <c r="D55" s="87">
        <f t="shared" si="10"/>
        <v>109506</v>
      </c>
      <c r="E55" s="80">
        <f t="shared" si="11"/>
        <v>98.346818281215832</v>
      </c>
      <c r="F55" s="20">
        <f t="shared" si="12"/>
        <v>102.67473928369222</v>
      </c>
      <c r="G55" s="21"/>
      <c r="I55" s="454"/>
      <c r="J55" s="455"/>
    </row>
    <row r="56" spans="1:19" ht="13.5" customHeight="1">
      <c r="A56" s="9">
        <v>4</v>
      </c>
      <c r="B56" s="159" t="s">
        <v>0</v>
      </c>
      <c r="C56" s="407">
        <f t="shared" si="13"/>
        <v>81183</v>
      </c>
      <c r="D56" s="87">
        <f t="shared" si="10"/>
        <v>82882</v>
      </c>
      <c r="E56" s="80">
        <f t="shared" si="11"/>
        <v>93.173497377512021</v>
      </c>
      <c r="F56" s="20">
        <f t="shared" si="12"/>
        <v>97.950097729301902</v>
      </c>
      <c r="G56" s="21"/>
      <c r="I56" s="454"/>
      <c r="J56" s="455"/>
    </row>
    <row r="57" spans="1:19" ht="13.5" customHeight="1">
      <c r="A57" s="9">
        <v>5</v>
      </c>
      <c r="B57" s="159" t="s">
        <v>2</v>
      </c>
      <c r="C57" s="407">
        <f t="shared" si="13"/>
        <v>80566</v>
      </c>
      <c r="D57" s="87">
        <f t="shared" si="10"/>
        <v>70740</v>
      </c>
      <c r="E57" s="80">
        <f t="shared" si="11"/>
        <v>97.912109280054452</v>
      </c>
      <c r="F57" s="20">
        <f t="shared" si="12"/>
        <v>113.89030251625671</v>
      </c>
      <c r="G57" s="21"/>
      <c r="I57" s="158"/>
      <c r="P57" s="28"/>
    </row>
    <row r="58" spans="1:19" ht="13.5" customHeight="1">
      <c r="A58" s="9">
        <v>6</v>
      </c>
      <c r="B58" s="159" t="s">
        <v>63</v>
      </c>
      <c r="C58" s="407">
        <f t="shared" si="13"/>
        <v>68609</v>
      </c>
      <c r="D58" s="87">
        <f t="shared" si="10"/>
        <v>69349</v>
      </c>
      <c r="E58" s="80">
        <f t="shared" si="11"/>
        <v>92.106217025332597</v>
      </c>
      <c r="F58" s="20">
        <f t="shared" si="12"/>
        <v>98.932933423697534</v>
      </c>
      <c r="G58" s="21"/>
    </row>
    <row r="59" spans="1:19" ht="13.5" customHeight="1">
      <c r="A59" s="9">
        <v>7</v>
      </c>
      <c r="B59" s="161" t="s">
        <v>3</v>
      </c>
      <c r="C59" s="407">
        <f t="shared" si="13"/>
        <v>64918</v>
      </c>
      <c r="D59" s="87">
        <f t="shared" si="10"/>
        <v>60215</v>
      </c>
      <c r="E59" s="80">
        <f t="shared" si="11"/>
        <v>101.66470910656957</v>
      </c>
      <c r="F59" s="20">
        <f t="shared" si="12"/>
        <v>107.81034625923773</v>
      </c>
      <c r="G59" s="21"/>
    </row>
    <row r="60" spans="1:19" ht="13.5" customHeight="1">
      <c r="A60" s="9">
        <v>8</v>
      </c>
      <c r="B60" s="159" t="s">
        <v>1</v>
      </c>
      <c r="C60" s="407">
        <f t="shared" si="13"/>
        <v>61728</v>
      </c>
      <c r="D60" s="87">
        <f t="shared" si="10"/>
        <v>67350</v>
      </c>
      <c r="E60" s="80">
        <f t="shared" si="11"/>
        <v>95.977610199797866</v>
      </c>
      <c r="F60" s="20">
        <f t="shared" si="12"/>
        <v>91.652561247216042</v>
      </c>
      <c r="G60" s="21"/>
    </row>
    <row r="61" spans="1:19" ht="13.5" customHeight="1">
      <c r="A61" s="9">
        <v>9</v>
      </c>
      <c r="B61" s="161" t="s">
        <v>29</v>
      </c>
      <c r="C61" s="407">
        <f t="shared" si="13"/>
        <v>49020</v>
      </c>
      <c r="D61" s="87">
        <f t="shared" si="10"/>
        <v>51565</v>
      </c>
      <c r="E61" s="80">
        <f t="shared" si="11"/>
        <v>99.640221964753948</v>
      </c>
      <c r="F61" s="20">
        <f t="shared" si="12"/>
        <v>95.064481722098321</v>
      </c>
      <c r="G61" s="21"/>
    </row>
    <row r="62" spans="1:19" ht="13.5" customHeight="1" thickBot="1">
      <c r="A62" s="126">
        <v>10</v>
      </c>
      <c r="B62" s="373" t="s">
        <v>6</v>
      </c>
      <c r="C62" s="407">
        <f t="shared" si="13"/>
        <v>46623</v>
      </c>
      <c r="D62" s="127">
        <f t="shared" si="10"/>
        <v>41959</v>
      </c>
      <c r="E62" s="128">
        <f t="shared" si="11"/>
        <v>162.16131612813467</v>
      </c>
      <c r="F62" s="129">
        <f t="shared" si="12"/>
        <v>111.11561286017302</v>
      </c>
      <c r="G62" s="130"/>
    </row>
    <row r="63" spans="1:19" ht="13.5" customHeight="1" thickTop="1">
      <c r="A63" s="113"/>
      <c r="B63" s="131" t="s">
        <v>73</v>
      </c>
      <c r="C63" s="132">
        <f>SUM(J43)</f>
        <v>1278650</v>
      </c>
      <c r="D63" s="132">
        <f t="shared" si="10"/>
        <v>1439926</v>
      </c>
      <c r="E63" s="133">
        <f>SUM(C63/R26*100)</f>
        <v>96.006997890121113</v>
      </c>
      <c r="F63" s="134">
        <f t="shared" si="12"/>
        <v>88.799702206918965</v>
      </c>
      <c r="G63" s="139">
        <v>74.2</v>
      </c>
    </row>
    <row r="64" spans="1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8・保管高</vt:lpstr>
      <vt:lpstr>9・東部・富士</vt:lpstr>
      <vt:lpstr>10・清水・静岡</vt:lpstr>
      <vt:lpstr>11・駿遠・西部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'1・面積、会員数'!Print_Area</vt:lpstr>
      <vt:lpstr>'10・清水・静岡'!Print_Area</vt:lpstr>
      <vt:lpstr>'11・駿遠・西部'!Print_Area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'8・保管高'!Print_Area</vt:lpstr>
      <vt:lpstr>'9・東部・富士'!Print_Area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r-tsukauchi</cp:lastModifiedBy>
  <cp:lastPrinted>2026-01-30T07:45:09Z</cp:lastPrinted>
  <dcterms:created xsi:type="dcterms:W3CDTF">2004-08-12T01:21:30Z</dcterms:created>
  <dcterms:modified xsi:type="dcterms:W3CDTF">2026-02-03T00:37:14Z</dcterms:modified>
</cp:coreProperties>
</file>