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9EB92A37-24F8-44BC-A669-3B6C5B1CD5F7}" xr6:coauthVersionLast="36" xr6:coauthVersionMax="36" xr10:uidLastSave="{00000000-0000-0000-0000-000000000000}"/>
  <bookViews>
    <workbookView xWindow="0" yWindow="0" windowWidth="28800" windowHeight="1198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H90" i="59" l="1"/>
  <c r="N77" i="59" s="1"/>
  <c r="E64" i="59" s="1"/>
  <c r="H44" i="59"/>
  <c r="N29" i="59" s="1"/>
  <c r="E31" i="59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N26" i="51"/>
  <c r="O27" i="51" s="1"/>
  <c r="N25" i="51"/>
  <c r="N87" i="56"/>
  <c r="N86" i="56"/>
  <c r="O86" i="56" s="1"/>
  <c r="N85" i="56"/>
  <c r="O85" i="56" s="1"/>
  <c r="N84" i="56"/>
  <c r="N57" i="56"/>
  <c r="O57" i="56" s="1"/>
  <c r="N56" i="56"/>
  <c r="N55" i="56"/>
  <c r="O56" i="56" s="1"/>
  <c r="N54" i="56"/>
  <c r="N28" i="56"/>
  <c r="O28" i="56" s="1"/>
  <c r="N27" i="56"/>
  <c r="O27" i="56" s="1"/>
  <c r="O26" i="56"/>
  <c r="N26" i="56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N54" i="49"/>
  <c r="N28" i="49"/>
  <c r="N27" i="49"/>
  <c r="O28" i="49" s="1"/>
  <c r="O26" i="49"/>
  <c r="N26" i="49"/>
  <c r="N25" i="49"/>
  <c r="N87" i="48"/>
  <c r="O87" i="48" s="1"/>
  <c r="N86" i="48"/>
  <c r="O86" i="48" s="1"/>
  <c r="N85" i="48"/>
  <c r="O85" i="48" s="1"/>
  <c r="N84" i="48"/>
  <c r="O57" i="48"/>
  <c r="N57" i="48"/>
  <c r="N56" i="48"/>
  <c r="O56" i="48" s="1"/>
  <c r="N55" i="48"/>
  <c r="O55" i="48" s="1"/>
  <c r="N54" i="48"/>
  <c r="N25" i="48"/>
  <c r="N28" i="48"/>
  <c r="O28" i="48" s="1"/>
  <c r="N27" i="48"/>
  <c r="O27" i="48" s="1"/>
  <c r="N26" i="48"/>
  <c r="N74" i="47"/>
  <c r="O74" i="47" s="1"/>
  <c r="N73" i="47"/>
  <c r="O73" i="47" s="1"/>
  <c r="N72" i="47"/>
  <c r="O72" i="47" s="1"/>
  <c r="N71" i="47"/>
  <c r="N46" i="47"/>
  <c r="O46" i="47" s="1"/>
  <c r="N45" i="47"/>
  <c r="N44" i="47"/>
  <c r="O44" i="47" s="1"/>
  <c r="N43" i="47"/>
  <c r="O22" i="47"/>
  <c r="N22" i="47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O20" i="46"/>
  <c r="N20" i="46"/>
  <c r="N19" i="46"/>
  <c r="N18" i="46"/>
  <c r="O19" i="46" s="1"/>
  <c r="N17" i="46"/>
  <c r="N89" i="54"/>
  <c r="O89" i="54" s="1"/>
  <c r="N88" i="54"/>
  <c r="O88" i="54" s="1"/>
  <c r="N87" i="54"/>
  <c r="O87" i="54" s="1"/>
  <c r="N86" i="54"/>
  <c r="N90" i="54"/>
  <c r="O90" i="54" s="1"/>
  <c r="N59" i="54"/>
  <c r="O59" i="54" s="1"/>
  <c r="N58" i="54"/>
  <c r="O58" i="54" s="1"/>
  <c r="N57" i="54"/>
  <c r="O57" i="54" s="1"/>
  <c r="N56" i="54"/>
  <c r="N29" i="54"/>
  <c r="N28" i="54"/>
  <c r="O29" i="54" s="1"/>
  <c r="N27" i="54"/>
  <c r="O28" i="54" s="1"/>
  <c r="N26" i="54"/>
  <c r="D27" i="59"/>
  <c r="D28" i="59"/>
  <c r="D29" i="59"/>
  <c r="D30" i="59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E31" i="62" s="1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D31" i="59"/>
  <c r="C30" i="59"/>
  <c r="C29" i="59"/>
  <c r="N28" i="59"/>
  <c r="E30" i="59" s="1"/>
  <c r="K28" i="59"/>
  <c r="C28" i="59"/>
  <c r="N27" i="59"/>
  <c r="E29" i="59" s="1"/>
  <c r="K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61" i="59" l="1"/>
  <c r="O26" i="51"/>
  <c r="O87" i="56"/>
  <c r="O55" i="56"/>
  <c r="O27" i="49"/>
  <c r="O18" i="46"/>
  <c r="O27" i="54"/>
  <c r="F60" i="59"/>
  <c r="F59" i="59"/>
  <c r="F62" i="59"/>
  <c r="N13" i="57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59" i="15" l="1"/>
  <c r="F60" i="15"/>
  <c r="F31" i="8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<sst xmlns="http://schemas.openxmlformats.org/spreadsheetml/2006/main" count="1668" uniqueCount="211">
  <si>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</si>
  <si>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</si>
  <si>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</si>
  <si>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</si>
  <si>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</si>
  <si>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</si>
  <si>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</si>
  <si>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</si>
  <si>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</si>
  <si>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</si>
  <si>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</si>
  <si>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</si>
  <si>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</si>
  <si>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</si>
  <si>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</si>
  <si>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</si>
  <si>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</si>
  <si>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</si>
  <si>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</si>
  <si>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</si>
  <si>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</si>
  <si>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</si>
  <si>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</si>
  <si>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</si>
  <si>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</si>
  <si>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</si>
  <si>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</si>
  <si>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</si>
  <si>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</si>
  <si>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</si>
  <si>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</si>
  <si>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</si>
  <si>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</si>
  <si>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</si>
  <si>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</si>
  <si>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</si>
  <si>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</si>
  <si>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</si>
  <si>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</si>
  <si>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</si>
  <si>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</si>
  <si>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</si>
  <si>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</si>
  <si>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</si>
  <si>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</si>
  <si>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</si>
  <si>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</si>
  <si>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</si>
  <si>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</si>
  <si>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</si>
  <si>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</si>
  <si>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</si>
  <si>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</si>
  <si>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</si>
  <si>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</si>
  <si>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</si>
  <si>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</si>
  <si>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</si>
  <si>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</si>
  <si>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</si>
  <si>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</si>
  <si>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</si>
  <si>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</si>
  <si>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</si>
  <si>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</si>
  <si>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</si>
  <si>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</si>
  <si>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</si>
  <si>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</si>
  <si>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</si>
  <si>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</si>
  <si>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</si>
  <si>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</si>
  <si>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</si>
  <si>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</si>
  <si>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</si>
  <si>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</si>
  <si>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</si>
  <si>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</si>
  <si>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</si>
  <si>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</si>
  <si>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</si>
  <si>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</si>
  <si>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</si>
  <si>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</si>
  <si>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</si>
  <si>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</si>
  <si>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</si>
  <si>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</si>
  <si>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</si>
  <si>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</si>
  <si>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</si>
  <si>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</si>
  <si>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</si>
  <si>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</si>
  <si>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</si>
  <si>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</si>
  <si>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</si>
  <si>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</si>
  <si>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</si>
  <si>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</si>
  <si>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</si>
  <si>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</si>
  <si>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</si>
  <si>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</si>
  <si>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</si>
  <si>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</si>
  <si>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</si>
  <si>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</si>
  <si>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</si>
  <si>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</si>
  <si>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</si>
  <si>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</si>
  <si>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</si>
  <si>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</si>
  <si>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</si>
  <si>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</si>
  <si>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</si>
  <si>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</si>
  <si>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</si>
  <si>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</si>
  <si>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</si>
  <si>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</si>
  <si>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</si>
  <si>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</si>
  <si>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</si>
  <si>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</si>
  <si>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</si>
  <si>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</si>
  <si>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</si>
  <si>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</si>
  <si>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</si>
  <si>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</si>
  <si>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</si>
  <si>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</si>
  <si>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</si>
  <si>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</si>
  <si>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</si>
  <si>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</si>
  <si>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</si>
  <si>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</si>
  <si>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</si>
  <si>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</si>
  <si>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</si>
  <si>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</si>
  <si>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</si>
  <si>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</si>
  <si>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</si>
  <si>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</si>
  <si>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</si>
  <si>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</si>
  <si>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</si>
  <si>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</si>
  <si>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</si>
  <si>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</si>
  <si>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</si>
  <si>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</si>
  <si>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</si>
  <si>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</si>
  <si>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</si>
  <si>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</si>
  <si>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</si>
  <si>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</si>
  <si>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</si>
  <si>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</si>
  <si>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</si>
  <si>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</si>
  <si>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</si>
  <si>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</si>
  <si>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</si>
  <si>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</si>
  <si>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</si>
  <si>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</si>
  <si>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</si>
  <si>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</si>
  <si>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</si>
  <si>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</si>
  <si>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</si>
  <si>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</si>
  <si>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</si>
  <si>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</si>
  <si>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</si>
  <si>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前月</t>
    <rPh sb="0" eb="2">
      <t>ゼンゲツ</t>
    </rPh>
    <phoneticPr fontId="2"/>
  </si>
  <si>
    <t>令和4年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</si>
  <si>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</si>
  <si>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</si>
  <si>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</si>
  <si>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</si>
  <si>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</si>
  <si>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</si>
  <si>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23，372 ㎡</t>
    <phoneticPr fontId="2"/>
  </si>
  <si>
    <t>19，200 ㎡</t>
    <phoneticPr fontId="2"/>
  </si>
  <si>
    <t>令和6年</t>
    <phoneticPr fontId="2"/>
  </si>
  <si>
    <t>令和7年</t>
    <rPh sb="0" eb="1">
      <t>レイ</t>
    </rPh>
    <rPh sb="1" eb="2">
      <t>ワ</t>
    </rPh>
    <rPh sb="3" eb="4">
      <t>ネン</t>
    </rPh>
    <phoneticPr fontId="2"/>
  </si>
  <si>
    <t>7年（値）</t>
    <rPh sb="1" eb="2">
      <t>ネン</t>
    </rPh>
    <rPh sb="3" eb="4">
      <t>アタイ</t>
    </rPh>
    <phoneticPr fontId="2"/>
  </si>
  <si>
    <t>7年（％）</t>
    <rPh sb="1" eb="2">
      <t>ネン</t>
    </rPh>
    <phoneticPr fontId="2"/>
  </si>
  <si>
    <t>令和7年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</si>
  <si>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13"/>
  </si>
  <si>
    <t>令和6年</t>
    <rPh sb="0" eb="2">
      <t>レイワ</t>
    </rPh>
    <rPh sb="3" eb="4">
      <t>ネン</t>
    </rPh>
    <phoneticPr fontId="13"/>
  </si>
  <si>
    <t>令和7年</t>
    <rPh sb="0" eb="1">
      <t>レイ</t>
    </rPh>
    <rPh sb="1" eb="2">
      <t>ワ</t>
    </rPh>
    <rPh sb="3" eb="4">
      <t>ネン</t>
    </rPh>
    <phoneticPr fontId="13"/>
  </si>
  <si>
    <t>令和6年</t>
    <rPh sb="0" eb="1">
      <t>レイ</t>
    </rPh>
    <rPh sb="1" eb="2">
      <t>ワ</t>
    </rPh>
    <rPh sb="3" eb="4">
      <t>ネン</t>
    </rPh>
    <phoneticPr fontId="13"/>
  </si>
  <si>
    <t xml:space="preserve"> </t>
    <phoneticPr fontId="2"/>
  </si>
  <si>
    <t>前月</t>
    <rPh sb="0" eb="2">
      <t>ゼンゲツ</t>
    </rPh>
    <phoneticPr fontId="2"/>
  </si>
  <si>
    <t>令和7年8月</t>
    <rPh sb="5" eb="6">
      <t>ガツ</t>
    </rPh>
    <phoneticPr fontId="2"/>
  </si>
  <si>
    <t xml:space="preserve">                       令和7年8月所管面（1～3類）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</si>
  <si>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3，589　㎡</t>
    <phoneticPr fontId="2"/>
  </si>
  <si>
    <r>
      <t>94，070  m</t>
    </r>
    <r>
      <rPr>
        <sz val="8"/>
        <rFont val="ＭＳ Ｐゴシック"/>
        <family val="3"/>
        <charset val="128"/>
      </rPr>
      <t>3</t>
    </r>
    <phoneticPr fontId="2"/>
  </si>
  <si>
    <t>14，076　㎡</t>
    <phoneticPr fontId="2"/>
  </si>
  <si>
    <t>　　　　　　　　　　　　　　　　令和7年8月末上位10品目入庫高(県合計）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</si>
  <si>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※</t>
    <phoneticPr fontId="2"/>
  </si>
  <si>
    <t>　　　　　　　　　　　　　　　　令和7年8月末上位10品目保管残高(県合計）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</si>
</sst>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80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2" borderId="1" xfId="1" applyFont="1" applyFill="1" applyBorder="1"/>
    <xf numFmtId="183" fontId="0" fillId="22" borderId="1" xfId="0" applyNumberFormat="1" applyFill="1" applyBorder="1"/>
    <xf numFmtId="0" fontId="23" fillId="0" borderId="0" xfId="0" applyFont="1" applyAlignment="1">
      <alignment horizontal="center"/>
    </xf>
    <xf numFmtId="0" fontId="33" fillId="23" borderId="0" xfId="0" applyFont="1" applyFill="1" applyAlignment="1">
      <alignment horizontal="center"/>
    </xf>
    <xf numFmtId="179" fontId="0" fillId="17" borderId="27" xfId="0" applyNumberForma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2" borderId="1" xfId="0" applyNumberFormat="1" applyFill="1" applyBorder="1"/>
    <xf numFmtId="38" fontId="0" fillId="19" borderId="1" xfId="1" applyFont="1" applyFill="1" applyBorder="1"/>
    <xf numFmtId="0" fontId="0" fillId="24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7" borderId="3" xfId="0" applyFill="1" applyBorder="1" applyAlignment="1">
      <alignment horizontal="center"/>
    </xf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0" fillId="0" borderId="11" xfId="1" applyFont="1" applyFill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5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179" fontId="0" fillId="0" borderId="2" xfId="1" applyNumberFormat="1" applyFont="1" applyBorder="1"/>
    <xf numFmtId="38" fontId="1" fillId="0" borderId="42" xfId="1" applyFill="1" applyBorder="1"/>
    <xf numFmtId="38" fontId="1" fillId="0" borderId="20" xfId="1" applyBorder="1"/>
    <xf numFmtId="178" fontId="5" fillId="0" borderId="31" xfId="0" applyNumberFormat="1" applyFont="1" applyBorder="1" applyAlignment="1">
      <alignment horizontal="center"/>
    </xf>
    <xf numFmtId="38" fontId="1" fillId="0" borderId="11" xfId="1" applyFont="1" applyFill="1" applyBorder="1"/>
    <xf numFmtId="38" fontId="37" fillId="19" borderId="1" xfId="1" applyFont="1" applyFill="1" applyBorder="1"/>
    <xf numFmtId="38" fontId="37" fillId="19" borderId="10" xfId="1" applyFont="1" applyFill="1" applyBorder="1"/>
    <xf numFmtId="38" fontId="37" fillId="19" borderId="11" xfId="1" applyFont="1" applyFill="1" applyBorder="1"/>
    <xf numFmtId="38" fontId="37" fillId="19" borderId="39" xfId="1" applyFont="1" applyFill="1" applyBorder="1"/>
    <xf numFmtId="38" fontId="0" fillId="11" borderId="1" xfId="1" applyFont="1" applyFill="1" applyBorder="1"/>
    <xf numFmtId="38" fontId="1" fillId="0" borderId="38" xfId="1" applyFill="1" applyBorder="1"/>
    <xf numFmtId="0" fontId="5" fillId="0" borderId="11" xfId="0" applyFont="1" applyBorder="1" applyAlignment="1">
      <alignment horizontal="center"/>
    </xf>
    <xf numFmtId="38" fontId="1" fillId="0" borderId="10" xfId="1" applyFont="1" applyBorder="1"/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38" fontId="1" fillId="0" borderId="8" xfId="1" applyFont="1" applyFill="1" applyBorder="1"/>
    <xf numFmtId="38" fontId="1" fillId="0" borderId="9" xfId="1" applyBorder="1"/>
    <xf numFmtId="38" fontId="0" fillId="0" borderId="34" xfId="1" applyFont="1" applyBorder="1"/>
    <xf numFmtId="38" fontId="0" fillId="0" borderId="2" xfId="1" applyFont="1" applyFill="1" applyBorder="1"/>
    <xf numFmtId="38" fontId="1" fillId="0" borderId="9" xfId="1" applyFill="1" applyBorder="1"/>
    <xf numFmtId="38" fontId="1" fillId="0" borderId="33" xfId="1" applyBorder="1"/>
    <xf numFmtId="38" fontId="0" fillId="0" borderId="8" xfId="1" applyFont="1" applyFill="1" applyBorder="1"/>
    <xf numFmtId="177" fontId="0" fillId="0" borderId="1" xfId="0" applyNumberFormat="1" applyBorder="1" applyAlignment="1">
      <alignment horizontal="right"/>
    </xf>
    <xf numFmtId="179" fontId="1" fillId="25" borderId="1" xfId="1" applyNumberFormat="1" applyFont="1" applyFill="1" applyBorder="1"/>
    <xf numFmtId="179" fontId="1" fillId="25" borderId="1" xfId="1" applyNumberFormat="1" applyFill="1" applyBorder="1"/>
    <xf numFmtId="179" fontId="1" fillId="25" borderId="14" xfId="1" applyNumberFormat="1" applyFill="1" applyBorder="1"/>
    <xf numFmtId="179" fontId="1" fillId="25" borderId="10" xfId="1" applyNumberFormat="1" applyFont="1" applyFill="1" applyBorder="1"/>
    <xf numFmtId="38" fontId="1" fillId="0" borderId="33" xfId="1" applyFill="1" applyBorder="1"/>
    <xf numFmtId="38" fontId="0" fillId="0" borderId="8" xfId="1" applyFont="1" applyBorder="1"/>
    <xf numFmtId="38" fontId="1" fillId="0" borderId="34" xfId="1" applyBorder="1"/>
    <xf numFmtId="38" fontId="0" fillId="0" borderId="20" xfId="1" applyFont="1" applyFill="1" applyBorder="1"/>
    <xf numFmtId="38" fontId="0" fillId="0" borderId="0" xfId="1" applyFont="1" applyBorder="1" applyAlignment="1">
      <alignment vertical="center"/>
    </xf>
    <xf numFmtId="178" fontId="0" fillId="0" borderId="0" xfId="0" applyNumberFormat="1" applyAlignment="1">
      <alignment vertical="center"/>
    </xf>
    <xf numFmtId="38" fontId="10" fillId="0" borderId="0" xfId="1" applyFont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令和7年8月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170</c:v>
                </c:pt>
                <c:pt idx="4">
                  <c:v>171</c:v>
                </c:pt>
                <c:pt idx="5">
                  <c:v>169</c:v>
                </c:pt>
                <c:pt idx="6">
                  <c:v>171</c:v>
                </c:pt>
                <c:pt idx="7">
                  <c:v>169</c:v>
                </c:pt>
                <c:pt idx="8">
                  <c:v>170</c:v>
                </c:pt>
                <c:pt idx="9">
                  <c:v>172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令和7年8月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100.7</c:v>
                </c:pt>
                <c:pt idx="1">
                  <c:v>106.9</c:v>
                </c:pt>
                <c:pt idx="2">
                  <c:v>108.5</c:v>
                </c:pt>
                <c:pt idx="3">
                  <c:v>114.8</c:v>
                </c:pt>
                <c:pt idx="4">
                  <c:v>122.6</c:v>
                </c:pt>
                <c:pt idx="5">
                  <c:v>120.5</c:v>
                </c:pt>
                <c:pt idx="6">
                  <c:v>125.7</c:v>
                </c:pt>
                <c:pt idx="7">
                  <c:v>141.4</c:v>
                </c:pt>
                <c:pt idx="8">
                  <c:v>149.5</c:v>
                </c:pt>
                <c:pt idx="9">
                  <c:v>149.6</c:v>
                </c:pt>
                <c:pt idx="10">
                  <c:v>148.30000000000001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令和7年8月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226.3</c:v>
                </c:pt>
                <c:pt idx="1">
                  <c:v>228.9</c:v>
                </c:pt>
                <c:pt idx="2">
                  <c:v>231.8</c:v>
                </c:pt>
                <c:pt idx="3">
                  <c:v>234.9</c:v>
                </c:pt>
                <c:pt idx="4">
                  <c:v>240.8</c:v>
                </c:pt>
                <c:pt idx="5">
                  <c:v>233.6</c:v>
                </c:pt>
                <c:pt idx="6">
                  <c:v>240.2</c:v>
                </c:pt>
                <c:pt idx="7">
                  <c:v>239.9</c:v>
                </c:pt>
                <c:pt idx="8">
                  <c:v>246.5</c:v>
                </c:pt>
                <c:pt idx="9">
                  <c:v>247.6</c:v>
                </c:pt>
                <c:pt idx="10">
                  <c:v>250.5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2,505,162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2,505,162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404005</c:v>
                </c:pt>
                <c:pt idx="2">
                  <c:v>513971</c:v>
                </c:pt>
                <c:pt idx="3">
                  <c:v>243803</c:v>
                </c:pt>
                <c:pt idx="4">
                  <c:v>283562</c:v>
                </c:pt>
                <c:pt idx="5">
                  <c:v>868183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altLang="en-US" sz="1200" baseline="0"/>
              <a:t>年</a:t>
            </a:r>
            <a:r>
              <a:rPr lang="en-US" altLang="ja-JP" sz="1200" baseline="0"/>
              <a:t>8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132429</c:v>
                </c:pt>
                <c:pt idx="1">
                  <c:v>264207</c:v>
                </c:pt>
                <c:pt idx="2">
                  <c:v>325434</c:v>
                </c:pt>
                <c:pt idx="3">
                  <c:v>214425</c:v>
                </c:pt>
                <c:pt idx="4">
                  <c:v>167480</c:v>
                </c:pt>
                <c:pt idx="5">
                  <c:v>594925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59209</c:v>
                </c:pt>
                <c:pt idx="1">
                  <c:v>139798</c:v>
                </c:pt>
                <c:pt idx="2">
                  <c:v>188537</c:v>
                </c:pt>
                <c:pt idx="3">
                  <c:v>29378</c:v>
                </c:pt>
                <c:pt idx="4">
                  <c:v>116082</c:v>
                </c:pt>
                <c:pt idx="5">
                  <c:v>273258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0.69103726818271949</c:v>
                </c:pt>
                <c:pt idx="1">
                  <c:v>0.65396962908874889</c:v>
                </c:pt>
                <c:pt idx="2">
                  <c:v>0.63317580174756938</c:v>
                </c:pt>
                <c:pt idx="3">
                  <c:v>0.87950107258729382</c:v>
                </c:pt>
                <c:pt idx="4">
                  <c:v>0.5906292098377075</c:v>
                </c:pt>
                <c:pt idx="5">
                  <c:v>0.68525299389644811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  <c:pt idx="8">
                  <c:v>94.8</c:v>
                </c:pt>
                <c:pt idx="9">
                  <c:v>105.8</c:v>
                </c:pt>
                <c:pt idx="10">
                  <c:v>104.2</c:v>
                </c:pt>
                <c:pt idx="11" formatCode="0.0_ 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94.9</c:v>
                </c:pt>
                <c:pt idx="1">
                  <c:v>103.4</c:v>
                </c:pt>
                <c:pt idx="2" formatCode="0.0_ ">
                  <c:v>108.1</c:v>
                </c:pt>
                <c:pt idx="3">
                  <c:v>113.3</c:v>
                </c:pt>
                <c:pt idx="4">
                  <c:v>107.9</c:v>
                </c:pt>
                <c:pt idx="5">
                  <c:v>107.6</c:v>
                </c:pt>
                <c:pt idx="6" formatCode="0.0_ ">
                  <c:v>117.4</c:v>
                </c:pt>
                <c:pt idx="7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  <c:pt idx="8">
                  <c:v>147.69999999999999</c:v>
                </c:pt>
                <c:pt idx="9">
                  <c:v>148.4</c:v>
                </c:pt>
                <c:pt idx="10">
                  <c:v>148.4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145.1</c:v>
                </c:pt>
                <c:pt idx="1">
                  <c:v>148.19999999999999</c:v>
                </c:pt>
                <c:pt idx="2">
                  <c:v>145.69999999999999</c:v>
                </c:pt>
                <c:pt idx="3">
                  <c:v>146.69999999999999</c:v>
                </c:pt>
                <c:pt idx="4">
                  <c:v>148.69999999999999</c:v>
                </c:pt>
                <c:pt idx="5">
                  <c:v>149.19999999999999</c:v>
                </c:pt>
                <c:pt idx="6">
                  <c:v>151.5</c:v>
                </c:pt>
                <c:pt idx="7">
                  <c:v>151.1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  <c:pt idx="8">
                  <c:v>64.900000000000006</c:v>
                </c:pt>
                <c:pt idx="9">
                  <c:v>71.2</c:v>
                </c:pt>
                <c:pt idx="10">
                  <c:v>70.2</c:v>
                </c:pt>
                <c:pt idx="11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2.7974827787986736E-2"/>
                  <c:y val="-4.2551109682718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1-4197-91A6-EAE888883FAA}"/>
                </c:ext>
              </c:extLst>
            </c:dLbl>
            <c:dLbl>
              <c:idx val="6"/>
              <c:layout>
                <c:manualLayout>
                  <c:x val="-2.7974827787986736E-2"/>
                  <c:y val="-3.3480814898137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1-4197-91A6-EAE888883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65.3</c:v>
                </c:pt>
                <c:pt idx="1">
                  <c:v>69.400000000000006</c:v>
                </c:pt>
                <c:pt idx="2">
                  <c:v>74.400000000000006</c:v>
                </c:pt>
                <c:pt idx="3">
                  <c:v>77.2</c:v>
                </c:pt>
                <c:pt idx="4">
                  <c:v>72.3</c:v>
                </c:pt>
                <c:pt idx="5">
                  <c:v>72.099999999999994</c:v>
                </c:pt>
                <c:pt idx="6">
                  <c:v>77.3</c:v>
                </c:pt>
                <c:pt idx="7">
                  <c:v>64.400000000000006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8.924729036844355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6064259285858612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1.78491769842867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5.35475309528621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3.569835396857607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331556</c:v>
                </c:pt>
                <c:pt idx="1">
                  <c:v>119693</c:v>
                </c:pt>
                <c:pt idx="2">
                  <c:v>92910</c:v>
                </c:pt>
                <c:pt idx="3">
                  <c:v>92030</c:v>
                </c:pt>
                <c:pt idx="4">
                  <c:v>61994</c:v>
                </c:pt>
                <c:pt idx="5">
                  <c:v>43895</c:v>
                </c:pt>
                <c:pt idx="6">
                  <c:v>36709</c:v>
                </c:pt>
                <c:pt idx="7">
                  <c:v>27737</c:v>
                </c:pt>
                <c:pt idx="8">
                  <c:v>25637</c:v>
                </c:pt>
                <c:pt idx="9">
                  <c:v>24615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7.1396707937149695E-3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7.13967079371495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0709506190572364E-2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7.13967079371495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3.569835396857476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349730</c:v>
                </c:pt>
                <c:pt idx="1">
                  <c:v>127457</c:v>
                </c:pt>
                <c:pt idx="2">
                  <c:v>106523</c:v>
                </c:pt>
                <c:pt idx="3">
                  <c:v>64847</c:v>
                </c:pt>
                <c:pt idx="4">
                  <c:v>48962</c:v>
                </c:pt>
                <c:pt idx="5">
                  <c:v>41381</c:v>
                </c:pt>
                <c:pt idx="6">
                  <c:v>28456</c:v>
                </c:pt>
                <c:pt idx="7">
                  <c:v>24088</c:v>
                </c:pt>
                <c:pt idx="8">
                  <c:v>34257</c:v>
                </c:pt>
                <c:pt idx="9">
                  <c:v>24096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7.9096095893996157E-3"/>
                  <c:y val="-8.63908353198969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3466032557896074"/>
                  <c:y val="-0.134007079390305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5.1476770531888635E-2"/>
                  <c:y val="-4.2733752317657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6.1162079510703368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090203468156222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32E-4"/>
                  <c:y val="3.2507404464350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7094017094017096E-2"/>
                  <c:y val="5.76238291314502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1027480539291559"/>
                  <c:y val="0.16511281273327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331556</c:v>
                </c:pt>
                <c:pt idx="1">
                  <c:v>119693</c:v>
                </c:pt>
                <c:pt idx="2">
                  <c:v>92910</c:v>
                </c:pt>
                <c:pt idx="3">
                  <c:v>92030</c:v>
                </c:pt>
                <c:pt idx="4">
                  <c:v>61994</c:v>
                </c:pt>
                <c:pt idx="5">
                  <c:v>43895</c:v>
                </c:pt>
                <c:pt idx="6">
                  <c:v>36709</c:v>
                </c:pt>
                <c:pt idx="7">
                  <c:v>27737</c:v>
                </c:pt>
                <c:pt idx="8">
                  <c:v>25637</c:v>
                </c:pt>
                <c:pt idx="9">
                  <c:v>24615</c:v>
                </c:pt>
                <c:pt idx="10">
                  <c:v>115936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331556</c:v>
                </c:pt>
                <c:pt idx="1">
                  <c:v>119693</c:v>
                </c:pt>
                <c:pt idx="2">
                  <c:v>92910</c:v>
                </c:pt>
                <c:pt idx="3">
                  <c:v>92030</c:v>
                </c:pt>
                <c:pt idx="4">
                  <c:v>61994</c:v>
                </c:pt>
                <c:pt idx="5">
                  <c:v>43895</c:v>
                </c:pt>
                <c:pt idx="6">
                  <c:v>36709</c:v>
                </c:pt>
                <c:pt idx="7">
                  <c:v>27737</c:v>
                </c:pt>
                <c:pt idx="8">
                  <c:v>25637</c:v>
                </c:pt>
                <c:pt idx="9">
                  <c:v>24615</c:v>
                </c:pt>
                <c:pt idx="10">
                  <c:v>115936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9.7972546535131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6815050790406924"/>
                  <c:y val="-0.144002051467704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0.13242625206200365"/>
                  <c:y val="-0.105677014511117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2289715693935205"/>
                  <c:y val="-9.711853259721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4258954271937382"/>
                  <c:y val="-4.2965215554952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8.6513994910941458E-2"/>
                  <c:y val="-2.2579056928228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1653944020356"/>
                      <c:h val="7.10039520921953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3.5936233161694482E-2"/>
                  <c:y val="2.17206987057652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7.061235666152417E-3"/>
                  <c:y val="6.78927203065134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7.1758396612637165E-2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8032364275076302E-2"/>
                  <c:y val="4.043563520077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349730</c:v>
                </c:pt>
                <c:pt idx="1">
                  <c:v>127457</c:v>
                </c:pt>
                <c:pt idx="2">
                  <c:v>106523</c:v>
                </c:pt>
                <c:pt idx="3">
                  <c:v>64847</c:v>
                </c:pt>
                <c:pt idx="4">
                  <c:v>48962</c:v>
                </c:pt>
                <c:pt idx="5">
                  <c:v>41381</c:v>
                </c:pt>
                <c:pt idx="6">
                  <c:v>28456</c:v>
                </c:pt>
                <c:pt idx="7">
                  <c:v>24088</c:v>
                </c:pt>
                <c:pt idx="8">
                  <c:v>34257</c:v>
                </c:pt>
                <c:pt idx="9">
                  <c:v>24096</c:v>
                </c:pt>
                <c:pt idx="10" formatCode="#,##0_);[Red]\(#,##0\)">
                  <c:v>127746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3.8170447552495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6.9991707955565606E-3"/>
                  <c:y val="7.4488356050444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1.120422599929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ゴム製品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17694</c:v>
                </c:pt>
                <c:pt idx="1">
                  <c:v>12972</c:v>
                </c:pt>
                <c:pt idx="2">
                  <c:v>5553</c:v>
                </c:pt>
                <c:pt idx="3">
                  <c:v>4575</c:v>
                </c:pt>
                <c:pt idx="4">
                  <c:v>2678</c:v>
                </c:pt>
                <c:pt idx="5">
                  <c:v>2667</c:v>
                </c:pt>
                <c:pt idx="6">
                  <c:v>1874</c:v>
                </c:pt>
                <c:pt idx="7">
                  <c:v>1436</c:v>
                </c:pt>
                <c:pt idx="8">
                  <c:v>1057</c:v>
                </c:pt>
                <c:pt idx="9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7.38659959913032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8.5935733229168497E-3"/>
                  <c:y val="-1.11425716382960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3.662327207836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8559998417925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ゴム製品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21904</c:v>
                </c:pt>
                <c:pt idx="1">
                  <c:v>13978</c:v>
                </c:pt>
                <c:pt idx="2">
                  <c:v>6970</c:v>
                </c:pt>
                <c:pt idx="3">
                  <c:v>3110</c:v>
                </c:pt>
                <c:pt idx="4">
                  <c:v>1881</c:v>
                </c:pt>
                <c:pt idx="5">
                  <c:v>2939</c:v>
                </c:pt>
                <c:pt idx="6">
                  <c:v>1780</c:v>
                </c:pt>
                <c:pt idx="7">
                  <c:v>1197</c:v>
                </c:pt>
                <c:pt idx="8">
                  <c:v>1317</c:v>
                </c:pt>
                <c:pt idx="9">
                  <c:v>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4575163398692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2200435729847494E-2"/>
                  <c:y val="3.83052970651402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6.9716775599128538E-3"/>
                  <c:y val="1.893939393939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44982</c:v>
                </c:pt>
                <c:pt idx="1">
                  <c:v>19864</c:v>
                </c:pt>
                <c:pt idx="2">
                  <c:v>11246</c:v>
                </c:pt>
                <c:pt idx="3">
                  <c:v>7486</c:v>
                </c:pt>
                <c:pt idx="4">
                  <c:v>4282</c:v>
                </c:pt>
                <c:pt idx="5">
                  <c:v>3866</c:v>
                </c:pt>
                <c:pt idx="6">
                  <c:v>3279</c:v>
                </c:pt>
                <c:pt idx="7">
                  <c:v>1794</c:v>
                </c:pt>
                <c:pt idx="8">
                  <c:v>1585</c:v>
                </c:pt>
                <c:pt idx="9">
                  <c:v>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5.2197004786165794E-3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3.786984013361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51535</c:v>
                </c:pt>
                <c:pt idx="1">
                  <c:v>16145</c:v>
                </c:pt>
                <c:pt idx="2">
                  <c:v>8831</c:v>
                </c:pt>
                <c:pt idx="3">
                  <c:v>6368</c:v>
                </c:pt>
                <c:pt idx="4">
                  <c:v>4802</c:v>
                </c:pt>
                <c:pt idx="5">
                  <c:v>3544</c:v>
                </c:pt>
                <c:pt idx="6">
                  <c:v>11948</c:v>
                </c:pt>
                <c:pt idx="7">
                  <c:v>1612</c:v>
                </c:pt>
                <c:pt idx="8">
                  <c:v>2187</c:v>
                </c:pt>
                <c:pt idx="9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241134751773056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1.2411347517730497E-2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5.3191489361702126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1.93798449612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その他の機械</c:v>
                </c:pt>
                <c:pt idx="3">
                  <c:v>雑品</c:v>
                </c:pt>
                <c:pt idx="4">
                  <c:v>麦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電気機械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19011</c:v>
                </c:pt>
                <c:pt idx="1">
                  <c:v>14984</c:v>
                </c:pt>
                <c:pt idx="2">
                  <c:v>12747</c:v>
                </c:pt>
                <c:pt idx="3">
                  <c:v>11776</c:v>
                </c:pt>
                <c:pt idx="4">
                  <c:v>11156</c:v>
                </c:pt>
                <c:pt idx="5">
                  <c:v>9988</c:v>
                </c:pt>
                <c:pt idx="6">
                  <c:v>7714</c:v>
                </c:pt>
                <c:pt idx="7">
                  <c:v>7543</c:v>
                </c:pt>
                <c:pt idx="8">
                  <c:v>7245</c:v>
                </c:pt>
                <c:pt idx="9">
                  <c:v>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3.5460992907801418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-3.250553465877445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3.5460992907800767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1.7730496453900058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0638297872340361E-2"/>
                  <c:y val="3.8759689922479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1.2411347517730497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0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5.319148936170082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8.8652482269502252E-3"/>
                  <c:y val="-6.1038881774791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その他の機械</c:v>
                </c:pt>
                <c:pt idx="3">
                  <c:v>雑品</c:v>
                </c:pt>
                <c:pt idx="4">
                  <c:v>麦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電気機械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16998</c:v>
                </c:pt>
                <c:pt idx="1">
                  <c:v>15039</c:v>
                </c:pt>
                <c:pt idx="2">
                  <c:v>15051</c:v>
                </c:pt>
                <c:pt idx="3">
                  <c:v>8677</c:v>
                </c:pt>
                <c:pt idx="4">
                  <c:v>15949</c:v>
                </c:pt>
                <c:pt idx="5">
                  <c:v>9832</c:v>
                </c:pt>
                <c:pt idx="6">
                  <c:v>6241</c:v>
                </c:pt>
                <c:pt idx="7">
                  <c:v>6669</c:v>
                </c:pt>
                <c:pt idx="8">
                  <c:v>4537</c:v>
                </c:pt>
                <c:pt idx="9">
                  <c:v>4110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2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6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7.1111111111111115E-3"/>
                  <c:y val="1.069518716577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動植物性飼・肥料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24852</c:v>
                </c:pt>
                <c:pt idx="1">
                  <c:v>15999</c:v>
                </c:pt>
                <c:pt idx="2">
                  <c:v>7084</c:v>
                </c:pt>
                <c:pt idx="3">
                  <c:v>5389</c:v>
                </c:pt>
                <c:pt idx="4">
                  <c:v>4336</c:v>
                </c:pt>
                <c:pt idx="5">
                  <c:v>1405</c:v>
                </c:pt>
                <c:pt idx="6">
                  <c:v>1110</c:v>
                </c:pt>
                <c:pt idx="7">
                  <c:v>899</c:v>
                </c:pt>
                <c:pt idx="8">
                  <c:v>749</c:v>
                </c:pt>
                <c:pt idx="9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555415573053368E-2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-1.3998250225241104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動植物性飼・肥料</c:v>
                </c:pt>
                <c:pt idx="6">
                  <c:v>その他の機械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20677</c:v>
                </c:pt>
                <c:pt idx="1">
                  <c:v>16930</c:v>
                </c:pt>
                <c:pt idx="2">
                  <c:v>11876</c:v>
                </c:pt>
                <c:pt idx="3">
                  <c:v>4146</c:v>
                </c:pt>
                <c:pt idx="4">
                  <c:v>4988</c:v>
                </c:pt>
                <c:pt idx="5">
                  <c:v>1763</c:v>
                </c:pt>
                <c:pt idx="6">
                  <c:v>887</c:v>
                </c:pt>
                <c:pt idx="7">
                  <c:v>397</c:v>
                </c:pt>
                <c:pt idx="8">
                  <c:v>1558</c:v>
                </c:pt>
                <c:pt idx="9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1.5748169274116326E-2"/>
                  <c:y val="8.4570784584131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3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5.904177232083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1.4039721412776287E-2"/>
                  <c:y val="2.325133087177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その他の機械</c:v>
                </c:pt>
                <c:pt idx="9">
                  <c:v>米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46946</c:v>
                </c:pt>
                <c:pt idx="1">
                  <c:v>10302</c:v>
                </c:pt>
                <c:pt idx="2">
                  <c:v>8634</c:v>
                </c:pt>
                <c:pt idx="3">
                  <c:v>8486</c:v>
                </c:pt>
                <c:pt idx="4">
                  <c:v>5079</c:v>
                </c:pt>
                <c:pt idx="5">
                  <c:v>4546</c:v>
                </c:pt>
                <c:pt idx="6">
                  <c:v>1467</c:v>
                </c:pt>
                <c:pt idx="7">
                  <c:v>1264</c:v>
                </c:pt>
                <c:pt idx="8">
                  <c:v>1123</c:v>
                </c:pt>
                <c:pt idx="9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-1.72628263159593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12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5.2629838593010519E-3"/>
                  <c:y val="-1.9236917419220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1.772790212247027E-3"/>
                  <c:y val="-3.798211664219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2.266174355324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その他の機械</c:v>
                </c:pt>
                <c:pt idx="9">
                  <c:v>米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49732</c:v>
                </c:pt>
                <c:pt idx="1">
                  <c:v>10593</c:v>
                </c:pt>
                <c:pt idx="2">
                  <c:v>8753</c:v>
                </c:pt>
                <c:pt idx="3">
                  <c:v>8772</c:v>
                </c:pt>
                <c:pt idx="4">
                  <c:v>5425</c:v>
                </c:pt>
                <c:pt idx="5">
                  <c:v>4638</c:v>
                </c:pt>
                <c:pt idx="6">
                  <c:v>0</c:v>
                </c:pt>
                <c:pt idx="7">
                  <c:v>1000</c:v>
                </c:pt>
                <c:pt idx="8">
                  <c:v>1034</c:v>
                </c:pt>
                <c:pt idx="9">
                  <c:v>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7687189700441989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494976452940157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315397</c:v>
                </c:pt>
                <c:pt idx="1">
                  <c:v>87532</c:v>
                </c:pt>
                <c:pt idx="2">
                  <c:v>26984</c:v>
                </c:pt>
                <c:pt idx="3">
                  <c:v>19028</c:v>
                </c:pt>
                <c:pt idx="4">
                  <c:v>14204</c:v>
                </c:pt>
                <c:pt idx="5">
                  <c:v>11779</c:v>
                </c:pt>
                <c:pt idx="6">
                  <c:v>10704</c:v>
                </c:pt>
                <c:pt idx="7">
                  <c:v>9258</c:v>
                </c:pt>
                <c:pt idx="8">
                  <c:v>9094</c:v>
                </c:pt>
                <c:pt idx="9">
                  <c:v>7440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424646794102135E-3"/>
                  <c:y val="-2.867383512544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331338</c:v>
                </c:pt>
                <c:pt idx="1">
                  <c:v>59314</c:v>
                </c:pt>
                <c:pt idx="2">
                  <c:v>20990</c:v>
                </c:pt>
                <c:pt idx="3">
                  <c:v>12523</c:v>
                </c:pt>
                <c:pt idx="4">
                  <c:v>17294</c:v>
                </c:pt>
                <c:pt idx="5">
                  <c:v>11028</c:v>
                </c:pt>
                <c:pt idx="6">
                  <c:v>7525</c:v>
                </c:pt>
                <c:pt idx="7">
                  <c:v>8652</c:v>
                </c:pt>
                <c:pt idx="8">
                  <c:v>10802</c:v>
                </c:pt>
                <c:pt idx="9">
                  <c:v>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5699759415581569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5.3547530952862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7849176984288037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0"/>
                  <c:y val="-5.7722330163276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471973</c:v>
                </c:pt>
                <c:pt idx="1">
                  <c:v>126258</c:v>
                </c:pt>
                <c:pt idx="2">
                  <c:v>116518</c:v>
                </c:pt>
                <c:pt idx="3">
                  <c:v>91649</c:v>
                </c:pt>
                <c:pt idx="4">
                  <c:v>79104</c:v>
                </c:pt>
                <c:pt idx="5">
                  <c:v>68357</c:v>
                </c:pt>
                <c:pt idx="6">
                  <c:v>65585</c:v>
                </c:pt>
                <c:pt idx="7">
                  <c:v>65415</c:v>
                </c:pt>
                <c:pt idx="8">
                  <c:v>54690</c:v>
                </c:pt>
                <c:pt idx="9">
                  <c:v>53942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3.569835396857493E-3"/>
                  <c:y val="1.1543557055368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1.0709365645871766E-2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2494423889001169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-1.443046891865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2494423889001169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5.354753095286215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501145</c:v>
                </c:pt>
                <c:pt idx="1">
                  <c:v>130363</c:v>
                </c:pt>
                <c:pt idx="2">
                  <c:v>113923</c:v>
                </c:pt>
                <c:pt idx="3">
                  <c:v>91616</c:v>
                </c:pt>
                <c:pt idx="4">
                  <c:v>70300</c:v>
                </c:pt>
                <c:pt idx="5">
                  <c:v>65833</c:v>
                </c:pt>
                <c:pt idx="6">
                  <c:v>57915</c:v>
                </c:pt>
                <c:pt idx="7">
                  <c:v>63854</c:v>
                </c:pt>
                <c:pt idx="8">
                  <c:v>40399</c:v>
                </c:pt>
                <c:pt idx="9">
                  <c:v>47966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28039811262908376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32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4.190950490163158E-3"/>
                  <c:y val="-3.30896481976450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3083787603472644"/>
                  <c:y val="-0.1162691131498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8.31804281345565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-1.1395861842056043E-2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85983055536859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471973</c:v>
                </c:pt>
                <c:pt idx="1">
                  <c:v>126258</c:v>
                </c:pt>
                <c:pt idx="2">
                  <c:v>116518</c:v>
                </c:pt>
                <c:pt idx="3">
                  <c:v>91649</c:v>
                </c:pt>
                <c:pt idx="4">
                  <c:v>79104</c:v>
                </c:pt>
                <c:pt idx="5">
                  <c:v>68357</c:v>
                </c:pt>
                <c:pt idx="6">
                  <c:v>65585</c:v>
                </c:pt>
                <c:pt idx="7">
                  <c:v>65415</c:v>
                </c:pt>
                <c:pt idx="8">
                  <c:v>54690</c:v>
                </c:pt>
                <c:pt idx="9">
                  <c:v>53942</c:v>
                </c:pt>
                <c:pt idx="10">
                  <c:v>317463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471973</c:v>
                </c:pt>
                <c:pt idx="1">
                  <c:v>126258</c:v>
                </c:pt>
                <c:pt idx="2">
                  <c:v>116518</c:v>
                </c:pt>
                <c:pt idx="3">
                  <c:v>91649</c:v>
                </c:pt>
                <c:pt idx="4">
                  <c:v>79104</c:v>
                </c:pt>
                <c:pt idx="5">
                  <c:v>68357</c:v>
                </c:pt>
                <c:pt idx="6">
                  <c:v>65585</c:v>
                </c:pt>
                <c:pt idx="7">
                  <c:v>65415</c:v>
                </c:pt>
                <c:pt idx="8">
                  <c:v>54690</c:v>
                </c:pt>
                <c:pt idx="9">
                  <c:v>53942</c:v>
                </c:pt>
                <c:pt idx="10">
                  <c:v>317463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23557692692993529"/>
                  <c:y val="0.165405496726702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3083074539346704"/>
                  <c:y val="-0.1133507104715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4555842733398788"/>
                  <c:y val="-9.3416478112649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5.8693006885589621E-2"/>
                  <c:y val="-2.968558240564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0.1459823819732457"/>
                  <c:y val="-3.22372462062932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9209820146527484"/>
                  <c:y val="-0.15585965547410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0041407037860723E-2"/>
                  <c:y val="-7.94287265815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12235111832395"/>
                  <c:y val="-6.98390804597701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44370312493359E-4"/>
                  <c:y val="-1.4752345611970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14999365537324"/>
                      <c:h val="8.44905421305095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1.6966199835707564E-3"/>
                  <c:y val="5.887712311823090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6879512198379781"/>
                  <c:y val="0.138342293420219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雑穀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501145</c:v>
                </c:pt>
                <c:pt idx="1">
                  <c:v>130363</c:v>
                </c:pt>
                <c:pt idx="2">
                  <c:v>113923</c:v>
                </c:pt>
                <c:pt idx="3">
                  <c:v>91616</c:v>
                </c:pt>
                <c:pt idx="4">
                  <c:v>70300</c:v>
                </c:pt>
                <c:pt idx="5">
                  <c:v>65833</c:v>
                </c:pt>
                <c:pt idx="6">
                  <c:v>57915</c:v>
                </c:pt>
                <c:pt idx="7">
                  <c:v>63854</c:v>
                </c:pt>
                <c:pt idx="8">
                  <c:v>40399</c:v>
                </c:pt>
                <c:pt idx="9">
                  <c:v>47966</c:v>
                </c:pt>
                <c:pt idx="10" formatCode="#,##0_);[Red]\(#,##0\)">
                  <c:v>351753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-3.5695548438806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その他の日用品</c:v>
                </c:pt>
                <c:pt idx="6">
                  <c:v>化学繊維糸</c:v>
                </c:pt>
                <c:pt idx="7">
                  <c:v>その他の化学工業品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19963</c:v>
                </c:pt>
                <c:pt idx="1">
                  <c:v>14156</c:v>
                </c:pt>
                <c:pt idx="2">
                  <c:v>11781</c:v>
                </c:pt>
                <c:pt idx="3">
                  <c:v>7067</c:v>
                </c:pt>
                <c:pt idx="4">
                  <c:v>6791</c:v>
                </c:pt>
                <c:pt idx="5">
                  <c:v>5983</c:v>
                </c:pt>
                <c:pt idx="6">
                  <c:v>5978</c:v>
                </c:pt>
                <c:pt idx="7">
                  <c:v>4380</c:v>
                </c:pt>
                <c:pt idx="8">
                  <c:v>3685</c:v>
                </c:pt>
                <c:pt idx="9">
                  <c:v>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1.6309971697402055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1.4742662840218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1.85597075954681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3.7862175747501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2.2222325625762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その他の日用品</c:v>
                </c:pt>
                <c:pt idx="6">
                  <c:v>化学繊維糸</c:v>
                </c:pt>
                <c:pt idx="7">
                  <c:v>その他の化学工業品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14813</c:v>
                </c:pt>
                <c:pt idx="1">
                  <c:v>14014</c:v>
                </c:pt>
                <c:pt idx="2">
                  <c:v>11760</c:v>
                </c:pt>
                <c:pt idx="3">
                  <c:v>5596</c:v>
                </c:pt>
                <c:pt idx="4">
                  <c:v>8240</c:v>
                </c:pt>
                <c:pt idx="5">
                  <c:v>4953</c:v>
                </c:pt>
                <c:pt idx="6">
                  <c:v>5665</c:v>
                </c:pt>
                <c:pt idx="7">
                  <c:v>6029</c:v>
                </c:pt>
                <c:pt idx="8">
                  <c:v>3317</c:v>
                </c:pt>
                <c:pt idx="9">
                  <c:v>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7878787878788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5.2287581699346402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1.3943355119825772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化学肥料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73321</c:v>
                </c:pt>
                <c:pt idx="1">
                  <c:v>17119</c:v>
                </c:pt>
                <c:pt idx="2">
                  <c:v>13184</c:v>
                </c:pt>
                <c:pt idx="3">
                  <c:v>9082</c:v>
                </c:pt>
                <c:pt idx="4">
                  <c:v>8076</c:v>
                </c:pt>
                <c:pt idx="5">
                  <c:v>7654</c:v>
                </c:pt>
                <c:pt idx="6">
                  <c:v>7408</c:v>
                </c:pt>
                <c:pt idx="7">
                  <c:v>7190</c:v>
                </c:pt>
                <c:pt idx="8">
                  <c:v>5185</c:v>
                </c:pt>
                <c:pt idx="9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9624826308476145E-3"/>
                  <c:y val="-7.57635409210215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399951E-5"/>
                  <c:y val="1.136274158911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化学肥料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77326</c:v>
                </c:pt>
                <c:pt idx="1">
                  <c:v>16223</c:v>
                </c:pt>
                <c:pt idx="2">
                  <c:v>13215</c:v>
                </c:pt>
                <c:pt idx="3">
                  <c:v>9205</c:v>
                </c:pt>
                <c:pt idx="4">
                  <c:v>5072</c:v>
                </c:pt>
                <c:pt idx="5">
                  <c:v>8760</c:v>
                </c:pt>
                <c:pt idx="6">
                  <c:v>7463</c:v>
                </c:pt>
                <c:pt idx="7">
                  <c:v>5629</c:v>
                </c:pt>
                <c:pt idx="8">
                  <c:v>15360</c:v>
                </c:pt>
                <c:pt idx="9">
                  <c:v>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7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0638297872340425E-2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麦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木材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66870</c:v>
                </c:pt>
                <c:pt idx="1">
                  <c:v>54386</c:v>
                </c:pt>
                <c:pt idx="2">
                  <c:v>34990</c:v>
                </c:pt>
                <c:pt idx="3">
                  <c:v>30023</c:v>
                </c:pt>
                <c:pt idx="4">
                  <c:v>24406</c:v>
                </c:pt>
                <c:pt idx="5">
                  <c:v>18626</c:v>
                </c:pt>
                <c:pt idx="6">
                  <c:v>17177</c:v>
                </c:pt>
                <c:pt idx="7">
                  <c:v>13805</c:v>
                </c:pt>
                <c:pt idx="8">
                  <c:v>12723</c:v>
                </c:pt>
                <c:pt idx="9">
                  <c:v>12356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-6.50110693175489E-17"/>
                  <c:y val="1.162760178233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7.7516327900873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5.319148936170212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3.5460992907800117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1.773049645389941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1.93792345724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麦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木材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63441</c:v>
                </c:pt>
                <c:pt idx="1">
                  <c:v>40397</c:v>
                </c:pt>
                <c:pt idx="2">
                  <c:v>29190</c:v>
                </c:pt>
                <c:pt idx="3">
                  <c:v>27942</c:v>
                </c:pt>
                <c:pt idx="4">
                  <c:v>51014</c:v>
                </c:pt>
                <c:pt idx="5">
                  <c:v>14094</c:v>
                </c:pt>
                <c:pt idx="6">
                  <c:v>17442</c:v>
                </c:pt>
                <c:pt idx="7">
                  <c:v>9159</c:v>
                </c:pt>
                <c:pt idx="8">
                  <c:v>12833</c:v>
                </c:pt>
                <c:pt idx="9">
                  <c:v>10159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7.1111111111111115E-3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1.2444444444444444E-2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1.42223622047245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動植物性飼・肥料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16482</c:v>
                </c:pt>
                <c:pt idx="1">
                  <c:v>13517</c:v>
                </c:pt>
                <c:pt idx="2">
                  <c:v>7137</c:v>
                </c:pt>
                <c:pt idx="3">
                  <c:v>6700</c:v>
                </c:pt>
                <c:pt idx="4">
                  <c:v>2790</c:v>
                </c:pt>
                <c:pt idx="5">
                  <c:v>1628</c:v>
                </c:pt>
                <c:pt idx="6">
                  <c:v>1481</c:v>
                </c:pt>
                <c:pt idx="7">
                  <c:v>1452</c:v>
                </c:pt>
                <c:pt idx="8">
                  <c:v>1318</c:v>
                </c:pt>
                <c:pt idx="9">
                  <c:v>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3.5555555555555228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8.88888888888882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1.777777777777777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8.888888888888823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8.8888888888887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動植物性飼・肥料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14774</c:v>
                </c:pt>
                <c:pt idx="1">
                  <c:v>13458</c:v>
                </c:pt>
                <c:pt idx="2">
                  <c:v>10597</c:v>
                </c:pt>
                <c:pt idx="3">
                  <c:v>9326</c:v>
                </c:pt>
                <c:pt idx="4">
                  <c:v>2072</c:v>
                </c:pt>
                <c:pt idx="5">
                  <c:v>1463</c:v>
                </c:pt>
                <c:pt idx="6">
                  <c:v>1884</c:v>
                </c:pt>
                <c:pt idx="7">
                  <c:v>911</c:v>
                </c:pt>
                <c:pt idx="8">
                  <c:v>1042</c:v>
                </c:pt>
                <c:pt idx="9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5.2585749615943755E-3"/>
                  <c:y val="-1.3281136468110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6.9992628874146956E-3"/>
                  <c:y val="-1.41417915980841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6.6966205495499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非金属鉱物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28134</c:v>
                </c:pt>
                <c:pt idx="1">
                  <c:v>17272</c:v>
                </c:pt>
                <c:pt idx="2">
                  <c:v>13852</c:v>
                </c:pt>
                <c:pt idx="3">
                  <c:v>9591</c:v>
                </c:pt>
                <c:pt idx="4">
                  <c:v>6850</c:v>
                </c:pt>
                <c:pt idx="5">
                  <c:v>5875</c:v>
                </c:pt>
                <c:pt idx="6">
                  <c:v>5767</c:v>
                </c:pt>
                <c:pt idx="7">
                  <c:v>3221</c:v>
                </c:pt>
                <c:pt idx="8">
                  <c:v>2649</c:v>
                </c:pt>
                <c:pt idx="9">
                  <c:v>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1.50659133709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6.9991251093612979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5.2629838593010519E-3"/>
                  <c:y val="1.089490932277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2.256713673502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1.7452346015803142E-3"/>
                  <c:y val="1.837626228924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3.425575740040369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その他の機械</c:v>
                </c:pt>
                <c:pt idx="8">
                  <c:v>化学肥料</c:v>
                </c:pt>
                <c:pt idx="9">
                  <c:v>非金属鉱物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27709</c:v>
                </c:pt>
                <c:pt idx="1">
                  <c:v>16643</c:v>
                </c:pt>
                <c:pt idx="2">
                  <c:v>12776</c:v>
                </c:pt>
                <c:pt idx="3">
                  <c:v>9113</c:v>
                </c:pt>
                <c:pt idx="4">
                  <c:v>8475</c:v>
                </c:pt>
                <c:pt idx="5">
                  <c:v>7323</c:v>
                </c:pt>
                <c:pt idx="6">
                  <c:v>1443</c:v>
                </c:pt>
                <c:pt idx="7">
                  <c:v>3240</c:v>
                </c:pt>
                <c:pt idx="8">
                  <c:v>2312</c:v>
                </c:pt>
                <c:pt idx="9">
                  <c:v>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1.2232417585290497E-2"/>
                  <c:y val="-1.433748200829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7474882264700741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8.737441132350354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430248</c:v>
                </c:pt>
                <c:pt idx="1">
                  <c:v>98280</c:v>
                </c:pt>
                <c:pt idx="2">
                  <c:v>44585</c:v>
                </c:pt>
                <c:pt idx="3">
                  <c:v>23826</c:v>
                </c:pt>
                <c:pt idx="4">
                  <c:v>22266</c:v>
                </c:pt>
                <c:pt idx="5">
                  <c:v>17726</c:v>
                </c:pt>
                <c:pt idx="6">
                  <c:v>17094</c:v>
                </c:pt>
                <c:pt idx="7">
                  <c:v>14925</c:v>
                </c:pt>
                <c:pt idx="8">
                  <c:v>14176</c:v>
                </c:pt>
                <c:pt idx="9">
                  <c:v>12757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1.4336917562723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0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1.2232417585290497E-2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0851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464984</c:v>
                </c:pt>
                <c:pt idx="1">
                  <c:v>94396</c:v>
                </c:pt>
                <c:pt idx="2">
                  <c:v>39792</c:v>
                </c:pt>
                <c:pt idx="3">
                  <c:v>22520</c:v>
                </c:pt>
                <c:pt idx="4">
                  <c:v>17144</c:v>
                </c:pt>
                <c:pt idx="5">
                  <c:v>18485</c:v>
                </c:pt>
                <c:pt idx="6">
                  <c:v>18018</c:v>
                </c:pt>
                <c:pt idx="7">
                  <c:v>14726</c:v>
                </c:pt>
                <c:pt idx="8">
                  <c:v>14240</c:v>
                </c:pt>
                <c:pt idx="9">
                  <c:v>12026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  <c:pt idx="8">
                  <c:v>87.3</c:v>
                </c:pt>
                <c:pt idx="9">
                  <c:v>89.5</c:v>
                </c:pt>
                <c:pt idx="10">
                  <c:v>93.4</c:v>
                </c:pt>
                <c:pt idx="11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96.7</c:v>
                </c:pt>
                <c:pt idx="1">
                  <c:v>96.6</c:v>
                </c:pt>
                <c:pt idx="2">
                  <c:v>93.7</c:v>
                </c:pt>
                <c:pt idx="3">
                  <c:v>94</c:v>
                </c:pt>
                <c:pt idx="4">
                  <c:v>96</c:v>
                </c:pt>
                <c:pt idx="5">
                  <c:v>94.5</c:v>
                </c:pt>
                <c:pt idx="6">
                  <c:v>93.4</c:v>
                </c:pt>
                <c:pt idx="7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  <c:pt idx="8">
                  <c:v>57.7</c:v>
                </c:pt>
                <c:pt idx="9">
                  <c:v>60.2</c:v>
                </c:pt>
                <c:pt idx="10">
                  <c:v>55.8</c:v>
                </c:pt>
                <c:pt idx="11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56.7</c:v>
                </c:pt>
                <c:pt idx="1">
                  <c:v>58.5</c:v>
                </c:pt>
                <c:pt idx="2">
                  <c:v>61.8</c:v>
                </c:pt>
                <c:pt idx="3">
                  <c:v>60</c:v>
                </c:pt>
                <c:pt idx="4">
                  <c:v>56.8</c:v>
                </c:pt>
                <c:pt idx="5">
                  <c:v>60</c:v>
                </c:pt>
                <c:pt idx="6" formatCode="0.0_ ">
                  <c:v>59</c:v>
                </c:pt>
                <c:pt idx="7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  <c:pt idx="8">
                  <c:v>65.900000000000006</c:v>
                </c:pt>
                <c:pt idx="9">
                  <c:v>66.8</c:v>
                </c:pt>
                <c:pt idx="10">
                  <c:v>58.9</c:v>
                </c:pt>
                <c:pt idx="11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58.1</c:v>
                </c:pt>
                <c:pt idx="1">
                  <c:v>60.6</c:v>
                </c:pt>
                <c:pt idx="2">
                  <c:v>66.400000000000006</c:v>
                </c:pt>
                <c:pt idx="3">
                  <c:v>63.8</c:v>
                </c:pt>
                <c:pt idx="4">
                  <c:v>58.7</c:v>
                </c:pt>
                <c:pt idx="5">
                  <c:v>63.8</c:v>
                </c:pt>
                <c:pt idx="6">
                  <c:v>63.4</c:v>
                </c:pt>
                <c:pt idx="7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  <c:pt idx="8">
                  <c:v>11.4</c:v>
                </c:pt>
                <c:pt idx="9">
                  <c:v>12.1</c:v>
                </c:pt>
                <c:pt idx="10">
                  <c:v>11.3</c:v>
                </c:pt>
                <c:pt idx="11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13.2</c:v>
                </c:pt>
                <c:pt idx="3">
                  <c:v>13</c:v>
                </c:pt>
                <c:pt idx="4">
                  <c:v>11.7</c:v>
                </c:pt>
                <c:pt idx="5">
                  <c:v>11.8</c:v>
                </c:pt>
                <c:pt idx="6">
                  <c:v>10.7</c:v>
                </c:pt>
                <c:pt idx="7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  <c:pt idx="8">
                  <c:v>16.899999999999999</c:v>
                </c:pt>
                <c:pt idx="9">
                  <c:v>16.7</c:v>
                </c:pt>
                <c:pt idx="10">
                  <c:v>16.8</c:v>
                </c:pt>
                <c:pt idx="11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16.7</c:v>
                </c:pt>
                <c:pt idx="2">
                  <c:v>16.899999999999999</c:v>
                </c:pt>
                <c:pt idx="3">
                  <c:v>16.399999999999999</c:v>
                </c:pt>
                <c:pt idx="4">
                  <c:v>16.8</c:v>
                </c:pt>
                <c:pt idx="5">
                  <c:v>17.2</c:v>
                </c:pt>
                <c:pt idx="6">
                  <c:v>16.2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  <c:pt idx="8">
                  <c:v>67.8</c:v>
                </c:pt>
                <c:pt idx="9">
                  <c:v>72.900000000000006</c:v>
                </c:pt>
                <c:pt idx="10">
                  <c:v>66.900000000000006</c:v>
                </c:pt>
                <c:pt idx="11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60</c:v>
                </c:pt>
                <c:pt idx="1">
                  <c:v>59.9</c:v>
                </c:pt>
                <c:pt idx="2">
                  <c:v>77.400000000000006</c:v>
                </c:pt>
                <c:pt idx="3">
                  <c:v>79.7</c:v>
                </c:pt>
                <c:pt idx="4">
                  <c:v>69.400000000000006</c:v>
                </c:pt>
                <c:pt idx="5">
                  <c:v>67.900000000000006</c:v>
                </c:pt>
                <c:pt idx="6">
                  <c:v>67.2</c:v>
                </c:pt>
                <c:pt idx="7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  <c:pt idx="8">
                  <c:v>14.8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</c:v>
                </c:pt>
                <c:pt idx="1">
                  <c:v>16.899999999999999</c:v>
                </c:pt>
                <c:pt idx="2">
                  <c:v>15.2</c:v>
                </c:pt>
                <c:pt idx="3">
                  <c:v>18.5</c:v>
                </c:pt>
                <c:pt idx="4">
                  <c:v>17.7</c:v>
                </c:pt>
                <c:pt idx="5">
                  <c:v>16.7</c:v>
                </c:pt>
                <c:pt idx="6">
                  <c:v>22.1</c:v>
                </c:pt>
                <c:pt idx="7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  <c:pt idx="8">
                  <c:v>34.6</c:v>
                </c:pt>
                <c:pt idx="9">
                  <c:v>36.1</c:v>
                </c:pt>
                <c:pt idx="10">
                  <c:v>37.200000000000003</c:v>
                </c:pt>
                <c:pt idx="11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34.4</c:v>
                </c:pt>
                <c:pt idx="1">
                  <c:v>36.299999999999997</c:v>
                </c:pt>
                <c:pt idx="2">
                  <c:v>33.799999999999997</c:v>
                </c:pt>
                <c:pt idx="3">
                  <c:v>34.6</c:v>
                </c:pt>
                <c:pt idx="4">
                  <c:v>35.200000000000003</c:v>
                </c:pt>
                <c:pt idx="5">
                  <c:v>34.799999999999997</c:v>
                </c:pt>
                <c:pt idx="6">
                  <c:v>37.700000000000003</c:v>
                </c:pt>
                <c:pt idx="7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  <c:pt idx="8" formatCode="General">
                  <c:v>43</c:v>
                </c:pt>
                <c:pt idx="9" formatCode="General">
                  <c:v>49</c:v>
                </c:pt>
                <c:pt idx="10" formatCode="General">
                  <c:v>45.6</c:v>
                </c:pt>
                <c:pt idx="11" formatCode="General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48.4</c:v>
                </c:pt>
                <c:pt idx="1">
                  <c:v>45</c:v>
                </c:pt>
                <c:pt idx="2" formatCode="General">
                  <c:v>46.8</c:v>
                </c:pt>
                <c:pt idx="3" formatCode="General">
                  <c:v>53.2</c:v>
                </c:pt>
                <c:pt idx="4" formatCode="General">
                  <c:v>49.8</c:v>
                </c:pt>
                <c:pt idx="5" formatCode="General">
                  <c:v>48.3</c:v>
                </c:pt>
                <c:pt idx="6">
                  <c:v>57</c:v>
                </c:pt>
                <c:pt idx="7" formatCode="General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  <c:pt idx="8">
                  <c:v>69.8</c:v>
                </c:pt>
                <c:pt idx="9">
                  <c:v>76.8</c:v>
                </c:pt>
                <c:pt idx="10">
                  <c:v>71</c:v>
                </c:pt>
                <c:pt idx="11">
                  <c:v>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57.5</c:v>
                </c:pt>
                <c:pt idx="1">
                  <c:v>61.1</c:v>
                </c:pt>
                <c:pt idx="2">
                  <c:v>69.5</c:v>
                </c:pt>
                <c:pt idx="3">
                  <c:v>79.7</c:v>
                </c:pt>
                <c:pt idx="4">
                  <c:v>71</c:v>
                </c:pt>
                <c:pt idx="5">
                  <c:v>78.599999999999994</c:v>
                </c:pt>
                <c:pt idx="6">
                  <c:v>84.7</c:v>
                </c:pt>
                <c:pt idx="7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  <c:pt idx="8">
                  <c:v>59.1</c:v>
                </c:pt>
                <c:pt idx="9">
                  <c:v>58.1</c:v>
                </c:pt>
                <c:pt idx="10">
                  <c:v>59.8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58.1</c:v>
                </c:pt>
                <c:pt idx="1">
                  <c:v>57.2</c:v>
                </c:pt>
                <c:pt idx="2">
                  <c:v>54.3</c:v>
                </c:pt>
                <c:pt idx="3">
                  <c:v>55.5</c:v>
                </c:pt>
                <c:pt idx="4">
                  <c:v>54</c:v>
                </c:pt>
                <c:pt idx="5">
                  <c:v>54</c:v>
                </c:pt>
                <c:pt idx="6">
                  <c:v>51.4</c:v>
                </c:pt>
                <c:pt idx="7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  <c:pt idx="8">
                  <c:v>117.8</c:v>
                </c:pt>
                <c:pt idx="9">
                  <c:v>131.80000000000001</c:v>
                </c:pt>
                <c:pt idx="10">
                  <c:v>119</c:v>
                </c:pt>
                <c:pt idx="1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99</c:v>
                </c:pt>
                <c:pt idx="1">
                  <c:v>106.6</c:v>
                </c:pt>
                <c:pt idx="2">
                  <c:v>127.3</c:v>
                </c:pt>
                <c:pt idx="3">
                  <c:v>144</c:v>
                </c:pt>
                <c:pt idx="4">
                  <c:v>131</c:v>
                </c:pt>
                <c:pt idx="5">
                  <c:v>145.6</c:v>
                </c:pt>
                <c:pt idx="6">
                  <c:v>163.19999999999999</c:v>
                </c:pt>
                <c:pt idx="7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  <c:pt idx="8">
                  <c:v>101.1</c:v>
                </c:pt>
                <c:pt idx="9">
                  <c:v>101.5</c:v>
                </c:pt>
                <c:pt idx="10">
                  <c:v>93.9</c:v>
                </c:pt>
                <c:pt idx="11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83.6</c:v>
                </c:pt>
                <c:pt idx="1">
                  <c:v>91.7</c:v>
                </c:pt>
                <c:pt idx="2">
                  <c:v>95.8</c:v>
                </c:pt>
                <c:pt idx="3">
                  <c:v>98.5</c:v>
                </c:pt>
                <c:pt idx="4">
                  <c:v>91.1</c:v>
                </c:pt>
                <c:pt idx="5">
                  <c:v>95.5</c:v>
                </c:pt>
                <c:pt idx="6">
                  <c:v>105.6</c:v>
                </c:pt>
                <c:pt idx="7">
                  <c:v>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  <c:pt idx="8">
                  <c:v>108.1</c:v>
                </c:pt>
                <c:pt idx="9">
                  <c:v>107.5</c:v>
                </c:pt>
                <c:pt idx="10">
                  <c:v>104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90.2</c:v>
                </c:pt>
                <c:pt idx="1">
                  <c:v>104.7</c:v>
                </c:pt>
                <c:pt idx="2">
                  <c:v>104.4</c:v>
                </c:pt>
                <c:pt idx="3">
                  <c:v>103.1</c:v>
                </c:pt>
                <c:pt idx="4">
                  <c:v>107.2</c:v>
                </c:pt>
                <c:pt idx="5">
                  <c:v>105</c:v>
                </c:pt>
                <c:pt idx="6">
                  <c:v>102.6</c:v>
                </c:pt>
                <c:pt idx="7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  <c:pt idx="8">
                  <c:v>93.3</c:v>
                </c:pt>
                <c:pt idx="9">
                  <c:v>94.5</c:v>
                </c:pt>
                <c:pt idx="10">
                  <c:v>90.5</c:v>
                </c:pt>
                <c:pt idx="11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92.9</c:v>
                </c:pt>
                <c:pt idx="1">
                  <c:v>86.6</c:v>
                </c:pt>
                <c:pt idx="2">
                  <c:v>91.8</c:v>
                </c:pt>
                <c:pt idx="3">
                  <c:v>95.5</c:v>
                </c:pt>
                <c:pt idx="4">
                  <c:v>84.7</c:v>
                </c:pt>
                <c:pt idx="5">
                  <c:v>91</c:v>
                </c:pt>
                <c:pt idx="6">
                  <c:v>102.9</c:v>
                </c:pt>
                <c:pt idx="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  <c:pt idx="8">
                  <c:v>45.8</c:v>
                </c:pt>
                <c:pt idx="9">
                  <c:v>51.8</c:v>
                </c:pt>
                <c:pt idx="10">
                  <c:v>53.6</c:v>
                </c:pt>
                <c:pt idx="11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48.1</c:v>
                </c:pt>
                <c:pt idx="1">
                  <c:v>55.4</c:v>
                </c:pt>
                <c:pt idx="2">
                  <c:v>57.1</c:v>
                </c:pt>
                <c:pt idx="3">
                  <c:v>57.9</c:v>
                </c:pt>
                <c:pt idx="4">
                  <c:v>56.6</c:v>
                </c:pt>
                <c:pt idx="5">
                  <c:v>55.7</c:v>
                </c:pt>
                <c:pt idx="6">
                  <c:v>59.7</c:v>
                </c:pt>
                <c:pt idx="7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  <c:pt idx="8">
                  <c:v>70.8</c:v>
                </c:pt>
                <c:pt idx="9">
                  <c:v>70.099999999999994</c:v>
                </c:pt>
                <c:pt idx="10">
                  <c:v>68.7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69.400000000000006</c:v>
                </c:pt>
                <c:pt idx="1">
                  <c:v>69.400000000000006</c:v>
                </c:pt>
                <c:pt idx="2">
                  <c:v>69.7</c:v>
                </c:pt>
                <c:pt idx="3">
                  <c:v>70.400000000000006</c:v>
                </c:pt>
                <c:pt idx="4">
                  <c:v>71</c:v>
                </c:pt>
                <c:pt idx="5">
                  <c:v>71.8</c:v>
                </c:pt>
                <c:pt idx="6">
                  <c:v>72.900000000000006</c:v>
                </c:pt>
                <c:pt idx="7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  <c:pt idx="8">
                  <c:v>66</c:v>
                </c:pt>
                <c:pt idx="9">
                  <c:v>74</c:v>
                </c:pt>
                <c:pt idx="10">
                  <c:v>78.3</c:v>
                </c:pt>
                <c:pt idx="11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69.2</c:v>
                </c:pt>
                <c:pt idx="1">
                  <c:v>79.8</c:v>
                </c:pt>
                <c:pt idx="2">
                  <c:v>81.900000000000006</c:v>
                </c:pt>
                <c:pt idx="3">
                  <c:v>82.1</c:v>
                </c:pt>
                <c:pt idx="4">
                  <c:v>79.599999999999994</c:v>
                </c:pt>
                <c:pt idx="5">
                  <c:v>77.5</c:v>
                </c:pt>
                <c:pt idx="6">
                  <c:v>81.8</c:v>
                </c:pt>
                <c:pt idx="7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0.31818</cdr:y>
    </cdr:from>
    <cdr:to>
      <cdr:x>1</cdr:x>
      <cdr:y>0.76136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800102"/>
          <a:ext cx="685732" cy="111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0.92173</cdr:x>
      <cdr:y>0.30137</cdr:y>
    </cdr:from>
    <cdr:to>
      <cdr:x>0.99753</cdr:x>
      <cdr:y>0.80137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0187" y="838213"/>
          <a:ext cx="585538" cy="1390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0.88411</cdr:x>
      <cdr:y>0.46885</cdr:y>
    </cdr:from>
    <cdr:to>
      <cdr:x>0.9935</cdr:x>
      <cdr:y>0.81639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26" y="1362067"/>
          <a:ext cx="800210" cy="1009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0.25363</cdr:y>
    </cdr:from>
    <cdr:to>
      <cdr:x>1</cdr:x>
      <cdr:y>0.68478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666781"/>
          <a:ext cx="676363" cy="1133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0.30437</cdr:y>
    </cdr:from>
    <cdr:to>
      <cdr:x>0.98694</cdr:x>
      <cdr:y>0.81694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855254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0.85826</cdr:x>
      <cdr:y>0.29225</cdr:y>
    </cdr:from>
    <cdr:to>
      <cdr:x>0.9896</cdr:x>
      <cdr:y>0.84859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9" y="790572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0.18214</cdr:y>
    </cdr:from>
    <cdr:to>
      <cdr:x>0.99214</cdr:x>
      <cdr:y>0.66786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18" y="485763"/>
          <a:ext cx="695434" cy="1295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0.89544</cdr:x>
      <cdr:y>0.27857</cdr:y>
    </cdr:from>
    <cdr:to>
      <cdr:x>0.98303</cdr:x>
      <cdr:y>0.8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706" y="742946"/>
          <a:ext cx="638235" cy="1390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0.85733</cdr:x>
      <cdr:y>0.36141</cdr:y>
    </cdr:from>
    <cdr:to>
      <cdr:x>0.99612</cdr:x>
      <cdr:y>0.84562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003" y="981088"/>
          <a:ext cx="1019242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0.91134</cdr:x>
      <cdr:y>0.19388</cdr:y>
    </cdr:from>
    <cdr:to>
      <cdr:x>0.99609</cdr:x>
      <cdr:y>0.70408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48" y="542924"/>
          <a:ext cx="619156" cy="1428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0.60932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14" y="409571"/>
          <a:ext cx="685765" cy="1209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0.87223</cdr:x>
      <cdr:y>0.11186</cdr:y>
    </cdr:from>
    <cdr:to>
      <cdr:x>1</cdr:x>
      <cdr:y>0.83051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2224" y="314320"/>
          <a:ext cx="933451" cy="2019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57" t="s">
        <v>131</v>
      </c>
      <c r="B2" s="458"/>
      <c r="C2" s="458"/>
      <c r="D2" s="458"/>
      <c r="E2" s="458"/>
      <c r="F2" s="458"/>
      <c r="G2" s="458"/>
      <c r="H2" s="459"/>
    </row>
    <row r="3" spans="1:8" ht="30" customHeight="1">
      <c r="A3" s="460"/>
      <c r="B3" s="458"/>
      <c r="C3" s="458"/>
      <c r="D3" s="458"/>
      <c r="E3" s="458"/>
      <c r="F3" s="458"/>
      <c r="G3" s="458"/>
      <c r="H3" s="459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132</v>
      </c>
      <c r="C6" s="235"/>
      <c r="D6" s="236" t="s">
        <v>133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134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135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136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137</v>
      </c>
      <c r="G13" s="241"/>
      <c r="H13" s="242"/>
    </row>
    <row r="14" spans="1:8" s="237" customFormat="1" ht="17.100000000000001" customHeight="1">
      <c r="A14" s="238"/>
      <c r="B14" s="243" t="s">
        <v>138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139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140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141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142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143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144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145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146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147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148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91</v>
      </c>
      <c r="E35" s="237" t="s">
        <v>149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150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151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61" t="s">
        <v>152</v>
      </c>
      <c r="B42" s="462"/>
      <c r="C42" s="462"/>
      <c r="D42" s="462"/>
      <c r="E42" s="462"/>
      <c r="F42" s="462"/>
      <c r="G42" s="462"/>
      <c r="H42" s="463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topLeftCell="A4" workbookViewId="0">
      <selection activeCell="M37" sqref="M37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64" t="s">
        <v>127</v>
      </c>
      <c r="F1" s="143"/>
      <c r="G1" s="143"/>
      <c r="H1" s="143"/>
    </row>
    <row r="2" spans="1:13">
      <c r="A2" s="458"/>
    </row>
    <row r="3" spans="1:13" ht="17.25">
      <c r="A3" s="458"/>
      <c r="C3" s="143"/>
    </row>
    <row r="4" spans="1:13" ht="17.25">
      <c r="A4" s="458"/>
      <c r="J4" s="143"/>
      <c r="K4" s="143"/>
      <c r="L4" s="143"/>
      <c r="M4" s="143"/>
    </row>
    <row r="5" spans="1:13">
      <c r="A5" s="458"/>
    </row>
    <row r="6" spans="1:13">
      <c r="A6" s="458"/>
    </row>
    <row r="7" spans="1:13">
      <c r="A7" s="458"/>
    </row>
    <row r="8" spans="1:13">
      <c r="A8" s="458"/>
    </row>
    <row r="9" spans="1:13">
      <c r="A9" s="458"/>
    </row>
    <row r="10" spans="1:13">
      <c r="A10" s="458"/>
    </row>
    <row r="11" spans="1:13">
      <c r="A11" s="458"/>
    </row>
    <row r="12" spans="1:13">
      <c r="A12" s="458"/>
    </row>
    <row r="13" spans="1:13">
      <c r="A13" s="458"/>
    </row>
    <row r="14" spans="1:13">
      <c r="A14" s="458"/>
    </row>
    <row r="15" spans="1:13">
      <c r="A15" s="458"/>
    </row>
    <row r="16" spans="1:13">
      <c r="A16" s="458"/>
    </row>
    <row r="17" spans="1:15">
      <c r="A17" s="458"/>
    </row>
    <row r="18" spans="1:15">
      <c r="A18" s="458"/>
    </row>
    <row r="19" spans="1:15">
      <c r="A19" s="458"/>
    </row>
    <row r="20" spans="1:15">
      <c r="A20" s="458"/>
    </row>
    <row r="21" spans="1:15">
      <c r="A21" s="458"/>
    </row>
    <row r="22" spans="1:15">
      <c r="A22" s="458"/>
    </row>
    <row r="23" spans="1:15">
      <c r="A23" s="458"/>
    </row>
    <row r="24" spans="1:15">
      <c r="A24" s="458"/>
    </row>
    <row r="25" spans="1:15">
      <c r="A25" s="458"/>
    </row>
    <row r="26" spans="1:15">
      <c r="A26" s="458"/>
    </row>
    <row r="27" spans="1:15">
      <c r="A27" s="458"/>
    </row>
    <row r="28" spans="1:15">
      <c r="A28" s="458"/>
    </row>
    <row r="29" spans="1:15">
      <c r="A29" s="458"/>
      <c r="O29" s="345"/>
    </row>
    <row r="30" spans="1:15">
      <c r="A30" s="458"/>
    </row>
    <row r="31" spans="1:15">
      <c r="A31" s="458"/>
    </row>
    <row r="32" spans="1:15">
      <c r="A32" s="458"/>
    </row>
    <row r="33" spans="1:14">
      <c r="A33" s="458"/>
    </row>
    <row r="34" spans="1:14">
      <c r="A34" s="458"/>
    </row>
    <row r="35" spans="1:14" s="42" customFormat="1" ht="20.100000000000001" customHeight="1">
      <c r="A35" s="458"/>
      <c r="B35" s="359" t="s">
        <v>165</v>
      </c>
      <c r="C35" s="359" t="s">
        <v>156</v>
      </c>
      <c r="D35" s="359" t="s">
        <v>159</v>
      </c>
      <c r="E35" s="359" t="s">
        <v>164</v>
      </c>
      <c r="F35" s="359" t="s">
        <v>167</v>
      </c>
      <c r="G35" s="359" t="s">
        <v>168</v>
      </c>
      <c r="H35" s="359" t="s">
        <v>169</v>
      </c>
      <c r="I35" s="359" t="s">
        <v>178</v>
      </c>
      <c r="J35" s="359" t="s">
        <v>183</v>
      </c>
      <c r="K35" s="359" t="s">
        <v>181</v>
      </c>
      <c r="L35" s="359" t="s">
        <v>192</v>
      </c>
      <c r="M35" s="360" t="s">
        <v>203</v>
      </c>
      <c r="N35" s="47"/>
    </row>
    <row r="36" spans="1:14" ht="25.5" customHeight="1">
      <c r="A36" s="458"/>
      <c r="B36" s="411" t="s">
        <v>108</v>
      </c>
      <c r="C36" s="8">
        <v>100.7</v>
      </c>
      <c r="D36" s="8">
        <v>106.9</v>
      </c>
      <c r="E36" s="8">
        <v>108.5</v>
      </c>
      <c r="F36" s="8">
        <v>114.8</v>
      </c>
      <c r="G36" s="8">
        <v>122.6</v>
      </c>
      <c r="H36" s="8">
        <v>120.5</v>
      </c>
      <c r="I36" s="8">
        <v>125.7</v>
      </c>
      <c r="J36" s="8">
        <v>141.4</v>
      </c>
      <c r="K36" s="8">
        <v>149.5</v>
      </c>
      <c r="L36" s="8">
        <v>149.6</v>
      </c>
      <c r="M36" s="8">
        <v>148.30000000000001</v>
      </c>
    </row>
    <row r="37" spans="1:14" ht="25.5" customHeight="1">
      <c r="A37" s="458"/>
      <c r="B37" s="422" t="s">
        <v>189</v>
      </c>
      <c r="C37" s="8">
        <v>226.3</v>
      </c>
      <c r="D37" s="8">
        <v>228.9</v>
      </c>
      <c r="E37" s="8">
        <v>231.8</v>
      </c>
      <c r="F37" s="8">
        <v>234.9</v>
      </c>
      <c r="G37" s="8">
        <v>240.8</v>
      </c>
      <c r="H37" s="8">
        <v>233.6</v>
      </c>
      <c r="I37" s="8">
        <v>240.2</v>
      </c>
      <c r="J37" s="8">
        <v>239.9</v>
      </c>
      <c r="K37" s="8">
        <v>246.5</v>
      </c>
      <c r="L37" s="8">
        <v>247.6</v>
      </c>
      <c r="M37" s="8">
        <v>250.5</v>
      </c>
    </row>
    <row r="38" spans="1:14" ht="24.75" customHeight="1">
      <c r="A38" s="458"/>
      <c r="B38" s="172" t="s">
        <v>130</v>
      </c>
      <c r="C38" s="8">
        <v>171</v>
      </c>
      <c r="D38" s="8">
        <v>171</v>
      </c>
      <c r="E38" s="8">
        <v>171</v>
      </c>
      <c r="F38" s="8">
        <v>170</v>
      </c>
      <c r="G38" s="8">
        <v>171</v>
      </c>
      <c r="H38" s="8">
        <v>169</v>
      </c>
      <c r="I38" s="8">
        <v>171</v>
      </c>
      <c r="J38" s="8">
        <v>169</v>
      </c>
      <c r="K38" s="8">
        <v>170</v>
      </c>
      <c r="L38" s="8">
        <v>172</v>
      </c>
      <c r="M38" s="8">
        <v>171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R22" sqref="R22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65" t="s">
        <v>204</v>
      </c>
      <c r="C1" s="465"/>
      <c r="D1" s="465"/>
      <c r="E1" s="465"/>
      <c r="F1" s="465"/>
      <c r="G1" s="466" t="s">
        <v>128</v>
      </c>
      <c r="H1" s="466"/>
      <c r="I1" s="466"/>
      <c r="J1" s="221" t="s">
        <v>109</v>
      </c>
      <c r="K1" s="3"/>
      <c r="M1" s="3" t="s">
        <v>175</v>
      </c>
    </row>
    <row r="2" spans="2:15">
      <c r="B2" s="465"/>
      <c r="C2" s="465"/>
      <c r="D2" s="465"/>
      <c r="E2" s="465"/>
      <c r="F2" s="465"/>
      <c r="G2" s="466"/>
      <c r="H2" s="466"/>
      <c r="I2" s="466"/>
      <c r="J2" s="370">
        <v>191638</v>
      </c>
      <c r="K2" s="4" t="s">
        <v>111</v>
      </c>
      <c r="L2" s="338">
        <f t="shared" ref="L2:L7" si="0">SUM(J2)</f>
        <v>191638</v>
      </c>
      <c r="M2" s="370">
        <v>132429</v>
      </c>
    </row>
    <row r="3" spans="2:15">
      <c r="J3" s="370">
        <v>404005</v>
      </c>
      <c r="K3" s="3" t="s">
        <v>112</v>
      </c>
      <c r="L3" s="338">
        <f t="shared" si="0"/>
        <v>404005</v>
      </c>
      <c r="M3" s="370">
        <v>264207</v>
      </c>
    </row>
    <row r="4" spans="2:15">
      <c r="J4" s="370">
        <v>513971</v>
      </c>
      <c r="K4" s="3" t="s">
        <v>103</v>
      </c>
      <c r="L4" s="338">
        <f t="shared" si="0"/>
        <v>513971</v>
      </c>
      <c r="M4" s="370">
        <v>325434</v>
      </c>
    </row>
    <row r="5" spans="2:15">
      <c r="J5" s="370">
        <v>243803</v>
      </c>
      <c r="K5" s="3" t="s">
        <v>91</v>
      </c>
      <c r="L5" s="338">
        <f t="shared" si="0"/>
        <v>243803</v>
      </c>
      <c r="M5" s="370">
        <v>214425</v>
      </c>
    </row>
    <row r="6" spans="2:15">
      <c r="J6" s="370">
        <v>283562</v>
      </c>
      <c r="K6" s="3" t="s">
        <v>101</v>
      </c>
      <c r="L6" s="338">
        <f t="shared" si="0"/>
        <v>283562</v>
      </c>
      <c r="M6" s="370">
        <v>167480</v>
      </c>
    </row>
    <row r="7" spans="2:15">
      <c r="J7" s="370">
        <v>868183</v>
      </c>
      <c r="K7" s="3" t="s">
        <v>104</v>
      </c>
      <c r="L7" s="338">
        <f t="shared" si="0"/>
        <v>868183</v>
      </c>
      <c r="M7" s="370">
        <v>594925</v>
      </c>
    </row>
    <row r="8" spans="2:15">
      <c r="J8" s="338">
        <f>SUM(J2:J7)</f>
        <v>2505162</v>
      </c>
      <c r="K8" s="3" t="s">
        <v>93</v>
      </c>
      <c r="L8" s="404">
        <f>SUM(L2:L7)</f>
        <v>2505162</v>
      </c>
      <c r="M8" s="338">
        <f>SUM(M2:M7)</f>
        <v>1698900</v>
      </c>
    </row>
    <row r="10" spans="2:15">
      <c r="K10" s="3"/>
      <c r="L10" s="3" t="s">
        <v>160</v>
      </c>
      <c r="M10" s="3" t="s">
        <v>113</v>
      </c>
      <c r="N10" s="3"/>
      <c r="O10" s="3" t="s">
        <v>129</v>
      </c>
    </row>
    <row r="11" spans="2:15">
      <c r="K11" s="4" t="s">
        <v>111</v>
      </c>
      <c r="L11" s="338">
        <f>SUM(M2)</f>
        <v>132429</v>
      </c>
      <c r="M11" s="338">
        <f t="shared" ref="M11:M17" si="1">SUM(N11-L11)</f>
        <v>59209</v>
      </c>
      <c r="N11" s="338">
        <f t="shared" ref="N11:N17" si="2">SUM(L2)</f>
        <v>191638</v>
      </c>
      <c r="O11" s="339">
        <f>SUM(L11/N11)</f>
        <v>0.69103726818271949</v>
      </c>
    </row>
    <row r="12" spans="2:15">
      <c r="K12" s="3" t="s">
        <v>112</v>
      </c>
      <c r="L12" s="338">
        <f t="shared" ref="L12:L17" si="3">SUM(M3)</f>
        <v>264207</v>
      </c>
      <c r="M12" s="338">
        <f t="shared" si="1"/>
        <v>139798</v>
      </c>
      <c r="N12" s="338">
        <f t="shared" si="2"/>
        <v>404005</v>
      </c>
      <c r="O12" s="339">
        <f t="shared" ref="O12:O17" si="4">SUM(L12/N12)</f>
        <v>0.65396962908874889</v>
      </c>
    </row>
    <row r="13" spans="2:15">
      <c r="K13" s="3" t="s">
        <v>103</v>
      </c>
      <c r="L13" s="338">
        <f t="shared" si="3"/>
        <v>325434</v>
      </c>
      <c r="M13" s="338">
        <f t="shared" si="1"/>
        <v>188537</v>
      </c>
      <c r="N13" s="338">
        <f t="shared" si="2"/>
        <v>513971</v>
      </c>
      <c r="O13" s="339">
        <f t="shared" si="4"/>
        <v>0.63317580174756938</v>
      </c>
    </row>
    <row r="14" spans="2:15">
      <c r="K14" s="3" t="s">
        <v>91</v>
      </c>
      <c r="L14" s="338">
        <f t="shared" si="3"/>
        <v>214425</v>
      </c>
      <c r="M14" s="338">
        <f t="shared" si="1"/>
        <v>29378</v>
      </c>
      <c r="N14" s="338">
        <f t="shared" si="2"/>
        <v>243803</v>
      </c>
      <c r="O14" s="339">
        <f t="shared" si="4"/>
        <v>0.87950107258729382</v>
      </c>
    </row>
    <row r="15" spans="2:15">
      <c r="K15" s="3" t="s">
        <v>101</v>
      </c>
      <c r="L15" s="338">
        <f t="shared" si="3"/>
        <v>167480</v>
      </c>
      <c r="M15" s="338">
        <f t="shared" si="1"/>
        <v>116082</v>
      </c>
      <c r="N15" s="338">
        <f t="shared" si="2"/>
        <v>283562</v>
      </c>
      <c r="O15" s="339">
        <f t="shared" si="4"/>
        <v>0.5906292098377075</v>
      </c>
    </row>
    <row r="16" spans="2:15">
      <c r="K16" s="3" t="s">
        <v>104</v>
      </c>
      <c r="L16" s="338">
        <f t="shared" si="3"/>
        <v>594925</v>
      </c>
      <c r="M16" s="338">
        <f t="shared" si="1"/>
        <v>273258</v>
      </c>
      <c r="N16" s="338">
        <f t="shared" si="2"/>
        <v>868183</v>
      </c>
      <c r="O16" s="339">
        <f t="shared" si="4"/>
        <v>0.68525299389644811</v>
      </c>
    </row>
    <row r="17" spans="11:15">
      <c r="K17" s="3" t="s">
        <v>93</v>
      </c>
      <c r="L17" s="338">
        <f t="shared" si="3"/>
        <v>1698900</v>
      </c>
      <c r="M17" s="338">
        <f t="shared" si="1"/>
        <v>806262</v>
      </c>
      <c r="N17" s="338">
        <f t="shared" si="2"/>
        <v>2505162</v>
      </c>
      <c r="O17" s="339">
        <f t="shared" si="4"/>
        <v>0.6781597357775665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114</v>
      </c>
      <c r="B56" s="36"/>
      <c r="C56" s="467" t="s">
        <v>109</v>
      </c>
      <c r="D56" s="468"/>
      <c r="E56" s="467" t="s">
        <v>110</v>
      </c>
      <c r="F56" s="468"/>
      <c r="G56" s="471" t="s">
        <v>115</v>
      </c>
      <c r="H56" s="467" t="s">
        <v>116</v>
      </c>
      <c r="I56" s="468"/>
    </row>
    <row r="57" spans="1:9" ht="14.25">
      <c r="A57" s="37" t="s">
        <v>117</v>
      </c>
      <c r="B57" s="38"/>
      <c r="C57" s="469"/>
      <c r="D57" s="470"/>
      <c r="E57" s="469"/>
      <c r="F57" s="470"/>
      <c r="G57" s="472"/>
      <c r="H57" s="469"/>
      <c r="I57" s="470"/>
    </row>
    <row r="58" spans="1:9" ht="19.5" customHeight="1">
      <c r="A58" s="41" t="s">
        <v>118</v>
      </c>
      <c r="B58" s="39"/>
      <c r="C58" s="475" t="s">
        <v>190</v>
      </c>
      <c r="D58" s="476"/>
      <c r="E58" s="473" t="s">
        <v>205</v>
      </c>
      <c r="F58" s="474"/>
      <c r="G58" s="80">
        <v>15.4</v>
      </c>
      <c r="H58" s="40"/>
      <c r="I58" s="39"/>
    </row>
    <row r="59" spans="1:9" ht="19.5" customHeight="1">
      <c r="A59" s="41" t="s">
        <v>119</v>
      </c>
      <c r="B59" s="39"/>
      <c r="C59" s="477" t="s">
        <v>154</v>
      </c>
      <c r="D59" s="476"/>
      <c r="E59" s="473" t="s">
        <v>206</v>
      </c>
      <c r="F59" s="474"/>
      <c r="G59" s="84">
        <v>29.5</v>
      </c>
      <c r="H59" s="40"/>
      <c r="I59" s="39"/>
    </row>
    <row r="60" spans="1:9" ht="20.100000000000001" customHeight="1">
      <c r="A60" s="41" t="s">
        <v>120</v>
      </c>
      <c r="B60" s="39"/>
      <c r="C60" s="473" t="s">
        <v>191</v>
      </c>
      <c r="D60" s="474"/>
      <c r="E60" s="473" t="s">
        <v>207</v>
      </c>
      <c r="F60" s="474"/>
      <c r="G60" s="80">
        <v>73.3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I91" sqref="I91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76</v>
      </c>
      <c r="C25" s="145" t="s">
        <v>77</v>
      </c>
      <c r="D25" s="145" t="s">
        <v>78</v>
      </c>
      <c r="E25" s="145" t="s">
        <v>79</v>
      </c>
      <c r="F25" s="145" t="s">
        <v>80</v>
      </c>
      <c r="G25" s="145" t="s">
        <v>81</v>
      </c>
      <c r="H25" s="145" t="s">
        <v>82</v>
      </c>
      <c r="I25" s="145" t="s">
        <v>83</v>
      </c>
      <c r="J25" s="145" t="s">
        <v>84</v>
      </c>
      <c r="K25" s="145" t="s">
        <v>85</v>
      </c>
      <c r="L25" s="145" t="s">
        <v>86</v>
      </c>
      <c r="M25" s="146" t="s">
        <v>87</v>
      </c>
      <c r="N25" s="203" t="s">
        <v>125</v>
      </c>
      <c r="O25" s="148" t="s">
        <v>124</v>
      </c>
      <c r="AI25"/>
    </row>
    <row r="26" spans="1:35" ht="9.9499999999999993" customHeight="1">
      <c r="A26" s="6" t="s">
        <v>171</v>
      </c>
      <c r="B26" s="145">
        <v>62</v>
      </c>
      <c r="C26" s="145">
        <v>71.900000000000006</v>
      </c>
      <c r="D26" s="147">
        <v>82.3</v>
      </c>
      <c r="E26" s="145">
        <v>86.9</v>
      </c>
      <c r="F26" s="145">
        <v>79.5</v>
      </c>
      <c r="G26" s="145">
        <v>84.7</v>
      </c>
      <c r="H26" s="147">
        <v>77.8</v>
      </c>
      <c r="I26" s="145">
        <v>103.2</v>
      </c>
      <c r="J26" s="145">
        <v>105.2</v>
      </c>
      <c r="K26" s="145">
        <v>95.4</v>
      </c>
      <c r="L26" s="145">
        <v>100.3</v>
      </c>
      <c r="M26" s="300">
        <v>106.6</v>
      </c>
      <c r="N26" s="301">
        <f t="shared" ref="N26:N27" si="0">SUM(B26:M26)</f>
        <v>1055.8</v>
      </c>
      <c r="O26" s="147">
        <v>116.7</v>
      </c>
    </row>
    <row r="27" spans="1:35" ht="9.9499999999999993" customHeight="1">
      <c r="A27" s="6" t="s">
        <v>176</v>
      </c>
      <c r="B27" s="145">
        <v>93.3</v>
      </c>
      <c r="C27" s="145">
        <v>91.3</v>
      </c>
      <c r="D27" s="147">
        <v>106.6</v>
      </c>
      <c r="E27" s="145">
        <v>106.6</v>
      </c>
      <c r="F27" s="145">
        <v>101.9</v>
      </c>
      <c r="G27" s="145">
        <v>113</v>
      </c>
      <c r="H27" s="147">
        <v>110.5</v>
      </c>
      <c r="I27" s="145">
        <v>100.3</v>
      </c>
      <c r="J27" s="145">
        <v>104.2</v>
      </c>
      <c r="K27" s="145">
        <v>103.1</v>
      </c>
      <c r="L27" s="145">
        <v>103.7</v>
      </c>
      <c r="M27" s="300">
        <v>103.6</v>
      </c>
      <c r="N27" s="301">
        <f t="shared" si="0"/>
        <v>1238.0999999999999</v>
      </c>
      <c r="O27" s="147">
        <f>SUM(N27/N26)*100</f>
        <v>117.26652775146809</v>
      </c>
    </row>
    <row r="28" spans="1:35" ht="9.9499999999999993" customHeight="1">
      <c r="A28" s="6" t="s">
        <v>180</v>
      </c>
      <c r="B28" s="145">
        <v>91.6</v>
      </c>
      <c r="C28" s="145">
        <v>96.2</v>
      </c>
      <c r="D28" s="147">
        <v>103.6</v>
      </c>
      <c r="E28" s="145">
        <v>104.5</v>
      </c>
      <c r="F28" s="145">
        <v>106.1</v>
      </c>
      <c r="G28" s="145">
        <v>112.9</v>
      </c>
      <c r="H28" s="147">
        <v>114</v>
      </c>
      <c r="I28" s="145">
        <v>98.3</v>
      </c>
      <c r="J28" s="145">
        <v>106.4</v>
      </c>
      <c r="K28" s="145">
        <v>118.9</v>
      </c>
      <c r="L28" s="145">
        <v>102.8</v>
      </c>
      <c r="M28" s="300">
        <v>116.4</v>
      </c>
      <c r="N28" s="301">
        <f t="shared" ref="N28" si="1">SUM(B28:M28)</f>
        <v>1271.7</v>
      </c>
      <c r="O28" s="147">
        <f>SUM(N28/N27)*100</f>
        <v>102.71383571601649</v>
      </c>
    </row>
    <row r="29" spans="1:35" ht="9.9499999999999993" customHeight="1">
      <c r="A29" s="6" t="s">
        <v>185</v>
      </c>
      <c r="B29" s="145">
        <v>96.6</v>
      </c>
      <c r="C29" s="145">
        <v>108.3</v>
      </c>
      <c r="D29" s="147">
        <v>112.8</v>
      </c>
      <c r="E29" s="145">
        <v>102.7</v>
      </c>
      <c r="F29" s="145">
        <v>105.5</v>
      </c>
      <c r="G29" s="145">
        <v>119.6</v>
      </c>
      <c r="H29" s="147">
        <v>113.1</v>
      </c>
      <c r="I29" s="145">
        <v>97.8</v>
      </c>
      <c r="J29" s="145">
        <v>94.8</v>
      </c>
      <c r="K29" s="145">
        <v>105.8</v>
      </c>
      <c r="L29" s="145">
        <v>104.2</v>
      </c>
      <c r="M29" s="300">
        <v>101.9</v>
      </c>
      <c r="N29" s="301">
        <f t="shared" ref="N29" si="2">SUM(B29:M29)</f>
        <v>1263.1000000000001</v>
      </c>
      <c r="O29" s="147">
        <f>SUM(N29/N28)*100</f>
        <v>99.323739875756871</v>
      </c>
    </row>
    <row r="30" spans="1:35" ht="9.9499999999999993" customHeight="1">
      <c r="A30" s="6" t="s">
        <v>193</v>
      </c>
      <c r="B30" s="145">
        <v>94.9</v>
      </c>
      <c r="C30" s="145">
        <v>103.4</v>
      </c>
      <c r="D30" s="147">
        <v>108.1</v>
      </c>
      <c r="E30" s="145">
        <v>113.3</v>
      </c>
      <c r="F30" s="145">
        <v>107.9</v>
      </c>
      <c r="G30" s="145">
        <v>107.6</v>
      </c>
      <c r="H30" s="147">
        <v>117.4</v>
      </c>
      <c r="I30" s="145">
        <v>97.3</v>
      </c>
      <c r="J30" s="145"/>
      <c r="K30" s="145"/>
      <c r="L30" s="145"/>
      <c r="M30" s="300"/>
      <c r="N30" s="301">
        <f t="shared" ref="N30" si="3">SUM(B30:M30)</f>
        <v>849.9</v>
      </c>
      <c r="O30" s="147">
        <f>SUM(N30/N29)*100</f>
        <v>67.28683397989073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76</v>
      </c>
      <c r="C55" s="145" t="s">
        <v>77</v>
      </c>
      <c r="D55" s="145" t="s">
        <v>78</v>
      </c>
      <c r="E55" s="145" t="s">
        <v>79</v>
      </c>
      <c r="F55" s="145" t="s">
        <v>80</v>
      </c>
      <c r="G55" s="145" t="s">
        <v>81</v>
      </c>
      <c r="H55" s="145" t="s">
        <v>82</v>
      </c>
      <c r="I55" s="145" t="s">
        <v>83</v>
      </c>
      <c r="J55" s="145" t="s">
        <v>84</v>
      </c>
      <c r="K55" s="145" t="s">
        <v>85</v>
      </c>
      <c r="L55" s="145" t="s">
        <v>86</v>
      </c>
      <c r="M55" s="146" t="s">
        <v>87</v>
      </c>
      <c r="N55" s="203" t="s">
        <v>126</v>
      </c>
      <c r="O55" s="148" t="s">
        <v>124</v>
      </c>
    </row>
    <row r="56" spans="1:17" ht="9.9499999999999993" customHeight="1">
      <c r="A56" s="6" t="s">
        <v>171</v>
      </c>
      <c r="B56" s="145">
        <v>107.9</v>
      </c>
      <c r="C56" s="145">
        <v>111.7</v>
      </c>
      <c r="D56" s="145">
        <v>111.9</v>
      </c>
      <c r="E56" s="145">
        <v>110.2</v>
      </c>
      <c r="F56" s="145">
        <v>112.5</v>
      </c>
      <c r="G56" s="145">
        <v>113</v>
      </c>
      <c r="H56" s="145">
        <v>111.4</v>
      </c>
      <c r="I56" s="145">
        <v>144</v>
      </c>
      <c r="J56" s="146">
        <v>145.1</v>
      </c>
      <c r="K56" s="145">
        <v>144.6</v>
      </c>
      <c r="L56" s="145">
        <v>147.4</v>
      </c>
      <c r="M56" s="146">
        <v>148.4</v>
      </c>
      <c r="N56" s="208">
        <f t="shared" ref="N56:N59" si="4">SUM(B56:M56)/12</f>
        <v>125.67500000000001</v>
      </c>
      <c r="O56" s="147">
        <v>104.3</v>
      </c>
      <c r="P56" s="17"/>
      <c r="Q56" s="17"/>
    </row>
    <row r="57" spans="1:17" ht="9.9499999999999993" customHeight="1">
      <c r="A57" s="6" t="s">
        <v>176</v>
      </c>
      <c r="B57" s="145">
        <v>141.30000000000001</v>
      </c>
      <c r="C57" s="145">
        <v>142.30000000000001</v>
      </c>
      <c r="D57" s="145">
        <v>141.1</v>
      </c>
      <c r="E57" s="145">
        <v>140.1</v>
      </c>
      <c r="F57" s="145">
        <v>145.19999999999999</v>
      </c>
      <c r="G57" s="145">
        <v>146.30000000000001</v>
      </c>
      <c r="H57" s="145">
        <v>140.9</v>
      </c>
      <c r="I57" s="145">
        <v>140.80000000000001</v>
      </c>
      <c r="J57" s="146">
        <v>138</v>
      </c>
      <c r="K57" s="145">
        <v>138.30000000000001</v>
      </c>
      <c r="L57" s="145">
        <v>140.9</v>
      </c>
      <c r="M57" s="146">
        <v>141.1</v>
      </c>
      <c r="N57" s="208">
        <f t="shared" si="4"/>
        <v>141.35833333333332</v>
      </c>
      <c r="O57" s="147">
        <f>SUM(N57/N56)*100</f>
        <v>112.47927856242951</v>
      </c>
      <c r="P57" s="17"/>
      <c r="Q57" s="17"/>
    </row>
    <row r="58" spans="1:17" ht="9.9499999999999993" customHeight="1">
      <c r="A58" s="6" t="s">
        <v>180</v>
      </c>
      <c r="B58" s="145">
        <v>141.4</v>
      </c>
      <c r="C58" s="145">
        <v>142</v>
      </c>
      <c r="D58" s="145">
        <v>141.30000000000001</v>
      </c>
      <c r="E58" s="145">
        <v>142.80000000000001</v>
      </c>
      <c r="F58" s="145">
        <v>148.4</v>
      </c>
      <c r="G58" s="145">
        <v>148.9</v>
      </c>
      <c r="H58" s="145">
        <v>155</v>
      </c>
      <c r="I58" s="145">
        <v>154.5</v>
      </c>
      <c r="J58" s="146">
        <v>153.4</v>
      </c>
      <c r="K58" s="145">
        <v>157.9</v>
      </c>
      <c r="L58" s="145">
        <v>155.4</v>
      </c>
      <c r="M58" s="146">
        <v>152.80000000000001</v>
      </c>
      <c r="N58" s="208">
        <f t="shared" si="4"/>
        <v>149.48333333333335</v>
      </c>
      <c r="O58" s="147">
        <f>SUM(N58/N57)*100</f>
        <v>105.74780404409599</v>
      </c>
      <c r="P58" s="17"/>
      <c r="Q58" s="17"/>
    </row>
    <row r="59" spans="1:17" ht="10.5" customHeight="1">
      <c r="A59" s="6" t="s">
        <v>185</v>
      </c>
      <c r="B59" s="147">
        <v>151</v>
      </c>
      <c r="C59" s="145">
        <v>149.6</v>
      </c>
      <c r="D59" s="145">
        <v>151.1</v>
      </c>
      <c r="E59" s="145">
        <v>149.80000000000001</v>
      </c>
      <c r="F59" s="145">
        <v>147.9</v>
      </c>
      <c r="G59" s="145">
        <v>153.9</v>
      </c>
      <c r="H59" s="145">
        <v>150.4</v>
      </c>
      <c r="I59" s="145">
        <v>153.5</v>
      </c>
      <c r="J59" s="146">
        <v>147.69999999999999</v>
      </c>
      <c r="K59" s="145">
        <v>148.4</v>
      </c>
      <c r="L59" s="145">
        <v>148.4</v>
      </c>
      <c r="M59" s="146">
        <v>144</v>
      </c>
      <c r="N59" s="208">
        <f t="shared" si="4"/>
        <v>149.64166666666668</v>
      </c>
      <c r="O59" s="147">
        <f>SUM(N59/N58)*100</f>
        <v>100.10592039246293</v>
      </c>
      <c r="P59" s="17"/>
      <c r="Q59" s="17"/>
    </row>
    <row r="60" spans="1:17" ht="10.5" customHeight="1">
      <c r="A60" s="6" t="s">
        <v>193</v>
      </c>
      <c r="B60" s="147">
        <v>145.1</v>
      </c>
      <c r="C60" s="145">
        <v>148.19999999999999</v>
      </c>
      <c r="D60" s="145">
        <v>145.69999999999999</v>
      </c>
      <c r="E60" s="145">
        <v>146.69999999999999</v>
      </c>
      <c r="F60" s="145">
        <v>148.69999999999999</v>
      </c>
      <c r="G60" s="145">
        <v>149.19999999999999</v>
      </c>
      <c r="H60" s="145">
        <v>151.5</v>
      </c>
      <c r="I60" s="145">
        <v>151.1</v>
      </c>
      <c r="J60" s="146"/>
      <c r="K60" s="145"/>
      <c r="L60" s="145"/>
      <c r="M60" s="146"/>
      <c r="N60" s="208">
        <f t="shared" ref="N60" si="5">SUM(B60:M60)/12</f>
        <v>98.84999999999998</v>
      </c>
      <c r="O60" s="147">
        <f>SUM(N60/N59)*100</f>
        <v>66.05780475580552</v>
      </c>
    </row>
    <row r="61" spans="1:17" ht="9.9499999999999993" customHeight="1">
      <c r="E61" s="434"/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76</v>
      </c>
      <c r="C85" s="145" t="s">
        <v>77</v>
      </c>
      <c r="D85" s="145" t="s">
        <v>78</v>
      </c>
      <c r="E85" s="145" t="s">
        <v>79</v>
      </c>
      <c r="F85" s="145" t="s">
        <v>80</v>
      </c>
      <c r="G85" s="145" t="s">
        <v>81</v>
      </c>
      <c r="H85" s="145" t="s">
        <v>82</v>
      </c>
      <c r="I85" s="145" t="s">
        <v>83</v>
      </c>
      <c r="J85" s="145" t="s">
        <v>84</v>
      </c>
      <c r="K85" s="145" t="s">
        <v>85</v>
      </c>
      <c r="L85" s="145" t="s">
        <v>86</v>
      </c>
      <c r="M85" s="146" t="s">
        <v>87</v>
      </c>
      <c r="N85" s="203" t="s">
        <v>126</v>
      </c>
      <c r="O85" s="148" t="s">
        <v>124</v>
      </c>
    </row>
    <row r="86" spans="1:25" ht="9.9499999999999993" customHeight="1">
      <c r="A86" s="6" t="s">
        <v>171</v>
      </c>
      <c r="B86" s="145">
        <v>57.4</v>
      </c>
      <c r="C86" s="145">
        <v>63.8</v>
      </c>
      <c r="D86" s="145">
        <v>73.5</v>
      </c>
      <c r="E86" s="145">
        <v>79</v>
      </c>
      <c r="F86" s="145">
        <v>70.3</v>
      </c>
      <c r="G86" s="145">
        <v>74.900000000000006</v>
      </c>
      <c r="H86" s="145">
        <v>70</v>
      </c>
      <c r="I86" s="145">
        <v>68</v>
      </c>
      <c r="J86" s="146">
        <v>72.400000000000006</v>
      </c>
      <c r="K86" s="145">
        <v>66</v>
      </c>
      <c r="L86" s="145">
        <v>67.7</v>
      </c>
      <c r="M86" s="146">
        <v>71.7</v>
      </c>
      <c r="N86" s="208">
        <f>SUM(B86:M86)/12</f>
        <v>69.558333333333337</v>
      </c>
      <c r="O86" s="403">
        <v>110.9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176</v>
      </c>
      <c r="B87" s="145">
        <v>66.900000000000006</v>
      </c>
      <c r="C87" s="145">
        <v>64.099999999999994</v>
      </c>
      <c r="D87" s="145">
        <v>75.599999999999994</v>
      </c>
      <c r="E87" s="145">
        <v>76.2</v>
      </c>
      <c r="F87" s="145">
        <v>69.599999999999994</v>
      </c>
      <c r="G87" s="145">
        <v>77.2</v>
      </c>
      <c r="H87" s="145">
        <v>78.8</v>
      </c>
      <c r="I87" s="145">
        <v>71.3</v>
      </c>
      <c r="J87" s="146">
        <v>75.8</v>
      </c>
      <c r="K87" s="145">
        <v>74.5</v>
      </c>
      <c r="L87" s="145">
        <v>73.3</v>
      </c>
      <c r="M87" s="146">
        <v>73.400000000000006</v>
      </c>
      <c r="N87" s="208">
        <f>SUM(B87:M87)/12</f>
        <v>73.058333333333323</v>
      </c>
      <c r="O87" s="403">
        <f>SUM(N87/N86)*100</f>
        <v>105.03174793338923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180</v>
      </c>
      <c r="B88" s="145">
        <v>64.8</v>
      </c>
      <c r="C88" s="145">
        <v>67.7</v>
      </c>
      <c r="D88" s="145">
        <v>73.400000000000006</v>
      </c>
      <c r="E88" s="145">
        <v>73.099999999999994</v>
      </c>
      <c r="F88" s="145">
        <v>70.900000000000006</v>
      </c>
      <c r="G88" s="145">
        <v>75.8</v>
      </c>
      <c r="H88" s="145">
        <v>73</v>
      </c>
      <c r="I88" s="145">
        <v>63.7</v>
      </c>
      <c r="J88" s="146">
        <v>69.5</v>
      </c>
      <c r="K88" s="145">
        <v>74.900000000000006</v>
      </c>
      <c r="L88" s="145">
        <v>66.5</v>
      </c>
      <c r="M88" s="146">
        <v>76.400000000000006</v>
      </c>
      <c r="N88" s="208">
        <f>SUM(B88:M88)/12</f>
        <v>70.808333333333323</v>
      </c>
      <c r="O88" s="403">
        <f>SUM(N88/N87)*100</f>
        <v>96.920269191285499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185</v>
      </c>
      <c r="B89" s="145">
        <v>64.2</v>
      </c>
      <c r="C89" s="145">
        <v>72.5</v>
      </c>
      <c r="D89" s="145">
        <v>74.5</v>
      </c>
      <c r="E89" s="145">
        <v>68.7</v>
      </c>
      <c r="F89" s="145">
        <v>71.5</v>
      </c>
      <c r="G89" s="145">
        <v>77.3</v>
      </c>
      <c r="H89" s="145">
        <v>75.5</v>
      </c>
      <c r="I89" s="145">
        <v>63.3</v>
      </c>
      <c r="J89" s="146">
        <v>64.900000000000006</v>
      </c>
      <c r="K89" s="145">
        <v>71.2</v>
      </c>
      <c r="L89" s="145">
        <v>70.2</v>
      </c>
      <c r="M89" s="146">
        <v>71.2</v>
      </c>
      <c r="N89" s="208">
        <f>SUM(B89:M89)/12</f>
        <v>70.416666666666671</v>
      </c>
      <c r="O89" s="403">
        <f>SUM(N89/N88)*100</f>
        <v>99.44686359891729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193</v>
      </c>
      <c r="B90" s="145">
        <v>65.3</v>
      </c>
      <c r="C90" s="145">
        <v>69.400000000000006</v>
      </c>
      <c r="D90" s="145">
        <v>74.400000000000006</v>
      </c>
      <c r="E90" s="145">
        <v>77.2</v>
      </c>
      <c r="F90" s="145">
        <v>72.3</v>
      </c>
      <c r="G90" s="145">
        <v>72.099999999999994</v>
      </c>
      <c r="H90" s="145">
        <v>77.3</v>
      </c>
      <c r="I90" s="145">
        <v>64.400000000000006</v>
      </c>
      <c r="J90" s="146"/>
      <c r="K90" s="145"/>
      <c r="L90" s="145"/>
      <c r="M90" s="146"/>
      <c r="N90" s="208">
        <f>SUM(B90:M90)/12</f>
        <v>47.70000000000001</v>
      </c>
      <c r="O90" s="403">
        <f>SUM(N90/N89)*100</f>
        <v>67.739644970414219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J8" sqref="J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78" t="s">
        <v>208</v>
      </c>
      <c r="B1" s="479"/>
      <c r="C1" s="479"/>
      <c r="D1" s="479"/>
      <c r="E1" s="479"/>
      <c r="F1" s="479"/>
      <c r="G1" s="479"/>
      <c r="M1" s="16"/>
      <c r="N1" t="s">
        <v>193</v>
      </c>
      <c r="O1" s="110"/>
      <c r="Q1" s="279" t="s">
        <v>185</v>
      </c>
    </row>
    <row r="2" spans="1:18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331556</v>
      </c>
      <c r="K3" s="195">
        <v>1</v>
      </c>
      <c r="L3" s="3">
        <f>SUM(H3)</f>
        <v>17</v>
      </c>
      <c r="M3" s="160" t="s">
        <v>21</v>
      </c>
      <c r="N3" s="13">
        <f>SUM(J3)</f>
        <v>331556</v>
      </c>
      <c r="O3" s="3">
        <f>SUM(H3)</f>
        <v>17</v>
      </c>
      <c r="P3" s="160" t="s">
        <v>21</v>
      </c>
      <c r="Q3" s="196">
        <v>349730</v>
      </c>
    </row>
    <row r="4" spans="1:18" ht="13.5" customHeight="1">
      <c r="H4" s="3">
        <v>33</v>
      </c>
      <c r="I4" s="160" t="s">
        <v>0</v>
      </c>
      <c r="J4" s="13">
        <v>119693</v>
      </c>
      <c r="K4" s="195">
        <v>2</v>
      </c>
      <c r="L4" s="3">
        <f t="shared" ref="L4:L12" si="0">SUM(H4)</f>
        <v>33</v>
      </c>
      <c r="M4" s="160" t="s">
        <v>0</v>
      </c>
      <c r="N4" s="13">
        <f t="shared" ref="N4:N12" si="1">SUM(J4)</f>
        <v>119693</v>
      </c>
      <c r="O4" s="3">
        <f t="shared" ref="O4:O12" si="2">SUM(H4)</f>
        <v>33</v>
      </c>
      <c r="P4" s="160" t="s">
        <v>0</v>
      </c>
      <c r="Q4" s="86">
        <v>127457</v>
      </c>
    </row>
    <row r="5" spans="1:18" ht="13.5" customHeight="1">
      <c r="H5" s="3">
        <v>26</v>
      </c>
      <c r="I5" s="160" t="s">
        <v>30</v>
      </c>
      <c r="J5" s="13">
        <v>92910</v>
      </c>
      <c r="K5" s="195">
        <v>3</v>
      </c>
      <c r="L5" s="3">
        <f t="shared" si="0"/>
        <v>26</v>
      </c>
      <c r="M5" s="160" t="s">
        <v>30</v>
      </c>
      <c r="N5" s="13">
        <f t="shared" si="1"/>
        <v>92910</v>
      </c>
      <c r="O5" s="3">
        <f t="shared" si="2"/>
        <v>26</v>
      </c>
      <c r="P5" s="160" t="s">
        <v>30</v>
      </c>
      <c r="Q5" s="86">
        <v>106523</v>
      </c>
    </row>
    <row r="6" spans="1:18" ht="13.5" customHeight="1">
      <c r="H6" s="3">
        <v>36</v>
      </c>
      <c r="I6" s="160" t="s">
        <v>5</v>
      </c>
      <c r="J6" s="217">
        <v>92030</v>
      </c>
      <c r="K6" s="195">
        <v>4</v>
      </c>
      <c r="L6" s="3">
        <f t="shared" si="0"/>
        <v>36</v>
      </c>
      <c r="M6" s="160" t="s">
        <v>5</v>
      </c>
      <c r="N6" s="13">
        <f t="shared" si="1"/>
        <v>92030</v>
      </c>
      <c r="O6" s="3">
        <f t="shared" si="2"/>
        <v>36</v>
      </c>
      <c r="P6" s="160" t="s">
        <v>5</v>
      </c>
      <c r="Q6" s="86">
        <v>64847</v>
      </c>
    </row>
    <row r="7" spans="1:18" ht="13.5" customHeight="1">
      <c r="H7" s="3">
        <v>16</v>
      </c>
      <c r="I7" s="160" t="s">
        <v>3</v>
      </c>
      <c r="J7" s="217">
        <v>61994</v>
      </c>
      <c r="K7" s="195">
        <v>5</v>
      </c>
      <c r="L7" s="3">
        <f t="shared" si="0"/>
        <v>16</v>
      </c>
      <c r="M7" s="160" t="s">
        <v>3</v>
      </c>
      <c r="N7" s="13">
        <f t="shared" si="1"/>
        <v>61994</v>
      </c>
      <c r="O7" s="3">
        <f t="shared" si="2"/>
        <v>16</v>
      </c>
      <c r="P7" s="160" t="s">
        <v>3</v>
      </c>
      <c r="Q7" s="86">
        <v>48962</v>
      </c>
    </row>
    <row r="8" spans="1:18" ht="13.5" customHeight="1">
      <c r="H8" s="3">
        <v>34</v>
      </c>
      <c r="I8" s="160" t="s">
        <v>1</v>
      </c>
      <c r="J8" s="13">
        <v>43895</v>
      </c>
      <c r="K8" s="195">
        <v>6</v>
      </c>
      <c r="L8" s="3">
        <f t="shared" si="0"/>
        <v>34</v>
      </c>
      <c r="M8" s="160" t="s">
        <v>1</v>
      </c>
      <c r="N8" s="13">
        <f t="shared" si="1"/>
        <v>43895</v>
      </c>
      <c r="O8" s="3">
        <f t="shared" si="2"/>
        <v>34</v>
      </c>
      <c r="P8" s="160" t="s">
        <v>1</v>
      </c>
      <c r="Q8" s="86">
        <v>41381</v>
      </c>
    </row>
    <row r="9" spans="1:18" ht="13.5" customHeight="1">
      <c r="H9" s="77">
        <v>40</v>
      </c>
      <c r="I9" s="162" t="s">
        <v>2</v>
      </c>
      <c r="J9" s="13">
        <v>36709</v>
      </c>
      <c r="K9" s="195">
        <v>7</v>
      </c>
      <c r="L9" s="3">
        <f t="shared" si="0"/>
        <v>40</v>
      </c>
      <c r="M9" s="162" t="s">
        <v>2</v>
      </c>
      <c r="N9" s="13">
        <f t="shared" si="1"/>
        <v>36709</v>
      </c>
      <c r="O9" s="3">
        <f t="shared" si="2"/>
        <v>40</v>
      </c>
      <c r="P9" s="162" t="s">
        <v>2</v>
      </c>
      <c r="Q9" s="86">
        <v>28456</v>
      </c>
    </row>
    <row r="10" spans="1:18" ht="13.5" customHeight="1">
      <c r="H10" s="3">
        <v>13</v>
      </c>
      <c r="I10" s="160" t="s">
        <v>7</v>
      </c>
      <c r="J10" s="13">
        <v>27737</v>
      </c>
      <c r="K10" s="195">
        <v>8</v>
      </c>
      <c r="L10" s="3">
        <f t="shared" si="0"/>
        <v>13</v>
      </c>
      <c r="M10" s="160" t="s">
        <v>7</v>
      </c>
      <c r="N10" s="13">
        <f t="shared" si="1"/>
        <v>27737</v>
      </c>
      <c r="O10" s="3">
        <f t="shared" si="2"/>
        <v>13</v>
      </c>
      <c r="P10" s="160" t="s">
        <v>7</v>
      </c>
      <c r="Q10" s="86">
        <v>24088</v>
      </c>
    </row>
    <row r="11" spans="1:18" ht="13.5" customHeight="1">
      <c r="H11" s="14">
        <v>25</v>
      </c>
      <c r="I11" s="162" t="s">
        <v>29</v>
      </c>
      <c r="J11" s="13">
        <v>25637</v>
      </c>
      <c r="K11" s="195">
        <v>9</v>
      </c>
      <c r="L11" s="3">
        <f t="shared" si="0"/>
        <v>25</v>
      </c>
      <c r="M11" s="162" t="s">
        <v>29</v>
      </c>
      <c r="N11" s="13">
        <f t="shared" si="1"/>
        <v>25637</v>
      </c>
      <c r="O11" s="3">
        <f t="shared" si="2"/>
        <v>25</v>
      </c>
      <c r="P11" s="162" t="s">
        <v>29</v>
      </c>
      <c r="Q11" s="86">
        <v>34257</v>
      </c>
    </row>
    <row r="12" spans="1:18" ht="13.5" customHeight="1" thickBot="1">
      <c r="H12" s="271">
        <v>24</v>
      </c>
      <c r="I12" s="374" t="s">
        <v>28</v>
      </c>
      <c r="J12" s="410">
        <v>24615</v>
      </c>
      <c r="K12" s="194">
        <v>10</v>
      </c>
      <c r="L12" s="3">
        <f t="shared" si="0"/>
        <v>24</v>
      </c>
      <c r="M12" s="374" t="s">
        <v>28</v>
      </c>
      <c r="N12" s="13">
        <f t="shared" si="1"/>
        <v>24615</v>
      </c>
      <c r="O12" s="14">
        <f t="shared" si="2"/>
        <v>24</v>
      </c>
      <c r="P12" s="374" t="s">
        <v>28</v>
      </c>
      <c r="Q12" s="197">
        <v>24096</v>
      </c>
    </row>
    <row r="13" spans="1:18" ht="13.5" customHeight="1" thickTop="1" thickBot="1">
      <c r="H13" s="121">
        <v>38</v>
      </c>
      <c r="I13" s="174" t="s">
        <v>38</v>
      </c>
      <c r="J13" s="412">
        <v>23086</v>
      </c>
      <c r="K13" s="103"/>
      <c r="L13" s="78"/>
      <c r="M13" s="163"/>
      <c r="N13" s="336">
        <v>916458</v>
      </c>
      <c r="O13" s="3"/>
      <c r="P13" s="270" t="s">
        <v>153</v>
      </c>
      <c r="Q13" s="198">
        <v>977543</v>
      </c>
    </row>
    <row r="14" spans="1:18" ht="13.5" customHeight="1">
      <c r="B14" s="19"/>
      <c r="H14" s="3">
        <v>9</v>
      </c>
      <c r="I14" s="3" t="s">
        <v>162</v>
      </c>
      <c r="J14" s="13">
        <v>11540</v>
      </c>
      <c r="K14" s="103"/>
      <c r="L14" s="26"/>
      <c r="N14" t="s">
        <v>59</v>
      </c>
      <c r="O14"/>
    </row>
    <row r="15" spans="1:18" ht="13.5" customHeight="1">
      <c r="G15" s="17"/>
      <c r="H15" s="3">
        <v>2</v>
      </c>
      <c r="I15" s="160" t="s">
        <v>6</v>
      </c>
      <c r="J15" s="13">
        <v>11372</v>
      </c>
      <c r="K15" s="103"/>
      <c r="L15" s="26"/>
      <c r="M15" t="s">
        <v>194</v>
      </c>
      <c r="N15" s="15"/>
      <c r="O15"/>
      <c r="P15" t="s">
        <v>195</v>
      </c>
      <c r="Q15" s="85" t="s">
        <v>63</v>
      </c>
    </row>
    <row r="16" spans="1:18" ht="13.5" customHeight="1">
      <c r="C16" s="15"/>
      <c r="E16" s="17"/>
      <c r="H16" s="3">
        <v>31</v>
      </c>
      <c r="I16" s="160" t="s">
        <v>105</v>
      </c>
      <c r="J16" s="217">
        <v>10943</v>
      </c>
      <c r="K16" s="103"/>
      <c r="L16" s="3">
        <f>SUM(L3)</f>
        <v>17</v>
      </c>
      <c r="M16" s="13">
        <f>SUM(N3)</f>
        <v>331556</v>
      </c>
      <c r="N16" s="160" t="s">
        <v>21</v>
      </c>
      <c r="O16" s="3">
        <f>SUM(O3)</f>
        <v>17</v>
      </c>
      <c r="P16" s="13">
        <f>SUM(M16)</f>
        <v>331556</v>
      </c>
      <c r="Q16" s="275">
        <v>366011</v>
      </c>
      <c r="R16" s="79"/>
    </row>
    <row r="17" spans="2:20" ht="13.5" customHeight="1">
      <c r="C17" s="15"/>
      <c r="E17" s="17"/>
      <c r="H17" s="3">
        <v>37</v>
      </c>
      <c r="I17" s="160" t="s">
        <v>37</v>
      </c>
      <c r="J17" s="217">
        <v>10496</v>
      </c>
      <c r="K17" s="103"/>
      <c r="L17" s="3">
        <f t="shared" ref="L17:L25" si="3">SUM(L4)</f>
        <v>33</v>
      </c>
      <c r="M17" s="13">
        <f t="shared" ref="M17:M25" si="4">SUM(N4)</f>
        <v>119693</v>
      </c>
      <c r="N17" s="160" t="s">
        <v>0</v>
      </c>
      <c r="O17" s="3">
        <f t="shared" ref="O17:O25" si="5">SUM(O4)</f>
        <v>33</v>
      </c>
      <c r="P17" s="13">
        <f t="shared" ref="P17:P25" si="6">SUM(M17)</f>
        <v>119693</v>
      </c>
      <c r="Q17" s="276">
        <v>126796</v>
      </c>
      <c r="R17" s="79"/>
      <c r="S17" s="42"/>
    </row>
    <row r="18" spans="2:20" ht="13.5" customHeight="1">
      <c r="C18" s="15"/>
      <c r="E18" s="17"/>
      <c r="H18" s="3">
        <v>15</v>
      </c>
      <c r="I18" s="160" t="s">
        <v>20</v>
      </c>
      <c r="J18" s="13">
        <v>9375</v>
      </c>
      <c r="K18" s="103"/>
      <c r="L18" s="3">
        <f t="shared" si="3"/>
        <v>26</v>
      </c>
      <c r="M18" s="13">
        <f t="shared" si="4"/>
        <v>92910</v>
      </c>
      <c r="N18" s="160" t="s">
        <v>30</v>
      </c>
      <c r="O18" s="3">
        <f t="shared" si="5"/>
        <v>26</v>
      </c>
      <c r="P18" s="13">
        <f t="shared" si="6"/>
        <v>92910</v>
      </c>
      <c r="Q18" s="276">
        <v>103671</v>
      </c>
      <c r="R18" s="79"/>
      <c r="S18" s="111"/>
    </row>
    <row r="19" spans="2:20" ht="13.5" customHeight="1">
      <c r="C19" s="15"/>
      <c r="E19" s="17"/>
      <c r="H19" s="3">
        <v>14</v>
      </c>
      <c r="I19" s="160" t="s">
        <v>19</v>
      </c>
      <c r="J19" s="217">
        <v>8473</v>
      </c>
      <c r="L19" s="3">
        <f t="shared" si="3"/>
        <v>36</v>
      </c>
      <c r="M19" s="13">
        <f t="shared" si="4"/>
        <v>92030</v>
      </c>
      <c r="N19" s="160" t="s">
        <v>5</v>
      </c>
      <c r="O19" s="3">
        <f t="shared" si="5"/>
        <v>36</v>
      </c>
      <c r="P19" s="13">
        <f t="shared" si="6"/>
        <v>92030</v>
      </c>
      <c r="Q19" s="276">
        <v>98937</v>
      </c>
      <c r="R19" s="79"/>
      <c r="S19" s="124"/>
    </row>
    <row r="20" spans="2:20" ht="13.5" customHeight="1">
      <c r="B20" s="18"/>
      <c r="C20" s="15"/>
      <c r="E20" s="17"/>
      <c r="H20" s="3">
        <v>11</v>
      </c>
      <c r="I20" s="160" t="s">
        <v>17</v>
      </c>
      <c r="J20" s="13">
        <v>5765</v>
      </c>
      <c r="L20" s="3">
        <f t="shared" si="3"/>
        <v>16</v>
      </c>
      <c r="M20" s="13">
        <f t="shared" si="4"/>
        <v>61994</v>
      </c>
      <c r="N20" s="160" t="s">
        <v>3</v>
      </c>
      <c r="O20" s="3">
        <f t="shared" si="5"/>
        <v>16</v>
      </c>
      <c r="P20" s="13">
        <f t="shared" si="6"/>
        <v>61994</v>
      </c>
      <c r="Q20" s="276">
        <v>87553</v>
      </c>
      <c r="R20" s="79"/>
      <c r="S20" s="124"/>
    </row>
    <row r="21" spans="2:20" ht="13.5" customHeight="1">
      <c r="B21" s="18"/>
      <c r="C21" s="15"/>
      <c r="E21" s="17"/>
      <c r="H21" s="3">
        <v>21</v>
      </c>
      <c r="I21" s="3" t="s">
        <v>158</v>
      </c>
      <c r="J21" s="217">
        <v>5036</v>
      </c>
      <c r="L21" s="3">
        <f t="shared" si="3"/>
        <v>34</v>
      </c>
      <c r="M21" s="13">
        <f t="shared" si="4"/>
        <v>43895</v>
      </c>
      <c r="N21" s="160" t="s">
        <v>1</v>
      </c>
      <c r="O21" s="3">
        <f t="shared" si="5"/>
        <v>34</v>
      </c>
      <c r="P21" s="13">
        <f t="shared" si="6"/>
        <v>43895</v>
      </c>
      <c r="Q21" s="276">
        <v>50702</v>
      </c>
      <c r="R21" s="79"/>
      <c r="S21" s="28"/>
    </row>
    <row r="22" spans="2:20" ht="13.5" customHeight="1">
      <c r="C22" s="15"/>
      <c r="E22" s="17"/>
      <c r="H22" s="3">
        <v>1</v>
      </c>
      <c r="I22" s="160" t="s">
        <v>4</v>
      </c>
      <c r="J22" s="13">
        <v>3452</v>
      </c>
      <c r="K22" s="15"/>
      <c r="L22" s="3">
        <f t="shared" si="3"/>
        <v>40</v>
      </c>
      <c r="M22" s="13">
        <f t="shared" si="4"/>
        <v>36709</v>
      </c>
      <c r="N22" s="162" t="s">
        <v>2</v>
      </c>
      <c r="O22" s="3">
        <f t="shared" si="5"/>
        <v>40</v>
      </c>
      <c r="P22" s="13">
        <f t="shared" si="6"/>
        <v>36709</v>
      </c>
      <c r="Q22" s="276">
        <v>57093</v>
      </c>
      <c r="R22" s="79"/>
    </row>
    <row r="23" spans="2:20" ht="13.5" customHeight="1">
      <c r="B23" s="18"/>
      <c r="C23" s="15"/>
      <c r="E23" s="17"/>
      <c r="H23" s="3">
        <v>12</v>
      </c>
      <c r="I23" s="160" t="s">
        <v>18</v>
      </c>
      <c r="J23" s="13">
        <v>2258</v>
      </c>
      <c r="K23" s="15"/>
      <c r="L23" s="3">
        <f t="shared" si="3"/>
        <v>13</v>
      </c>
      <c r="M23" s="13">
        <f t="shared" si="4"/>
        <v>27737</v>
      </c>
      <c r="N23" s="160" t="s">
        <v>7</v>
      </c>
      <c r="O23" s="3">
        <f t="shared" si="5"/>
        <v>13</v>
      </c>
      <c r="P23" s="13">
        <f t="shared" si="6"/>
        <v>27737</v>
      </c>
      <c r="Q23" s="276">
        <v>31675</v>
      </c>
      <c r="R23" s="79"/>
      <c r="S23" s="42"/>
    </row>
    <row r="24" spans="2:20" ht="13.5" customHeight="1">
      <c r="C24" s="15"/>
      <c r="E24" s="17"/>
      <c r="H24" s="3">
        <v>3</v>
      </c>
      <c r="I24" s="160" t="s">
        <v>10</v>
      </c>
      <c r="J24" s="13">
        <v>1982</v>
      </c>
      <c r="K24" s="15"/>
      <c r="L24" s="3">
        <f t="shared" si="3"/>
        <v>25</v>
      </c>
      <c r="M24" s="13">
        <f t="shared" si="4"/>
        <v>25637</v>
      </c>
      <c r="N24" s="162" t="s">
        <v>29</v>
      </c>
      <c r="O24" s="3">
        <f t="shared" si="5"/>
        <v>25</v>
      </c>
      <c r="P24" s="13">
        <f t="shared" si="6"/>
        <v>25637</v>
      </c>
      <c r="Q24" s="276">
        <v>29708</v>
      </c>
      <c r="R24" s="79"/>
      <c r="S24" s="111"/>
    </row>
    <row r="25" spans="2:20" ht="13.5" customHeight="1" thickBot="1">
      <c r="C25" s="15"/>
      <c r="E25" s="17"/>
      <c r="H25" s="3">
        <v>22</v>
      </c>
      <c r="I25" s="160" t="s">
        <v>26</v>
      </c>
      <c r="J25" s="13">
        <v>1829</v>
      </c>
      <c r="K25" s="15"/>
      <c r="L25" s="14">
        <f t="shared" si="3"/>
        <v>24</v>
      </c>
      <c r="M25" s="113">
        <f t="shared" si="4"/>
        <v>24615</v>
      </c>
      <c r="N25" s="374" t="s">
        <v>28</v>
      </c>
      <c r="O25" s="14">
        <f t="shared" si="5"/>
        <v>24</v>
      </c>
      <c r="P25" s="113">
        <f t="shared" si="6"/>
        <v>24615</v>
      </c>
      <c r="Q25" s="277">
        <v>28730</v>
      </c>
      <c r="R25" s="126" t="s">
        <v>73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1668</v>
      </c>
      <c r="K26" s="15"/>
      <c r="L26" s="114"/>
      <c r="M26" s="161">
        <f>SUM(J43-(M16+M17+M18+M19+M20+M21+M22+M23+M24+M25))</f>
        <v>115936</v>
      </c>
      <c r="N26" s="218" t="s">
        <v>45</v>
      </c>
      <c r="O26" s="115"/>
      <c r="P26" s="161">
        <f>SUM(M26)</f>
        <v>115936</v>
      </c>
      <c r="Q26" s="161"/>
      <c r="R26" s="175">
        <v>1174374</v>
      </c>
      <c r="T26" s="28"/>
    </row>
    <row r="27" spans="2:20" ht="13.5" customHeight="1">
      <c r="H27" s="3">
        <v>39</v>
      </c>
      <c r="I27" s="160" t="s">
        <v>39</v>
      </c>
      <c r="J27" s="13">
        <v>1635</v>
      </c>
      <c r="K27" s="15"/>
      <c r="M27" t="s">
        <v>186</v>
      </c>
      <c r="O27" s="110"/>
      <c r="P27" s="28" t="s">
        <v>187</v>
      </c>
    </row>
    <row r="28" spans="2:20" ht="13.5" customHeight="1">
      <c r="H28" s="3">
        <v>20</v>
      </c>
      <c r="I28" s="160" t="s">
        <v>24</v>
      </c>
      <c r="J28" s="13">
        <v>1381</v>
      </c>
      <c r="K28" s="15"/>
      <c r="M28" s="86">
        <f t="shared" ref="M28:M37" si="7">SUM(Q3)</f>
        <v>349730</v>
      </c>
      <c r="N28" s="160" t="s">
        <v>21</v>
      </c>
      <c r="O28" s="3">
        <f>SUM(L3)</f>
        <v>17</v>
      </c>
      <c r="P28" s="86">
        <f t="shared" ref="P28:P37" si="8">SUM(Q3)</f>
        <v>349730</v>
      </c>
    </row>
    <row r="29" spans="2:20" ht="13.5" customHeight="1">
      <c r="H29" s="3">
        <v>30</v>
      </c>
      <c r="I29" s="160" t="s">
        <v>33</v>
      </c>
      <c r="J29" s="13">
        <v>1330</v>
      </c>
      <c r="K29" s="15"/>
      <c r="M29" s="86">
        <f t="shared" si="7"/>
        <v>127457</v>
      </c>
      <c r="N29" s="160" t="s">
        <v>0</v>
      </c>
      <c r="O29" s="3">
        <f t="shared" ref="O29:O37" si="9">SUM(L4)</f>
        <v>33</v>
      </c>
      <c r="P29" s="86">
        <f t="shared" si="8"/>
        <v>127457</v>
      </c>
    </row>
    <row r="30" spans="2:20" ht="13.5" customHeight="1">
      <c r="H30" s="3">
        <v>29</v>
      </c>
      <c r="I30" s="160" t="s">
        <v>95</v>
      </c>
      <c r="J30" s="87">
        <v>737</v>
      </c>
      <c r="K30" s="15"/>
      <c r="M30" s="86">
        <f t="shared" si="7"/>
        <v>106523</v>
      </c>
      <c r="N30" s="160" t="s">
        <v>30</v>
      </c>
      <c r="O30" s="3">
        <f t="shared" si="9"/>
        <v>26</v>
      </c>
      <c r="P30" s="86">
        <f t="shared" si="8"/>
        <v>106523</v>
      </c>
    </row>
    <row r="31" spans="2:20" ht="13.5" customHeight="1">
      <c r="H31" s="3">
        <v>6</v>
      </c>
      <c r="I31" s="160" t="s">
        <v>13</v>
      </c>
      <c r="J31" s="217">
        <v>677</v>
      </c>
      <c r="K31" s="15"/>
      <c r="M31" s="86">
        <f t="shared" si="7"/>
        <v>64847</v>
      </c>
      <c r="N31" s="160" t="s">
        <v>5</v>
      </c>
      <c r="O31" s="3">
        <f t="shared" si="9"/>
        <v>36</v>
      </c>
      <c r="P31" s="86">
        <f t="shared" si="8"/>
        <v>64847</v>
      </c>
    </row>
    <row r="32" spans="2:20" ht="13.5" customHeight="1">
      <c r="H32" s="3">
        <v>10</v>
      </c>
      <c r="I32" s="160" t="s">
        <v>16</v>
      </c>
      <c r="J32" s="407">
        <v>639</v>
      </c>
      <c r="K32" s="15"/>
      <c r="M32" s="86">
        <f t="shared" si="7"/>
        <v>48962</v>
      </c>
      <c r="N32" s="160" t="s">
        <v>3</v>
      </c>
      <c r="O32" s="3">
        <f t="shared" si="9"/>
        <v>16</v>
      </c>
      <c r="P32" s="86">
        <f t="shared" si="8"/>
        <v>48962</v>
      </c>
      <c r="S32" s="10"/>
    </row>
    <row r="33" spans="8:21" ht="13.5" customHeight="1">
      <c r="H33" s="3">
        <v>23</v>
      </c>
      <c r="I33" s="160" t="s">
        <v>27</v>
      </c>
      <c r="J33" s="136">
        <v>449</v>
      </c>
      <c r="K33" s="15"/>
      <c r="M33" s="86">
        <f t="shared" si="7"/>
        <v>41381</v>
      </c>
      <c r="N33" s="160" t="s">
        <v>1</v>
      </c>
      <c r="O33" s="3">
        <f t="shared" si="9"/>
        <v>34</v>
      </c>
      <c r="P33" s="86">
        <f t="shared" si="8"/>
        <v>41381</v>
      </c>
      <c r="S33" s="28"/>
      <c r="T33" s="28"/>
    </row>
    <row r="34" spans="8:21" ht="13.5" customHeight="1">
      <c r="H34" s="3">
        <v>32</v>
      </c>
      <c r="I34" s="160" t="s">
        <v>35</v>
      </c>
      <c r="J34" s="136">
        <v>438</v>
      </c>
      <c r="K34" s="15"/>
      <c r="M34" s="86">
        <f t="shared" si="7"/>
        <v>28456</v>
      </c>
      <c r="N34" s="162" t="s">
        <v>2</v>
      </c>
      <c r="O34" s="3">
        <f t="shared" si="9"/>
        <v>40</v>
      </c>
      <c r="P34" s="86">
        <f t="shared" si="8"/>
        <v>28456</v>
      </c>
      <c r="S34" s="28"/>
      <c r="T34" s="28"/>
    </row>
    <row r="35" spans="8:21" ht="13.5" customHeight="1">
      <c r="H35" s="3">
        <v>35</v>
      </c>
      <c r="I35" s="160" t="s">
        <v>36</v>
      </c>
      <c r="J35" s="217">
        <v>364</v>
      </c>
      <c r="K35" s="15"/>
      <c r="M35" s="86">
        <f t="shared" si="7"/>
        <v>24088</v>
      </c>
      <c r="N35" s="160" t="s">
        <v>7</v>
      </c>
      <c r="O35" s="3">
        <f t="shared" si="9"/>
        <v>13</v>
      </c>
      <c r="P35" s="86">
        <f t="shared" si="8"/>
        <v>24088</v>
      </c>
      <c r="S35" s="28"/>
    </row>
    <row r="36" spans="8:21" ht="13.5" customHeight="1">
      <c r="H36" s="3">
        <v>18</v>
      </c>
      <c r="I36" s="160" t="s">
        <v>22</v>
      </c>
      <c r="J36" s="13">
        <v>305</v>
      </c>
      <c r="K36" s="15"/>
      <c r="M36" s="86">
        <f t="shared" si="7"/>
        <v>34257</v>
      </c>
      <c r="N36" s="162" t="s">
        <v>29</v>
      </c>
      <c r="O36" s="3">
        <f t="shared" si="9"/>
        <v>25</v>
      </c>
      <c r="P36" s="86">
        <f t="shared" si="8"/>
        <v>34257</v>
      </c>
      <c r="S36" s="28"/>
    </row>
    <row r="37" spans="8:21" ht="13.5" customHeight="1" thickBot="1">
      <c r="H37" s="3">
        <v>5</v>
      </c>
      <c r="I37" s="160" t="s">
        <v>12</v>
      </c>
      <c r="J37" s="407">
        <v>232</v>
      </c>
      <c r="K37" s="15"/>
      <c r="M37" s="112">
        <f t="shared" si="7"/>
        <v>24096</v>
      </c>
      <c r="N37" s="374" t="s">
        <v>28</v>
      </c>
      <c r="O37" s="14">
        <f t="shared" si="9"/>
        <v>24</v>
      </c>
      <c r="P37" s="112">
        <f t="shared" si="8"/>
        <v>24096</v>
      </c>
      <c r="S37" s="28"/>
    </row>
    <row r="38" spans="8:21" ht="13.5" customHeight="1" thickTop="1" thickBot="1">
      <c r="H38" s="3">
        <v>19</v>
      </c>
      <c r="I38" s="160" t="s">
        <v>23</v>
      </c>
      <c r="J38" s="217">
        <v>177</v>
      </c>
      <c r="K38" s="15"/>
      <c r="M38" s="342">
        <f>SUM(Q13-(Q3+Q4+Q5+Q6+Q7+Q8+Q9+Q10+Q11+Q12))</f>
        <v>127746</v>
      </c>
      <c r="N38" s="270" t="s">
        <v>177</v>
      </c>
      <c r="O38" s="343"/>
      <c r="P38" s="344">
        <f>SUM(M38)</f>
        <v>127746</v>
      </c>
      <c r="U38" s="28"/>
    </row>
    <row r="39" spans="8:21" ht="13.5" customHeight="1">
      <c r="H39" s="3">
        <v>4</v>
      </c>
      <c r="I39" s="160" t="s">
        <v>11</v>
      </c>
      <c r="J39" s="13">
        <v>116</v>
      </c>
      <c r="K39" s="15"/>
      <c r="P39" s="28"/>
    </row>
    <row r="40" spans="8:21" ht="13.5" customHeight="1">
      <c r="H40" s="3">
        <v>7</v>
      </c>
      <c r="I40" s="160" t="s">
        <v>14</v>
      </c>
      <c r="J40" s="13">
        <v>107</v>
      </c>
      <c r="K40" s="15"/>
    </row>
    <row r="41" spans="8:21" ht="13.5" customHeight="1">
      <c r="H41" s="3">
        <v>28</v>
      </c>
      <c r="I41" s="160" t="s">
        <v>32</v>
      </c>
      <c r="J41" s="13">
        <v>74</v>
      </c>
      <c r="K41" s="15"/>
    </row>
    <row r="42" spans="8:21" ht="13.5" customHeight="1" thickBot="1">
      <c r="H42" s="14">
        <v>8</v>
      </c>
      <c r="I42" s="162" t="s">
        <v>15</v>
      </c>
      <c r="J42" s="418">
        <v>0</v>
      </c>
      <c r="K42" s="15"/>
    </row>
    <row r="43" spans="8:21" ht="13.5" customHeight="1" thickTop="1">
      <c r="H43" s="114"/>
      <c r="I43" s="291" t="s">
        <v>93</v>
      </c>
      <c r="J43" s="292">
        <f>SUM(J3:J42)</f>
        <v>972712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 thickBot="1"/>
    <row r="52" spans="1:16" ht="13.5" customHeight="1">
      <c r="A52" s="33" t="s">
        <v>46</v>
      </c>
      <c r="B52" s="22" t="s">
        <v>9</v>
      </c>
      <c r="C52" s="59" t="s">
        <v>193</v>
      </c>
      <c r="D52" s="59" t="s">
        <v>185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331556</v>
      </c>
      <c r="D53" s="87">
        <f t="shared" ref="D53:D63" si="11">SUM(Q3)</f>
        <v>349730</v>
      </c>
      <c r="E53" s="80">
        <f t="shared" ref="E53:E62" si="12">SUM(P16/Q16*100)</f>
        <v>90.586348497722753</v>
      </c>
      <c r="F53" s="20">
        <f t="shared" ref="F53:F63" si="13">SUM(C53/D53*100)</f>
        <v>94.803419780973897</v>
      </c>
      <c r="G53" s="21"/>
      <c r="I53" s="159"/>
    </row>
    <row r="54" spans="1:16" ht="13.5" customHeight="1">
      <c r="A54" s="9">
        <v>2</v>
      </c>
      <c r="B54" s="160" t="s">
        <v>0</v>
      </c>
      <c r="C54" s="13">
        <f t="shared" si="10"/>
        <v>119693</v>
      </c>
      <c r="D54" s="87">
        <f t="shared" si="11"/>
        <v>127457</v>
      </c>
      <c r="E54" s="80">
        <f t="shared" si="12"/>
        <v>94.398088267768699</v>
      </c>
      <c r="F54" s="20">
        <f t="shared" si="13"/>
        <v>93.908533858477767</v>
      </c>
      <c r="G54" s="21"/>
      <c r="I54" s="159"/>
    </row>
    <row r="55" spans="1:16" ht="13.5" customHeight="1">
      <c r="A55" s="9">
        <v>3</v>
      </c>
      <c r="B55" s="160" t="s">
        <v>30</v>
      </c>
      <c r="C55" s="13">
        <f t="shared" si="10"/>
        <v>92910</v>
      </c>
      <c r="D55" s="87">
        <f t="shared" si="11"/>
        <v>106523</v>
      </c>
      <c r="E55" s="80">
        <f t="shared" si="12"/>
        <v>89.620048036577245</v>
      </c>
      <c r="F55" s="20">
        <f t="shared" si="13"/>
        <v>87.220600245956277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92030</v>
      </c>
      <c r="D56" s="87">
        <f t="shared" si="11"/>
        <v>64847</v>
      </c>
      <c r="E56" s="80">
        <f t="shared" si="12"/>
        <v>93.018789734881793</v>
      </c>
      <c r="F56" s="20">
        <f t="shared" si="13"/>
        <v>141.91867010039013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61994</v>
      </c>
      <c r="D57" s="87">
        <f t="shared" si="11"/>
        <v>48962</v>
      </c>
      <c r="E57" s="80">
        <f t="shared" si="12"/>
        <v>70.80739666259295</v>
      </c>
      <c r="F57" s="20">
        <f t="shared" si="13"/>
        <v>126.6165597810547</v>
      </c>
      <c r="G57" s="21"/>
      <c r="I57" s="159"/>
      <c r="P57" s="28"/>
    </row>
    <row r="58" spans="1:16" ht="13.5" customHeight="1">
      <c r="A58" s="9">
        <v>6</v>
      </c>
      <c r="B58" s="160" t="s">
        <v>1</v>
      </c>
      <c r="C58" s="13">
        <f t="shared" si="10"/>
        <v>43895</v>
      </c>
      <c r="D58" s="87">
        <f t="shared" si="11"/>
        <v>41381</v>
      </c>
      <c r="E58" s="80">
        <f t="shared" si="12"/>
        <v>86.574494102796734</v>
      </c>
      <c r="F58" s="20">
        <f t="shared" si="13"/>
        <v>106.07525192721296</v>
      </c>
      <c r="G58" s="21"/>
    </row>
    <row r="59" spans="1:16" ht="13.5" customHeight="1">
      <c r="A59" s="9">
        <v>7</v>
      </c>
      <c r="B59" s="162" t="s">
        <v>2</v>
      </c>
      <c r="C59" s="13">
        <f t="shared" si="10"/>
        <v>36709</v>
      </c>
      <c r="D59" s="87">
        <f t="shared" si="11"/>
        <v>28456</v>
      </c>
      <c r="E59" s="80">
        <f t="shared" si="12"/>
        <v>64.296849000753156</v>
      </c>
      <c r="F59" s="20">
        <f t="shared" si="13"/>
        <v>129.00267078999156</v>
      </c>
      <c r="G59" s="21"/>
    </row>
    <row r="60" spans="1:16" ht="13.5" customHeight="1">
      <c r="A60" s="9">
        <v>8</v>
      </c>
      <c r="B60" s="160" t="s">
        <v>7</v>
      </c>
      <c r="C60" s="13">
        <f t="shared" si="10"/>
        <v>27737</v>
      </c>
      <c r="D60" s="87">
        <f t="shared" si="11"/>
        <v>24088</v>
      </c>
      <c r="E60" s="80">
        <f t="shared" si="12"/>
        <v>87.567482241515393</v>
      </c>
      <c r="F60" s="20">
        <f t="shared" si="13"/>
        <v>115.14862172035869</v>
      </c>
      <c r="G60" s="21"/>
    </row>
    <row r="61" spans="1:16" ht="13.5" customHeight="1">
      <c r="A61" s="9">
        <v>9</v>
      </c>
      <c r="B61" s="162" t="s">
        <v>29</v>
      </c>
      <c r="C61" s="13">
        <f t="shared" si="10"/>
        <v>25637</v>
      </c>
      <c r="D61" s="87">
        <f t="shared" si="11"/>
        <v>34257</v>
      </c>
      <c r="E61" s="80">
        <f t="shared" si="12"/>
        <v>86.296620438939016</v>
      </c>
      <c r="F61" s="20">
        <f t="shared" si="13"/>
        <v>74.837259538196577</v>
      </c>
      <c r="G61" s="21"/>
    </row>
    <row r="62" spans="1:16" ht="13.5" customHeight="1" thickBot="1">
      <c r="A62" s="127">
        <v>10</v>
      </c>
      <c r="B62" s="374" t="s">
        <v>28</v>
      </c>
      <c r="C62" s="113">
        <f t="shared" si="10"/>
        <v>24615</v>
      </c>
      <c r="D62" s="128">
        <f t="shared" si="11"/>
        <v>24096</v>
      </c>
      <c r="E62" s="129">
        <f t="shared" si="12"/>
        <v>85.67699269056736</v>
      </c>
      <c r="F62" s="130">
        <f t="shared" si="13"/>
        <v>102.1538844621514</v>
      </c>
      <c r="G62" s="131"/>
    </row>
    <row r="63" spans="1:16" ht="13.5" customHeight="1" thickTop="1">
      <c r="A63" s="114"/>
      <c r="B63" s="132" t="s">
        <v>74</v>
      </c>
      <c r="C63" s="133">
        <f>SUM(J43)</f>
        <v>972712</v>
      </c>
      <c r="D63" s="133">
        <f t="shared" si="11"/>
        <v>977543</v>
      </c>
      <c r="E63" s="134">
        <f>SUM(C63/R26*100)</f>
        <v>82.828128006921133</v>
      </c>
      <c r="F63" s="135">
        <f t="shared" si="13"/>
        <v>99.505801790816363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N48" sqref="N48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66</v>
      </c>
      <c r="R1" s="104"/>
    </row>
    <row r="2" spans="8:30">
      <c r="H2" s="183" t="s">
        <v>193</v>
      </c>
      <c r="I2" s="3"/>
      <c r="J2" s="184" t="s">
        <v>102</v>
      </c>
      <c r="K2" s="3"/>
      <c r="L2" s="293" t="s">
        <v>188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100</v>
      </c>
      <c r="K3" s="3"/>
      <c r="L3" s="293" t="s">
        <v>99</v>
      </c>
      <c r="N3" s="415"/>
      <c r="S3" s="26"/>
      <c r="T3" s="26"/>
      <c r="U3" s="26"/>
    </row>
    <row r="4" spans="8:30" ht="13.5" customHeight="1">
      <c r="H4" s="89">
        <v>17694</v>
      </c>
      <c r="I4" s="3">
        <v>33</v>
      </c>
      <c r="J4" s="160" t="s">
        <v>0</v>
      </c>
      <c r="K4" s="116">
        <f>SUM(I4)</f>
        <v>33</v>
      </c>
      <c r="L4" s="309">
        <v>21904</v>
      </c>
      <c r="M4" s="45"/>
      <c r="N4" s="415"/>
      <c r="O4" s="90"/>
      <c r="S4" s="26"/>
      <c r="T4" s="26"/>
      <c r="U4" s="26"/>
    </row>
    <row r="5" spans="8:30" ht="13.5" customHeight="1">
      <c r="H5" s="193">
        <v>12972</v>
      </c>
      <c r="I5" s="3">
        <v>26</v>
      </c>
      <c r="J5" s="160" t="s">
        <v>30</v>
      </c>
      <c r="K5" s="116">
        <f t="shared" ref="K5:K13" si="0">SUM(I5)</f>
        <v>26</v>
      </c>
      <c r="L5" s="310">
        <v>13978</v>
      </c>
      <c r="M5" s="45"/>
      <c r="N5" s="415"/>
      <c r="O5" s="90"/>
      <c r="S5" s="26"/>
      <c r="T5" s="26"/>
      <c r="U5" s="26"/>
    </row>
    <row r="6" spans="8:30" ht="13.5" customHeight="1">
      <c r="H6" s="193">
        <v>5553</v>
      </c>
      <c r="I6" s="3">
        <v>14</v>
      </c>
      <c r="J6" s="160" t="s">
        <v>19</v>
      </c>
      <c r="K6" s="116">
        <f t="shared" si="0"/>
        <v>14</v>
      </c>
      <c r="L6" s="310">
        <v>6970</v>
      </c>
      <c r="M6" s="45"/>
      <c r="N6" s="415"/>
      <c r="O6" s="90"/>
      <c r="S6" s="26"/>
      <c r="T6" s="26"/>
      <c r="U6" s="26"/>
    </row>
    <row r="7" spans="8:30" ht="13.5" customHeight="1">
      <c r="H7" s="333">
        <v>4575</v>
      </c>
      <c r="I7" s="3">
        <v>15</v>
      </c>
      <c r="J7" s="160" t="s">
        <v>20</v>
      </c>
      <c r="K7" s="116">
        <f t="shared" si="0"/>
        <v>15</v>
      </c>
      <c r="L7" s="310">
        <v>3110</v>
      </c>
      <c r="M7" s="45"/>
      <c r="N7" s="415"/>
      <c r="O7" s="90"/>
      <c r="S7" s="26"/>
      <c r="T7" s="26"/>
      <c r="U7" s="26"/>
    </row>
    <row r="8" spans="8:30">
      <c r="H8" s="44">
        <v>2678</v>
      </c>
      <c r="I8" s="3">
        <v>37</v>
      </c>
      <c r="J8" s="160" t="s">
        <v>37</v>
      </c>
      <c r="K8" s="116">
        <f t="shared" si="0"/>
        <v>37</v>
      </c>
      <c r="L8" s="310">
        <v>1881</v>
      </c>
      <c r="M8" s="45"/>
      <c r="N8" s="90"/>
      <c r="O8" s="90"/>
      <c r="S8" s="26"/>
      <c r="T8" s="26"/>
      <c r="U8" s="26"/>
    </row>
    <row r="9" spans="8:30">
      <c r="H9" s="44">
        <v>2667</v>
      </c>
      <c r="I9" s="3">
        <v>38</v>
      </c>
      <c r="J9" s="160" t="s">
        <v>38</v>
      </c>
      <c r="K9" s="116">
        <f t="shared" si="0"/>
        <v>38</v>
      </c>
      <c r="L9" s="310">
        <v>2939</v>
      </c>
      <c r="M9" s="45"/>
      <c r="N9" s="90"/>
      <c r="O9" s="90"/>
      <c r="S9" s="26"/>
      <c r="T9" s="26"/>
      <c r="U9" s="26"/>
    </row>
    <row r="10" spans="8:30">
      <c r="H10" s="289">
        <v>1874</v>
      </c>
      <c r="I10" s="14">
        <v>34</v>
      </c>
      <c r="J10" s="162" t="s">
        <v>1</v>
      </c>
      <c r="K10" s="116">
        <f t="shared" si="0"/>
        <v>34</v>
      </c>
      <c r="L10" s="310">
        <v>1780</v>
      </c>
      <c r="S10" s="26"/>
      <c r="T10" s="26"/>
      <c r="U10" s="26"/>
    </row>
    <row r="11" spans="8:30">
      <c r="H11" s="97">
        <v>1436</v>
      </c>
      <c r="I11" s="3">
        <v>24</v>
      </c>
      <c r="J11" s="160" t="s">
        <v>28</v>
      </c>
      <c r="K11" s="116">
        <f t="shared" si="0"/>
        <v>24</v>
      </c>
      <c r="L11" s="310">
        <v>1197</v>
      </c>
      <c r="M11" s="45"/>
      <c r="N11" s="90"/>
      <c r="O11" s="90"/>
      <c r="S11" s="26"/>
      <c r="T11" s="26"/>
      <c r="U11" s="26"/>
    </row>
    <row r="12" spans="8:30">
      <c r="H12" s="166">
        <v>1057</v>
      </c>
      <c r="I12" s="14">
        <v>27</v>
      </c>
      <c r="J12" s="162" t="s">
        <v>31</v>
      </c>
      <c r="K12" s="116">
        <f t="shared" si="0"/>
        <v>27</v>
      </c>
      <c r="L12" s="310">
        <v>1317</v>
      </c>
      <c r="M12" s="45"/>
      <c r="N12" s="90"/>
      <c r="O12" s="90"/>
      <c r="S12" s="26"/>
      <c r="T12" s="26"/>
      <c r="U12" s="26"/>
    </row>
    <row r="13" spans="8:30" ht="14.25" thickBot="1">
      <c r="H13" s="443">
        <v>1045</v>
      </c>
      <c r="I13" s="377">
        <v>17</v>
      </c>
      <c r="J13" s="378" t="s">
        <v>21</v>
      </c>
      <c r="K13" s="116">
        <f t="shared" si="0"/>
        <v>17</v>
      </c>
      <c r="L13" s="310">
        <v>1019</v>
      </c>
      <c r="M13" s="45"/>
      <c r="N13" s="90"/>
      <c r="O13" s="90"/>
      <c r="S13" s="26"/>
      <c r="T13" s="26"/>
      <c r="U13" s="26"/>
    </row>
    <row r="14" spans="8:30" ht="14.25" thickTop="1">
      <c r="H14" s="88">
        <v>791</v>
      </c>
      <c r="I14" s="121">
        <v>36</v>
      </c>
      <c r="J14" s="174" t="s">
        <v>5</v>
      </c>
      <c r="K14" s="107" t="s">
        <v>8</v>
      </c>
      <c r="L14" s="311">
        <v>59956</v>
      </c>
      <c r="S14" s="26"/>
      <c r="T14" s="26"/>
      <c r="U14" s="26"/>
    </row>
    <row r="15" spans="8:30">
      <c r="H15" s="44">
        <v>467</v>
      </c>
      <c r="I15" s="33">
        <v>40</v>
      </c>
      <c r="J15" s="160" t="s">
        <v>2</v>
      </c>
      <c r="K15" s="50"/>
      <c r="M15" s="42" t="s">
        <v>94</v>
      </c>
      <c r="N15" s="42" t="s">
        <v>75</v>
      </c>
      <c r="S15" s="26"/>
      <c r="T15" s="26"/>
      <c r="U15" s="26"/>
    </row>
    <row r="16" spans="8:30">
      <c r="H16" s="88">
        <v>458</v>
      </c>
      <c r="I16" s="3">
        <v>16</v>
      </c>
      <c r="J16" s="160" t="s">
        <v>3</v>
      </c>
      <c r="K16" s="116">
        <f>SUM(I4)</f>
        <v>33</v>
      </c>
      <c r="L16" s="160" t="s">
        <v>0</v>
      </c>
      <c r="M16" s="312">
        <v>17973</v>
      </c>
      <c r="N16" s="89">
        <f>SUM(H4)</f>
        <v>17694</v>
      </c>
      <c r="O16" s="45"/>
      <c r="P16" s="17"/>
      <c r="S16" s="26"/>
      <c r="T16" s="26"/>
      <c r="U16" s="26"/>
    </row>
    <row r="17" spans="1:21">
      <c r="H17" s="88">
        <v>425</v>
      </c>
      <c r="I17" s="3">
        <v>25</v>
      </c>
      <c r="J17" s="160" t="s">
        <v>29</v>
      </c>
      <c r="K17" s="116">
        <f t="shared" ref="K17:K25" si="1">SUM(I5)</f>
        <v>26</v>
      </c>
      <c r="L17" s="160" t="s">
        <v>30</v>
      </c>
      <c r="M17" s="313">
        <v>13950</v>
      </c>
      <c r="N17" s="89">
        <f t="shared" ref="N17:N25" si="2">SUM(H5)</f>
        <v>12972</v>
      </c>
      <c r="O17" s="45"/>
      <c r="P17" s="17"/>
      <c r="S17" s="26"/>
      <c r="T17" s="26"/>
      <c r="U17" s="26"/>
    </row>
    <row r="18" spans="1:21">
      <c r="H18" s="346">
        <v>353</v>
      </c>
      <c r="I18" s="3">
        <v>1</v>
      </c>
      <c r="J18" s="160" t="s">
        <v>4</v>
      </c>
      <c r="K18" s="116">
        <f t="shared" si="1"/>
        <v>14</v>
      </c>
      <c r="L18" s="160" t="s">
        <v>19</v>
      </c>
      <c r="M18" s="313">
        <v>4978</v>
      </c>
      <c r="N18" s="89">
        <f t="shared" si="2"/>
        <v>5553</v>
      </c>
      <c r="O18" s="45"/>
      <c r="P18" s="17"/>
      <c r="S18" s="26"/>
      <c r="T18" s="26"/>
      <c r="U18" s="26"/>
    </row>
    <row r="19" spans="1:21">
      <c r="H19" s="89">
        <v>161</v>
      </c>
      <c r="I19" s="3">
        <v>23</v>
      </c>
      <c r="J19" s="160" t="s">
        <v>27</v>
      </c>
      <c r="K19" s="116">
        <f t="shared" si="1"/>
        <v>15</v>
      </c>
      <c r="L19" s="160" t="s">
        <v>20</v>
      </c>
      <c r="M19" s="313">
        <v>4788</v>
      </c>
      <c r="N19" s="89">
        <f t="shared" si="2"/>
        <v>4575</v>
      </c>
      <c r="O19" s="45"/>
      <c r="P19" s="17"/>
      <c r="S19" s="26"/>
      <c r="T19" s="26"/>
      <c r="U19" s="26"/>
    </row>
    <row r="20" spans="1:21" ht="14.25" thickBot="1">
      <c r="H20" s="44">
        <v>101</v>
      </c>
      <c r="I20" s="3">
        <v>21</v>
      </c>
      <c r="J20" s="160" t="s">
        <v>25</v>
      </c>
      <c r="K20" s="116">
        <f t="shared" si="1"/>
        <v>37</v>
      </c>
      <c r="L20" s="160" t="s">
        <v>37</v>
      </c>
      <c r="M20" s="313">
        <v>2807</v>
      </c>
      <c r="N20" s="89">
        <f t="shared" si="2"/>
        <v>2678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193</v>
      </c>
      <c r="D21" s="59" t="s">
        <v>185</v>
      </c>
      <c r="E21" s="59" t="s">
        <v>51</v>
      </c>
      <c r="F21" s="59" t="s">
        <v>50</v>
      </c>
      <c r="G21" s="59" t="s">
        <v>52</v>
      </c>
      <c r="H21" s="88">
        <v>42</v>
      </c>
      <c r="I21" s="3">
        <v>9</v>
      </c>
      <c r="J21" s="3" t="s">
        <v>163</v>
      </c>
      <c r="K21" s="116">
        <f t="shared" si="1"/>
        <v>38</v>
      </c>
      <c r="L21" s="160" t="s">
        <v>38</v>
      </c>
      <c r="M21" s="313">
        <v>3966</v>
      </c>
      <c r="N21" s="89">
        <f t="shared" si="2"/>
        <v>2667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17694</v>
      </c>
      <c r="D22" s="89">
        <f>SUM(L4)</f>
        <v>21904</v>
      </c>
      <c r="E22" s="52">
        <f t="shared" ref="E22:E32" si="4">SUM(N16/M16*100)</f>
        <v>98.447671507260893</v>
      </c>
      <c r="F22" s="55">
        <f>SUM(C22/D22*100)</f>
        <v>80.779766252739222</v>
      </c>
      <c r="G22" s="3"/>
      <c r="H22" s="91">
        <v>37</v>
      </c>
      <c r="I22" s="3">
        <v>2</v>
      </c>
      <c r="J22" s="160" t="s">
        <v>6</v>
      </c>
      <c r="K22" s="116">
        <f t="shared" si="1"/>
        <v>34</v>
      </c>
      <c r="L22" s="162" t="s">
        <v>1</v>
      </c>
      <c r="M22" s="313">
        <v>2486</v>
      </c>
      <c r="N22" s="89">
        <f t="shared" si="2"/>
        <v>1874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12972</v>
      </c>
      <c r="D23" s="89">
        <f>SUM(L5)</f>
        <v>13978</v>
      </c>
      <c r="E23" s="52">
        <f t="shared" si="4"/>
        <v>92.989247311827967</v>
      </c>
      <c r="F23" s="55">
        <f t="shared" ref="F23:F32" si="5">SUM(C23/D23*100)</f>
        <v>92.802976105308346</v>
      </c>
      <c r="G23" s="3"/>
      <c r="H23" s="91">
        <v>25</v>
      </c>
      <c r="I23" s="3">
        <v>4</v>
      </c>
      <c r="J23" s="160" t="s">
        <v>11</v>
      </c>
      <c r="K23" s="116">
        <f t="shared" si="1"/>
        <v>24</v>
      </c>
      <c r="L23" s="160" t="s">
        <v>28</v>
      </c>
      <c r="M23" s="313">
        <v>2188</v>
      </c>
      <c r="N23" s="89">
        <f t="shared" si="2"/>
        <v>1436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5553</v>
      </c>
      <c r="D24" s="89">
        <f t="shared" ref="D24:D31" si="6">SUM(L6)</f>
        <v>6970</v>
      </c>
      <c r="E24" s="52">
        <f t="shared" si="4"/>
        <v>111.55082362394535</v>
      </c>
      <c r="F24" s="55">
        <f t="shared" si="5"/>
        <v>79.670014347202297</v>
      </c>
      <c r="G24" s="3"/>
      <c r="H24" s="125">
        <v>6</v>
      </c>
      <c r="I24" s="3">
        <v>22</v>
      </c>
      <c r="J24" s="160" t="s">
        <v>26</v>
      </c>
      <c r="K24" s="116">
        <f t="shared" si="1"/>
        <v>27</v>
      </c>
      <c r="L24" s="162" t="s">
        <v>31</v>
      </c>
      <c r="M24" s="313">
        <v>1423</v>
      </c>
      <c r="N24" s="89">
        <f t="shared" si="2"/>
        <v>1057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20</v>
      </c>
      <c r="C25" s="43">
        <f t="shared" si="3"/>
        <v>4575</v>
      </c>
      <c r="D25" s="89">
        <f t="shared" si="6"/>
        <v>3110</v>
      </c>
      <c r="E25" s="52">
        <f t="shared" si="4"/>
        <v>95.551378446115294</v>
      </c>
      <c r="F25" s="55">
        <f t="shared" si="5"/>
        <v>147.10610932475885</v>
      </c>
      <c r="G25" s="3"/>
      <c r="H25" s="91">
        <v>1</v>
      </c>
      <c r="I25" s="3">
        <v>12</v>
      </c>
      <c r="J25" s="160" t="s">
        <v>18</v>
      </c>
      <c r="K25" s="180">
        <f t="shared" si="1"/>
        <v>17</v>
      </c>
      <c r="L25" s="378" t="s">
        <v>21</v>
      </c>
      <c r="M25" s="314">
        <v>1074</v>
      </c>
      <c r="N25" s="166">
        <f t="shared" si="2"/>
        <v>1045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37</v>
      </c>
      <c r="C26" s="89">
        <f t="shared" si="3"/>
        <v>2678</v>
      </c>
      <c r="D26" s="89">
        <f t="shared" si="6"/>
        <v>1881</v>
      </c>
      <c r="E26" s="52">
        <f t="shared" si="4"/>
        <v>95.404346277164237</v>
      </c>
      <c r="F26" s="55">
        <f t="shared" si="5"/>
        <v>142.37107921318449</v>
      </c>
      <c r="G26" s="12"/>
      <c r="H26" s="438">
        <v>1</v>
      </c>
      <c r="I26" s="3">
        <v>31</v>
      </c>
      <c r="J26" s="160" t="s">
        <v>105</v>
      </c>
      <c r="K26" s="3"/>
      <c r="L26" s="361" t="s">
        <v>157</v>
      </c>
      <c r="M26" s="315">
        <v>59015</v>
      </c>
      <c r="N26" s="191">
        <f>SUM(H44)</f>
        <v>54419</v>
      </c>
      <c r="S26" s="26"/>
      <c r="T26" s="26"/>
      <c r="U26" s="26"/>
    </row>
    <row r="27" spans="1:21">
      <c r="A27" s="61">
        <v>6</v>
      </c>
      <c r="B27" s="160" t="s">
        <v>38</v>
      </c>
      <c r="C27" s="43">
        <f t="shared" si="3"/>
        <v>2667</v>
      </c>
      <c r="D27" s="89">
        <f t="shared" si="6"/>
        <v>2939</v>
      </c>
      <c r="E27" s="52">
        <f t="shared" si="4"/>
        <v>67.246596066565814</v>
      </c>
      <c r="F27" s="55">
        <f t="shared" si="5"/>
        <v>90.745151412044905</v>
      </c>
      <c r="G27" s="3"/>
      <c r="H27" s="125">
        <v>0</v>
      </c>
      <c r="I27" s="3">
        <v>3</v>
      </c>
      <c r="J27" s="160" t="s">
        <v>10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1</v>
      </c>
      <c r="C28" s="43">
        <f t="shared" si="3"/>
        <v>1874</v>
      </c>
      <c r="D28" s="89">
        <f t="shared" si="6"/>
        <v>1780</v>
      </c>
      <c r="E28" s="52">
        <f t="shared" si="4"/>
        <v>75.382139983909894</v>
      </c>
      <c r="F28" s="55">
        <f t="shared" si="5"/>
        <v>105.28089887640451</v>
      </c>
      <c r="G28" s="3"/>
      <c r="H28" s="125">
        <v>0</v>
      </c>
      <c r="I28" s="3">
        <v>5</v>
      </c>
      <c r="J28" s="160" t="s">
        <v>12</v>
      </c>
      <c r="L28" s="29"/>
      <c r="S28" s="26"/>
      <c r="T28" s="26"/>
      <c r="U28" s="26"/>
    </row>
    <row r="29" spans="1:21">
      <c r="A29" s="61">
        <v>8</v>
      </c>
      <c r="B29" s="160" t="s">
        <v>28</v>
      </c>
      <c r="C29" s="43">
        <f t="shared" si="3"/>
        <v>1436</v>
      </c>
      <c r="D29" s="89">
        <f t="shared" si="6"/>
        <v>1197</v>
      </c>
      <c r="E29" s="52">
        <f t="shared" si="4"/>
        <v>65.630712979890319</v>
      </c>
      <c r="F29" s="55">
        <f t="shared" si="5"/>
        <v>119.96658312447785</v>
      </c>
      <c r="G29" s="11"/>
      <c r="H29" s="438">
        <v>0</v>
      </c>
      <c r="I29" s="3">
        <v>6</v>
      </c>
      <c r="J29" s="160" t="s">
        <v>13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31</v>
      </c>
      <c r="C30" s="43">
        <f t="shared" si="3"/>
        <v>1057</v>
      </c>
      <c r="D30" s="89">
        <f t="shared" si="6"/>
        <v>1317</v>
      </c>
      <c r="E30" s="52">
        <f t="shared" si="4"/>
        <v>74.279690794096979</v>
      </c>
      <c r="F30" s="55">
        <f t="shared" si="5"/>
        <v>80.258162490508738</v>
      </c>
      <c r="G30" s="12"/>
      <c r="H30" s="438">
        <v>0</v>
      </c>
      <c r="I30" s="3">
        <v>7</v>
      </c>
      <c r="J30" s="160" t="s">
        <v>14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78" t="s">
        <v>21</v>
      </c>
      <c r="C31" s="43">
        <f t="shared" si="3"/>
        <v>1045</v>
      </c>
      <c r="D31" s="89">
        <f t="shared" si="6"/>
        <v>1019</v>
      </c>
      <c r="E31" s="52">
        <f t="shared" si="4"/>
        <v>97.299813780260706</v>
      </c>
      <c r="F31" s="55">
        <f t="shared" si="5"/>
        <v>102.55152109911678</v>
      </c>
      <c r="G31" s="92"/>
      <c r="H31" s="91">
        <v>0</v>
      </c>
      <c r="I31" s="3">
        <v>8</v>
      </c>
      <c r="J31" s="160" t="s">
        <v>15</v>
      </c>
      <c r="L31" s="29"/>
      <c r="M31" s="26"/>
      <c r="Q31" t="s">
        <v>201</v>
      </c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54419</v>
      </c>
      <c r="D32" s="67">
        <f>SUM(L14)</f>
        <v>59956</v>
      </c>
      <c r="E32" s="70">
        <f t="shared" si="4"/>
        <v>92.212149453528767</v>
      </c>
      <c r="F32" s="68">
        <f t="shared" si="5"/>
        <v>90.764894255787581</v>
      </c>
      <c r="G32" s="69"/>
      <c r="H32" s="442">
        <v>0</v>
      </c>
      <c r="I32" s="3">
        <v>10</v>
      </c>
      <c r="J32" s="160" t="s">
        <v>16</v>
      </c>
      <c r="L32" s="29"/>
      <c r="M32" s="26"/>
      <c r="S32" s="26"/>
      <c r="T32" s="26"/>
      <c r="U32" s="26"/>
    </row>
    <row r="33" spans="2:30">
      <c r="H33" s="43">
        <v>0</v>
      </c>
      <c r="I33" s="3">
        <v>11</v>
      </c>
      <c r="J33" s="160" t="s">
        <v>17</v>
      </c>
      <c r="L33" s="29"/>
      <c r="M33" s="26"/>
      <c r="S33" s="26"/>
      <c r="T33" s="26"/>
      <c r="U33" s="26"/>
    </row>
    <row r="34" spans="2:30">
      <c r="H34" s="89">
        <v>0</v>
      </c>
      <c r="I34" s="3">
        <v>13</v>
      </c>
      <c r="J34" s="160" t="s">
        <v>7</v>
      </c>
      <c r="L34" s="29"/>
      <c r="M34" s="26"/>
      <c r="S34" s="26"/>
      <c r="T34" s="26"/>
      <c r="U34" s="26"/>
    </row>
    <row r="35" spans="2:30">
      <c r="H35" s="346">
        <v>0</v>
      </c>
      <c r="I35" s="3">
        <v>18</v>
      </c>
      <c r="J35" s="160" t="s">
        <v>22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97">
        <v>0</v>
      </c>
      <c r="I36" s="3">
        <v>19</v>
      </c>
      <c r="J36" s="160" t="s">
        <v>23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44">
        <v>0</v>
      </c>
      <c r="I37" s="3">
        <v>20</v>
      </c>
      <c r="J37" s="160" t="s">
        <v>24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28</v>
      </c>
      <c r="J38" s="160" t="s">
        <v>32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333">
        <v>0</v>
      </c>
      <c r="I39" s="3">
        <v>29</v>
      </c>
      <c r="J39" s="160" t="s">
        <v>95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30</v>
      </c>
      <c r="J40" s="160" t="s">
        <v>33</v>
      </c>
      <c r="L40" s="48"/>
      <c r="M40" s="26"/>
      <c r="S40" s="26"/>
      <c r="T40" s="26"/>
      <c r="U40" s="26"/>
    </row>
    <row r="41" spans="2:30">
      <c r="H41" s="333">
        <v>0</v>
      </c>
      <c r="I41" s="3">
        <v>32</v>
      </c>
      <c r="J41" s="160" t="s">
        <v>35</v>
      </c>
      <c r="L41" s="48"/>
      <c r="M41" s="26"/>
      <c r="S41" s="26"/>
      <c r="T41" s="26"/>
      <c r="U41" s="26"/>
    </row>
    <row r="42" spans="2:30">
      <c r="H42" s="88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435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54419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193</v>
      </c>
      <c r="I47" s="3"/>
      <c r="J47" s="178" t="s">
        <v>71</v>
      </c>
      <c r="K47" s="3"/>
      <c r="L47" s="298" t="s">
        <v>185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53</v>
      </c>
      <c r="K48" s="121"/>
      <c r="L48" s="302" t="s">
        <v>99</v>
      </c>
      <c r="S48" s="26"/>
      <c r="T48" s="26"/>
      <c r="U48" s="26"/>
      <c r="V48" s="26"/>
    </row>
    <row r="49" spans="1:22">
      <c r="H49" s="43">
        <v>44982</v>
      </c>
      <c r="I49" s="3">
        <v>26</v>
      </c>
      <c r="J49" s="160" t="s">
        <v>30</v>
      </c>
      <c r="K49" s="3">
        <f>SUM(I49)</f>
        <v>26</v>
      </c>
      <c r="L49" s="432">
        <v>51535</v>
      </c>
      <c r="S49" s="26"/>
      <c r="T49" s="26"/>
      <c r="U49" s="26"/>
      <c r="V49" s="26"/>
    </row>
    <row r="50" spans="1:22">
      <c r="H50" s="89">
        <v>19864</v>
      </c>
      <c r="I50" s="3">
        <v>33</v>
      </c>
      <c r="J50" s="160" t="s">
        <v>0</v>
      </c>
      <c r="K50" s="3">
        <f t="shared" ref="K50:K58" si="7">SUM(I50)</f>
        <v>33</v>
      </c>
      <c r="L50" s="303">
        <v>16145</v>
      </c>
      <c r="M50" s="26"/>
      <c r="N50" s="90"/>
      <c r="O50" s="90"/>
      <c r="S50" s="26"/>
      <c r="T50" s="26"/>
      <c r="U50" s="26"/>
      <c r="V50" s="26"/>
    </row>
    <row r="51" spans="1:22">
      <c r="H51" s="44">
        <v>11246</v>
      </c>
      <c r="I51" s="3">
        <v>13</v>
      </c>
      <c r="J51" s="160" t="s">
        <v>7</v>
      </c>
      <c r="K51" s="3">
        <f t="shared" si="7"/>
        <v>13</v>
      </c>
      <c r="L51" s="303">
        <v>8831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7486</v>
      </c>
      <c r="I52" s="3">
        <v>34</v>
      </c>
      <c r="J52" s="160" t="s">
        <v>1</v>
      </c>
      <c r="K52" s="3">
        <f t="shared" si="7"/>
        <v>34</v>
      </c>
      <c r="L52" s="432">
        <v>6368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193</v>
      </c>
      <c r="D53" s="59" t="s">
        <v>185</v>
      </c>
      <c r="E53" s="59" t="s">
        <v>51</v>
      </c>
      <c r="F53" s="59" t="s">
        <v>50</v>
      </c>
      <c r="G53" s="59" t="s">
        <v>52</v>
      </c>
      <c r="H53" s="44">
        <v>4282</v>
      </c>
      <c r="I53" s="3">
        <v>40</v>
      </c>
      <c r="J53" s="160" t="s">
        <v>2</v>
      </c>
      <c r="K53" s="3">
        <f t="shared" si="7"/>
        <v>40</v>
      </c>
      <c r="L53" s="303">
        <v>4802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44982</v>
      </c>
      <c r="D54" s="97">
        <f>SUM(L49)</f>
        <v>51535</v>
      </c>
      <c r="E54" s="52">
        <f t="shared" ref="E54:E64" si="9">SUM(N63/M63*100)</f>
        <v>94.75879502843901</v>
      </c>
      <c r="F54" s="52">
        <f>SUM(C54/D54*100)</f>
        <v>87.28436984573591</v>
      </c>
      <c r="G54" s="3"/>
      <c r="H54" s="44">
        <v>3866</v>
      </c>
      <c r="I54" s="3">
        <v>24</v>
      </c>
      <c r="J54" s="160" t="s">
        <v>28</v>
      </c>
      <c r="K54" s="3">
        <f t="shared" si="7"/>
        <v>24</v>
      </c>
      <c r="L54" s="303">
        <v>3544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0</v>
      </c>
      <c r="C55" s="43">
        <f t="shared" si="8"/>
        <v>19864</v>
      </c>
      <c r="D55" s="97">
        <f t="shared" ref="D55:D64" si="10">SUM(L50)</f>
        <v>16145</v>
      </c>
      <c r="E55" s="52">
        <f t="shared" si="9"/>
        <v>115.64974382859805</v>
      </c>
      <c r="F55" s="52">
        <f t="shared" ref="F55:F64" si="11">SUM(C55/D55*100)</f>
        <v>123.03499535459895</v>
      </c>
      <c r="G55" s="3"/>
      <c r="H55" s="88">
        <v>3279</v>
      </c>
      <c r="I55" s="3">
        <v>25</v>
      </c>
      <c r="J55" s="160" t="s">
        <v>29</v>
      </c>
      <c r="K55" s="3">
        <f t="shared" si="7"/>
        <v>25</v>
      </c>
      <c r="L55" s="303">
        <v>11948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7</v>
      </c>
      <c r="C56" s="43">
        <f t="shared" si="8"/>
        <v>11246</v>
      </c>
      <c r="D56" s="97">
        <f t="shared" si="10"/>
        <v>8831</v>
      </c>
      <c r="E56" s="52">
        <f t="shared" si="9"/>
        <v>107.95814533934913</v>
      </c>
      <c r="F56" s="52">
        <f t="shared" si="11"/>
        <v>127.34684633676821</v>
      </c>
      <c r="G56" s="3"/>
      <c r="H56" s="88">
        <v>1794</v>
      </c>
      <c r="I56" s="3">
        <v>16</v>
      </c>
      <c r="J56" s="160" t="s">
        <v>3</v>
      </c>
      <c r="K56" s="3">
        <f t="shared" si="7"/>
        <v>16</v>
      </c>
      <c r="L56" s="303">
        <v>1612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1</v>
      </c>
      <c r="C57" s="43">
        <f t="shared" si="8"/>
        <v>7486</v>
      </c>
      <c r="D57" s="97">
        <f t="shared" si="10"/>
        <v>6368</v>
      </c>
      <c r="E57" s="52">
        <f t="shared" si="9"/>
        <v>124.16652844584507</v>
      </c>
      <c r="F57" s="52">
        <f t="shared" si="11"/>
        <v>117.55653266331659</v>
      </c>
      <c r="G57" s="3"/>
      <c r="H57" s="125">
        <v>1585</v>
      </c>
      <c r="I57" s="3">
        <v>36</v>
      </c>
      <c r="J57" s="160" t="s">
        <v>5</v>
      </c>
      <c r="K57" s="3">
        <f t="shared" si="7"/>
        <v>36</v>
      </c>
      <c r="L57" s="303">
        <v>2187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</v>
      </c>
      <c r="C58" s="43">
        <f t="shared" si="8"/>
        <v>4282</v>
      </c>
      <c r="D58" s="97">
        <f t="shared" si="10"/>
        <v>4802</v>
      </c>
      <c r="E58" s="52">
        <f t="shared" si="9"/>
        <v>50.187529301453345</v>
      </c>
      <c r="F58" s="52">
        <f t="shared" si="11"/>
        <v>89.171178675551857</v>
      </c>
      <c r="G58" s="12"/>
      <c r="H58" s="441">
        <v>1548</v>
      </c>
      <c r="I58" s="14">
        <v>22</v>
      </c>
      <c r="J58" s="162" t="s">
        <v>26</v>
      </c>
      <c r="K58" s="14">
        <f t="shared" si="7"/>
        <v>22</v>
      </c>
      <c r="L58" s="304">
        <v>1067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28</v>
      </c>
      <c r="C59" s="43">
        <f t="shared" si="8"/>
        <v>3866</v>
      </c>
      <c r="D59" s="97">
        <f t="shared" si="10"/>
        <v>3544</v>
      </c>
      <c r="E59" s="52">
        <f t="shared" si="9"/>
        <v>94.361728093727109</v>
      </c>
      <c r="F59" s="52">
        <f t="shared" si="11"/>
        <v>109.08577878103839</v>
      </c>
      <c r="G59" s="3"/>
      <c r="H59" s="440">
        <v>1480</v>
      </c>
      <c r="I59" s="335">
        <v>38</v>
      </c>
      <c r="J59" s="220" t="s">
        <v>38</v>
      </c>
      <c r="K59" s="8" t="s">
        <v>67</v>
      </c>
      <c r="L59" s="305">
        <v>111160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29</v>
      </c>
      <c r="C60" s="43">
        <f t="shared" si="8"/>
        <v>3279</v>
      </c>
      <c r="D60" s="97">
        <f t="shared" si="10"/>
        <v>11948</v>
      </c>
      <c r="E60" s="52">
        <f t="shared" si="9"/>
        <v>116.44176136363636</v>
      </c>
      <c r="F60" s="52">
        <f t="shared" si="11"/>
        <v>27.443923669233346</v>
      </c>
      <c r="G60" s="3"/>
      <c r="H60" s="125">
        <v>413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3</v>
      </c>
      <c r="C61" s="43">
        <f t="shared" si="8"/>
        <v>1794</v>
      </c>
      <c r="D61" s="97">
        <f t="shared" si="10"/>
        <v>1612</v>
      </c>
      <c r="E61" s="52">
        <f t="shared" si="9"/>
        <v>85.837320574162675</v>
      </c>
      <c r="F61" s="52">
        <f t="shared" si="11"/>
        <v>111.29032258064515</v>
      </c>
      <c r="G61" s="11"/>
      <c r="H61" s="91">
        <v>286</v>
      </c>
      <c r="I61" s="139">
        <v>12</v>
      </c>
      <c r="J61" s="160" t="s">
        <v>18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5</v>
      </c>
      <c r="C62" s="43">
        <f t="shared" si="8"/>
        <v>1585</v>
      </c>
      <c r="D62" s="97">
        <f t="shared" si="10"/>
        <v>2187</v>
      </c>
      <c r="E62" s="52">
        <f t="shared" si="9"/>
        <v>92.097617664148743</v>
      </c>
      <c r="F62" s="52">
        <f t="shared" si="11"/>
        <v>72.473708276177405</v>
      </c>
      <c r="G62" s="12"/>
      <c r="H62" s="91">
        <v>134</v>
      </c>
      <c r="I62" s="173">
        <v>17</v>
      </c>
      <c r="J62" s="160" t="s">
        <v>21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26</v>
      </c>
      <c r="C63" s="330">
        <f t="shared" si="8"/>
        <v>1548</v>
      </c>
      <c r="D63" s="137">
        <f t="shared" si="10"/>
        <v>1067</v>
      </c>
      <c r="E63" s="57">
        <f t="shared" si="9"/>
        <v>151.76470588235293</v>
      </c>
      <c r="F63" s="57">
        <f t="shared" si="11"/>
        <v>145.0796626054358</v>
      </c>
      <c r="G63" s="92"/>
      <c r="H63" s="444">
        <v>104</v>
      </c>
      <c r="I63" s="3">
        <v>23</v>
      </c>
      <c r="J63" s="160" t="s">
        <v>27</v>
      </c>
      <c r="K63" s="3">
        <f>SUM(K49)</f>
        <v>26</v>
      </c>
      <c r="L63" s="160" t="s">
        <v>30</v>
      </c>
      <c r="M63" s="169">
        <v>47470</v>
      </c>
      <c r="N63" s="89">
        <f>SUM(H49)</f>
        <v>44982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102617</v>
      </c>
      <c r="D64" s="138">
        <f t="shared" si="10"/>
        <v>111160</v>
      </c>
      <c r="E64" s="70">
        <f t="shared" si="9"/>
        <v>95.702494754021913</v>
      </c>
      <c r="F64" s="70">
        <f t="shared" si="11"/>
        <v>92.314681540122351</v>
      </c>
      <c r="G64" s="69"/>
      <c r="H64" s="125">
        <v>100</v>
      </c>
      <c r="I64" s="3">
        <v>11</v>
      </c>
      <c r="J64" s="160" t="s">
        <v>17</v>
      </c>
      <c r="K64" s="3">
        <f t="shared" ref="K64:K72" si="12">SUM(K50)</f>
        <v>33</v>
      </c>
      <c r="L64" s="160" t="s">
        <v>0</v>
      </c>
      <c r="M64" s="169">
        <v>17176</v>
      </c>
      <c r="N64" s="89">
        <f t="shared" ref="N64:N72" si="13">SUM(H50)</f>
        <v>19864</v>
      </c>
      <c r="O64" s="45"/>
      <c r="S64" s="26"/>
      <c r="T64" s="26"/>
      <c r="U64" s="26"/>
      <c r="V64" s="26"/>
    </row>
    <row r="65" spans="2:22">
      <c r="H65" s="89">
        <v>97</v>
      </c>
      <c r="I65" s="3">
        <v>9</v>
      </c>
      <c r="J65" s="3" t="s">
        <v>161</v>
      </c>
      <c r="K65" s="3">
        <f t="shared" si="12"/>
        <v>13</v>
      </c>
      <c r="L65" s="160" t="s">
        <v>7</v>
      </c>
      <c r="M65" s="169">
        <v>10417</v>
      </c>
      <c r="N65" s="89">
        <f t="shared" si="13"/>
        <v>11246</v>
      </c>
      <c r="O65" s="45"/>
      <c r="S65" s="26"/>
      <c r="T65" s="26"/>
      <c r="U65" s="26"/>
      <c r="V65" s="26"/>
    </row>
    <row r="66" spans="2:22">
      <c r="H66" s="43">
        <v>40</v>
      </c>
      <c r="I66" s="3">
        <v>4</v>
      </c>
      <c r="J66" s="160" t="s">
        <v>11</v>
      </c>
      <c r="K66" s="3">
        <f t="shared" si="12"/>
        <v>34</v>
      </c>
      <c r="L66" s="160" t="s">
        <v>1</v>
      </c>
      <c r="M66" s="169">
        <v>6029</v>
      </c>
      <c r="N66" s="89">
        <f t="shared" si="13"/>
        <v>7486</v>
      </c>
      <c r="O66" s="45"/>
      <c r="S66" s="26"/>
      <c r="T66" s="26"/>
      <c r="U66" s="26"/>
      <c r="V66" s="26"/>
    </row>
    <row r="67" spans="2:22">
      <c r="H67" s="413">
        <v>22</v>
      </c>
      <c r="I67" s="3">
        <v>29</v>
      </c>
      <c r="J67" s="160" t="s">
        <v>95</v>
      </c>
      <c r="K67" s="3">
        <f t="shared" si="12"/>
        <v>40</v>
      </c>
      <c r="L67" s="160" t="s">
        <v>2</v>
      </c>
      <c r="M67" s="169">
        <v>8532</v>
      </c>
      <c r="N67" s="89">
        <f t="shared" si="13"/>
        <v>4282</v>
      </c>
      <c r="O67" s="45"/>
      <c r="S67" s="26"/>
      <c r="T67" s="26"/>
      <c r="U67" s="26"/>
      <c r="V67" s="26"/>
    </row>
    <row r="68" spans="2:22">
      <c r="B68" s="51"/>
      <c r="C68" s="26"/>
      <c r="H68" s="88">
        <v>9</v>
      </c>
      <c r="I68" s="3">
        <v>15</v>
      </c>
      <c r="J68" s="160" t="s">
        <v>20</v>
      </c>
      <c r="K68" s="3">
        <f t="shared" si="12"/>
        <v>24</v>
      </c>
      <c r="L68" s="160" t="s">
        <v>28</v>
      </c>
      <c r="M68" s="169">
        <v>4097</v>
      </c>
      <c r="N68" s="89">
        <f t="shared" si="13"/>
        <v>3866</v>
      </c>
      <c r="O68" s="45"/>
      <c r="S68" s="26"/>
      <c r="T68" s="26"/>
      <c r="U68" s="26"/>
      <c r="V68" s="26"/>
    </row>
    <row r="69" spans="2:22">
      <c r="B69" s="51"/>
      <c r="C69" s="26"/>
      <c r="H69" s="333">
        <v>0</v>
      </c>
      <c r="I69" s="3">
        <v>1</v>
      </c>
      <c r="J69" s="160" t="s">
        <v>4</v>
      </c>
      <c r="K69" s="3">
        <f t="shared" si="12"/>
        <v>25</v>
      </c>
      <c r="L69" s="160" t="s">
        <v>29</v>
      </c>
      <c r="M69" s="169">
        <v>2816</v>
      </c>
      <c r="N69" s="89">
        <f t="shared" si="13"/>
        <v>3279</v>
      </c>
      <c r="O69" s="45"/>
      <c r="S69" s="26"/>
      <c r="T69" s="26"/>
      <c r="U69" s="26"/>
      <c r="V69" s="26"/>
    </row>
    <row r="70" spans="2:22">
      <c r="B70" s="50"/>
      <c r="H70" s="88">
        <v>0</v>
      </c>
      <c r="I70" s="3">
        <v>2</v>
      </c>
      <c r="J70" s="160" t="s">
        <v>6</v>
      </c>
      <c r="K70" s="3">
        <f t="shared" si="12"/>
        <v>16</v>
      </c>
      <c r="L70" s="160" t="s">
        <v>3</v>
      </c>
      <c r="M70" s="169">
        <v>2090</v>
      </c>
      <c r="N70" s="89">
        <f t="shared" si="13"/>
        <v>1794</v>
      </c>
      <c r="O70" s="45"/>
      <c r="S70" s="26"/>
      <c r="T70" s="26"/>
      <c r="U70" s="26"/>
      <c r="V70" s="26"/>
    </row>
    <row r="71" spans="2:22">
      <c r="B71" s="50"/>
      <c r="H71" s="88">
        <v>0</v>
      </c>
      <c r="I71" s="3">
        <v>3</v>
      </c>
      <c r="J71" s="160" t="s">
        <v>10</v>
      </c>
      <c r="K71" s="3">
        <f t="shared" si="12"/>
        <v>36</v>
      </c>
      <c r="L71" s="160" t="s">
        <v>5</v>
      </c>
      <c r="M71" s="169">
        <v>1721</v>
      </c>
      <c r="N71" s="89">
        <f t="shared" si="13"/>
        <v>1585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5</v>
      </c>
      <c r="J72" s="160" t="s">
        <v>12</v>
      </c>
      <c r="K72" s="3">
        <f t="shared" si="12"/>
        <v>22</v>
      </c>
      <c r="L72" s="162" t="s">
        <v>26</v>
      </c>
      <c r="M72" s="170">
        <v>1020</v>
      </c>
      <c r="N72" s="89">
        <f t="shared" si="13"/>
        <v>1548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6</v>
      </c>
      <c r="J73" s="160" t="s">
        <v>13</v>
      </c>
      <c r="K73" s="43"/>
      <c r="L73" s="3" t="s">
        <v>173</v>
      </c>
      <c r="M73" s="168">
        <v>107225</v>
      </c>
      <c r="N73" s="167">
        <f>SUM(H89)</f>
        <v>102617</v>
      </c>
      <c r="O73" s="45"/>
      <c r="S73" s="26"/>
      <c r="T73" s="26"/>
      <c r="U73" s="26"/>
      <c r="V73" s="26"/>
    </row>
    <row r="74" spans="2:22">
      <c r="B74" s="50"/>
      <c r="H74" s="333">
        <v>0</v>
      </c>
      <c r="I74" s="3">
        <v>7</v>
      </c>
      <c r="J74" s="160" t="s">
        <v>14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8</v>
      </c>
      <c r="J75" s="160" t="s">
        <v>15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44">
        <v>0</v>
      </c>
      <c r="I76" s="3">
        <v>10</v>
      </c>
      <c r="J76" s="160" t="s">
        <v>16</v>
      </c>
      <c r="L76" s="48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14</v>
      </c>
      <c r="J77" s="160" t="s">
        <v>19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18</v>
      </c>
      <c r="J78" s="160" t="s">
        <v>22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19</v>
      </c>
      <c r="J79" s="160" t="s">
        <v>23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20</v>
      </c>
      <c r="J80" s="160" t="s">
        <v>24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346">
        <v>0</v>
      </c>
      <c r="I81" s="3">
        <v>27</v>
      </c>
      <c r="J81" s="160" t="s">
        <v>31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28</v>
      </c>
      <c r="J82" s="160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30</v>
      </c>
      <c r="J83" s="160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31</v>
      </c>
      <c r="J84" s="160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88">
        <v>0</v>
      </c>
      <c r="I85" s="3">
        <v>32</v>
      </c>
      <c r="J85" s="160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35</v>
      </c>
      <c r="J86" s="160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88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102617</v>
      </c>
      <c r="I89" s="3"/>
      <c r="J89" s="3" t="s">
        <v>93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H51" sqref="H5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65</v>
      </c>
      <c r="J1" s="101"/>
      <c r="Q1" s="26"/>
      <c r="R1" s="108"/>
    </row>
    <row r="2" spans="5:30">
      <c r="H2" s="280" t="s">
        <v>196</v>
      </c>
      <c r="I2" s="3"/>
      <c r="J2" s="185" t="s">
        <v>103</v>
      </c>
      <c r="K2" s="3"/>
      <c r="L2" s="179" t="s">
        <v>188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100</v>
      </c>
      <c r="K3" s="3"/>
      <c r="L3" s="42" t="s">
        <v>99</v>
      </c>
      <c r="M3" s="82"/>
      <c r="N3" s="415"/>
      <c r="R3" s="48"/>
      <c r="S3" s="26"/>
      <c r="T3" s="26"/>
      <c r="U3" s="26"/>
      <c r="V3" s="26"/>
    </row>
    <row r="4" spans="5:30" ht="13.5" customHeight="1">
      <c r="H4" s="89">
        <v>19011</v>
      </c>
      <c r="I4" s="3">
        <v>33</v>
      </c>
      <c r="J4" s="33" t="s">
        <v>0</v>
      </c>
      <c r="K4" s="200">
        <f>SUM(I4)</f>
        <v>33</v>
      </c>
      <c r="L4" s="272">
        <v>16998</v>
      </c>
      <c r="M4" s="45"/>
      <c r="N4" s="415"/>
      <c r="R4" s="48"/>
      <c r="S4" s="26"/>
      <c r="T4" s="26"/>
      <c r="U4" s="26"/>
      <c r="V4" s="26"/>
    </row>
    <row r="5" spans="5:30" ht="13.5" customHeight="1">
      <c r="H5" s="88">
        <v>14984</v>
      </c>
      <c r="I5" s="3">
        <v>34</v>
      </c>
      <c r="J5" s="33" t="s">
        <v>1</v>
      </c>
      <c r="K5" s="200">
        <f t="shared" ref="K5:K13" si="0">SUM(I5)</f>
        <v>34</v>
      </c>
      <c r="L5" s="272">
        <v>15039</v>
      </c>
      <c r="M5" s="45"/>
      <c r="N5" s="415"/>
      <c r="R5" s="48"/>
      <c r="S5" s="26"/>
      <c r="T5" s="26"/>
      <c r="U5" s="26"/>
      <c r="V5" s="26"/>
    </row>
    <row r="6" spans="5:30" ht="13.5" customHeight="1">
      <c r="H6" s="88">
        <v>12747</v>
      </c>
      <c r="I6" s="3">
        <v>17</v>
      </c>
      <c r="J6" s="33" t="s">
        <v>21</v>
      </c>
      <c r="K6" s="200">
        <f t="shared" si="0"/>
        <v>17</v>
      </c>
      <c r="L6" s="272">
        <v>15051</v>
      </c>
      <c r="M6" s="45"/>
      <c r="N6" s="415"/>
      <c r="R6" s="48"/>
      <c r="S6" s="26"/>
      <c r="T6" s="26"/>
      <c r="U6" s="26"/>
      <c r="V6" s="26"/>
    </row>
    <row r="7" spans="5:30" ht="13.5" customHeight="1">
      <c r="H7" s="88">
        <v>11776</v>
      </c>
      <c r="I7" s="3">
        <v>40</v>
      </c>
      <c r="J7" s="33" t="s">
        <v>2</v>
      </c>
      <c r="K7" s="200">
        <f t="shared" si="0"/>
        <v>40</v>
      </c>
      <c r="L7" s="272">
        <v>8677</v>
      </c>
      <c r="M7" s="45"/>
      <c r="N7" s="415"/>
      <c r="R7" s="48"/>
      <c r="S7" s="26"/>
      <c r="T7" s="26"/>
      <c r="U7" s="26"/>
      <c r="V7" s="26"/>
    </row>
    <row r="8" spans="5:30">
      <c r="H8" s="88">
        <v>11156</v>
      </c>
      <c r="I8" s="3">
        <v>2</v>
      </c>
      <c r="J8" s="33" t="s">
        <v>6</v>
      </c>
      <c r="K8" s="200">
        <f t="shared" si="0"/>
        <v>2</v>
      </c>
      <c r="L8" s="272">
        <v>15949</v>
      </c>
      <c r="M8" s="45"/>
      <c r="R8" s="48"/>
      <c r="S8" s="26"/>
      <c r="T8" s="26"/>
      <c r="U8" s="26"/>
      <c r="V8" s="26"/>
    </row>
    <row r="9" spans="5:30">
      <c r="H9" s="88">
        <v>9988</v>
      </c>
      <c r="I9" s="3">
        <v>31</v>
      </c>
      <c r="J9" s="33" t="s">
        <v>64</v>
      </c>
      <c r="K9" s="200">
        <f t="shared" si="0"/>
        <v>31</v>
      </c>
      <c r="L9" s="272">
        <v>9832</v>
      </c>
      <c r="M9" s="45"/>
      <c r="R9" s="48"/>
      <c r="S9" s="26"/>
      <c r="T9" s="26"/>
      <c r="U9" s="26"/>
      <c r="V9" s="26"/>
    </row>
    <row r="10" spans="5:30">
      <c r="H10" s="88">
        <v>7714</v>
      </c>
      <c r="I10" s="3">
        <v>13</v>
      </c>
      <c r="J10" s="33" t="s">
        <v>7</v>
      </c>
      <c r="K10" s="200">
        <f t="shared" si="0"/>
        <v>13</v>
      </c>
      <c r="L10" s="272">
        <v>6241</v>
      </c>
      <c r="M10" s="45"/>
      <c r="R10" s="48"/>
      <c r="S10" s="26"/>
      <c r="T10" s="26"/>
      <c r="U10" s="26"/>
      <c r="V10" s="26"/>
    </row>
    <row r="11" spans="5:30">
      <c r="H11" s="289">
        <v>7543</v>
      </c>
      <c r="I11" s="3">
        <v>25</v>
      </c>
      <c r="J11" s="33" t="s">
        <v>29</v>
      </c>
      <c r="K11" s="200">
        <f t="shared" si="0"/>
        <v>25</v>
      </c>
      <c r="L11" s="273">
        <v>6669</v>
      </c>
      <c r="M11" s="45"/>
      <c r="N11" s="29"/>
      <c r="R11" s="48"/>
      <c r="S11" s="26"/>
      <c r="T11" s="26"/>
      <c r="U11" s="26"/>
      <c r="V11" s="26"/>
    </row>
    <row r="12" spans="5:30">
      <c r="H12" s="433">
        <v>7245</v>
      </c>
      <c r="I12" s="3">
        <v>16</v>
      </c>
      <c r="J12" s="33" t="s">
        <v>3</v>
      </c>
      <c r="K12" s="200">
        <f t="shared" si="0"/>
        <v>16</v>
      </c>
      <c r="L12" s="273">
        <v>4537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4">
        <v>5209</v>
      </c>
      <c r="I13" s="14">
        <v>11</v>
      </c>
      <c r="J13" s="77" t="s">
        <v>17</v>
      </c>
      <c r="K13" s="200">
        <f t="shared" si="0"/>
        <v>11</v>
      </c>
      <c r="L13" s="273">
        <v>4110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2">
        <v>4310</v>
      </c>
      <c r="I14" s="219">
        <v>26</v>
      </c>
      <c r="J14" s="376" t="s">
        <v>30</v>
      </c>
      <c r="K14" s="107" t="s">
        <v>8</v>
      </c>
      <c r="L14" s="274">
        <v>137000</v>
      </c>
      <c r="N14" s="32"/>
      <c r="R14" s="48"/>
      <c r="S14" s="26"/>
      <c r="T14" s="26"/>
      <c r="U14" s="26"/>
      <c r="V14" s="26"/>
    </row>
    <row r="15" spans="5:30">
      <c r="H15" s="88">
        <v>3655</v>
      </c>
      <c r="I15" s="3">
        <v>38</v>
      </c>
      <c r="J15" s="33" t="s">
        <v>38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3589</v>
      </c>
      <c r="I16" s="3">
        <v>21</v>
      </c>
      <c r="J16" s="3" t="s">
        <v>158</v>
      </c>
      <c r="K16" s="50"/>
      <c r="L16" s="32"/>
      <c r="R16" s="48"/>
      <c r="S16" s="26"/>
      <c r="T16" s="26"/>
      <c r="U16" s="26"/>
      <c r="V16" s="26"/>
    </row>
    <row r="17" spans="1:22">
      <c r="H17" s="88">
        <v>1908</v>
      </c>
      <c r="I17" s="3">
        <v>3</v>
      </c>
      <c r="J17" s="33" t="s">
        <v>10</v>
      </c>
      <c r="L17" s="32"/>
      <c r="R17" s="48"/>
      <c r="S17" s="26"/>
      <c r="T17" s="26"/>
      <c r="U17" s="26"/>
      <c r="V17" s="26"/>
    </row>
    <row r="18" spans="1:22">
      <c r="H18" s="414">
        <v>1706</v>
      </c>
      <c r="I18" s="3">
        <v>24</v>
      </c>
      <c r="J18" s="33" t="s">
        <v>28</v>
      </c>
      <c r="L18" s="186" t="s">
        <v>103</v>
      </c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421">
        <v>1294</v>
      </c>
      <c r="I19" s="3">
        <v>14</v>
      </c>
      <c r="J19" s="33" t="s">
        <v>19</v>
      </c>
      <c r="K19" s="116">
        <f>SUM(I4)</f>
        <v>33</v>
      </c>
      <c r="L19" s="33" t="s">
        <v>0</v>
      </c>
      <c r="M19" s="365">
        <v>19397</v>
      </c>
      <c r="N19" s="89">
        <f>SUM(H4)</f>
        <v>19011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193</v>
      </c>
      <c r="D20" s="59" t="s">
        <v>185</v>
      </c>
      <c r="E20" s="59" t="s">
        <v>51</v>
      </c>
      <c r="F20" s="59" t="s">
        <v>50</v>
      </c>
      <c r="G20" s="60" t="s">
        <v>52</v>
      </c>
      <c r="H20" s="88">
        <v>1009</v>
      </c>
      <c r="I20" s="3">
        <v>1</v>
      </c>
      <c r="J20" s="33" t="s">
        <v>4</v>
      </c>
      <c r="K20" s="116">
        <f t="shared" ref="K20:K28" si="1">SUM(I5)</f>
        <v>34</v>
      </c>
      <c r="L20" s="33" t="s">
        <v>1</v>
      </c>
      <c r="M20" s="366">
        <v>19292</v>
      </c>
      <c r="N20" s="89">
        <f t="shared" ref="N20:N28" si="2">SUM(H5)</f>
        <v>14984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0</v>
      </c>
      <c r="C21" s="199">
        <f>SUM(H4)</f>
        <v>19011</v>
      </c>
      <c r="D21" s="89">
        <f>SUM(L4)</f>
        <v>16998</v>
      </c>
      <c r="E21" s="52">
        <f t="shared" ref="E21:E30" si="3">SUM(N19/M19*100)</f>
        <v>98.010001546630917</v>
      </c>
      <c r="F21" s="52">
        <f t="shared" ref="F21:F31" si="4">SUM(C21/D21*100)</f>
        <v>111.84256971408402</v>
      </c>
      <c r="G21" s="62"/>
      <c r="H21" s="88">
        <v>744</v>
      </c>
      <c r="I21" s="3">
        <v>36</v>
      </c>
      <c r="J21" s="33" t="s">
        <v>5</v>
      </c>
      <c r="K21" s="116">
        <f t="shared" si="1"/>
        <v>17</v>
      </c>
      <c r="L21" s="33" t="s">
        <v>21</v>
      </c>
      <c r="M21" s="366">
        <v>19076</v>
      </c>
      <c r="N21" s="89">
        <f t="shared" si="2"/>
        <v>12747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</v>
      </c>
      <c r="C22" s="199">
        <f t="shared" ref="C22:C30" si="5">SUM(H5)</f>
        <v>14984</v>
      </c>
      <c r="D22" s="89">
        <f t="shared" ref="D22:D29" si="6">SUM(L5)</f>
        <v>15039</v>
      </c>
      <c r="E22" s="52">
        <f t="shared" si="3"/>
        <v>77.669500311009742</v>
      </c>
      <c r="F22" s="52">
        <f t="shared" si="4"/>
        <v>99.634284194427821</v>
      </c>
      <c r="G22" s="62"/>
      <c r="H22" s="88">
        <v>634</v>
      </c>
      <c r="I22" s="3">
        <v>9</v>
      </c>
      <c r="J22" s="3" t="s">
        <v>162</v>
      </c>
      <c r="K22" s="116">
        <f t="shared" si="1"/>
        <v>40</v>
      </c>
      <c r="L22" s="33" t="s">
        <v>2</v>
      </c>
      <c r="M22" s="366">
        <v>16795</v>
      </c>
      <c r="N22" s="89">
        <f t="shared" si="2"/>
        <v>11776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199">
        <f t="shared" si="5"/>
        <v>12747</v>
      </c>
      <c r="D23" s="89">
        <f t="shared" si="6"/>
        <v>15051</v>
      </c>
      <c r="E23" s="52">
        <f t="shared" si="3"/>
        <v>66.822184944432792</v>
      </c>
      <c r="F23" s="52">
        <f t="shared" si="4"/>
        <v>84.692047040063784</v>
      </c>
      <c r="G23" s="62"/>
      <c r="H23" s="88">
        <v>504</v>
      </c>
      <c r="I23" s="3">
        <v>12</v>
      </c>
      <c r="J23" s="33" t="s">
        <v>18</v>
      </c>
      <c r="K23" s="116">
        <f t="shared" si="1"/>
        <v>2</v>
      </c>
      <c r="L23" s="33" t="s">
        <v>6</v>
      </c>
      <c r="M23" s="366">
        <v>14179</v>
      </c>
      <c r="N23" s="89">
        <f t="shared" si="2"/>
        <v>11156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2</v>
      </c>
      <c r="C24" s="199">
        <f t="shared" si="5"/>
        <v>11776</v>
      </c>
      <c r="D24" s="89">
        <f t="shared" si="6"/>
        <v>8677</v>
      </c>
      <c r="E24" s="52">
        <f t="shared" si="3"/>
        <v>70.116105983923788</v>
      </c>
      <c r="F24" s="52">
        <f t="shared" si="4"/>
        <v>135.71510890860895</v>
      </c>
      <c r="G24" s="62"/>
      <c r="H24" s="88">
        <v>450</v>
      </c>
      <c r="I24" s="3">
        <v>10</v>
      </c>
      <c r="J24" s="33" t="s">
        <v>16</v>
      </c>
      <c r="K24" s="116">
        <f t="shared" si="1"/>
        <v>31</v>
      </c>
      <c r="L24" s="33" t="s">
        <v>64</v>
      </c>
      <c r="M24" s="366">
        <v>9656</v>
      </c>
      <c r="N24" s="89">
        <f t="shared" si="2"/>
        <v>9988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6</v>
      </c>
      <c r="C25" s="199">
        <f t="shared" si="5"/>
        <v>11156</v>
      </c>
      <c r="D25" s="89">
        <f t="shared" si="6"/>
        <v>15949</v>
      </c>
      <c r="E25" s="52">
        <f t="shared" si="3"/>
        <v>78.679737640172092</v>
      </c>
      <c r="F25" s="52">
        <f t="shared" si="4"/>
        <v>69.947959119694019</v>
      </c>
      <c r="G25" s="72"/>
      <c r="H25" s="44">
        <v>428</v>
      </c>
      <c r="I25" s="3">
        <v>32</v>
      </c>
      <c r="J25" s="33" t="s">
        <v>35</v>
      </c>
      <c r="K25" s="116">
        <f t="shared" si="1"/>
        <v>13</v>
      </c>
      <c r="L25" s="33" t="s">
        <v>7</v>
      </c>
      <c r="M25" s="366">
        <v>11912</v>
      </c>
      <c r="N25" s="89">
        <f t="shared" si="2"/>
        <v>7714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64</v>
      </c>
      <c r="C26" s="199">
        <f t="shared" si="5"/>
        <v>9988</v>
      </c>
      <c r="D26" s="89">
        <f t="shared" si="6"/>
        <v>9832</v>
      </c>
      <c r="E26" s="52">
        <f t="shared" si="3"/>
        <v>103.43827671913837</v>
      </c>
      <c r="F26" s="52">
        <f t="shared" si="4"/>
        <v>101.58665581773801</v>
      </c>
      <c r="G26" s="62"/>
      <c r="H26" s="88">
        <v>414</v>
      </c>
      <c r="I26" s="3">
        <v>27</v>
      </c>
      <c r="J26" s="33" t="s">
        <v>31</v>
      </c>
      <c r="K26" s="116">
        <f t="shared" si="1"/>
        <v>25</v>
      </c>
      <c r="L26" s="33" t="s">
        <v>29</v>
      </c>
      <c r="M26" s="367">
        <v>8761</v>
      </c>
      <c r="N26" s="89">
        <f t="shared" si="2"/>
        <v>7543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7</v>
      </c>
      <c r="C27" s="199">
        <f t="shared" si="5"/>
        <v>7714</v>
      </c>
      <c r="D27" s="89">
        <f t="shared" si="6"/>
        <v>6241</v>
      </c>
      <c r="E27" s="52">
        <f t="shared" si="3"/>
        <v>64.758226997985219</v>
      </c>
      <c r="F27" s="52">
        <f t="shared" si="4"/>
        <v>123.60198686107995</v>
      </c>
      <c r="G27" s="62"/>
      <c r="H27" s="88">
        <v>254</v>
      </c>
      <c r="I27" s="3">
        <v>37</v>
      </c>
      <c r="J27" s="33" t="s">
        <v>37</v>
      </c>
      <c r="K27" s="116">
        <f t="shared" si="1"/>
        <v>16</v>
      </c>
      <c r="L27" s="33" t="s">
        <v>3</v>
      </c>
      <c r="M27" s="368">
        <v>13046</v>
      </c>
      <c r="N27" s="89">
        <f t="shared" si="2"/>
        <v>7245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29</v>
      </c>
      <c r="C28" s="199">
        <f t="shared" si="5"/>
        <v>7543</v>
      </c>
      <c r="D28" s="89">
        <f t="shared" si="6"/>
        <v>6669</v>
      </c>
      <c r="E28" s="52">
        <f t="shared" si="3"/>
        <v>86.097477456911307</v>
      </c>
      <c r="F28" s="52">
        <f t="shared" si="4"/>
        <v>113.10541310541311</v>
      </c>
      <c r="G28" s="73"/>
      <c r="H28" s="88">
        <v>193</v>
      </c>
      <c r="I28" s="3">
        <v>39</v>
      </c>
      <c r="J28" s="33" t="s">
        <v>39</v>
      </c>
      <c r="K28" s="180">
        <f t="shared" si="1"/>
        <v>11</v>
      </c>
      <c r="L28" s="77" t="s">
        <v>17</v>
      </c>
      <c r="M28" s="368">
        <v>5509</v>
      </c>
      <c r="N28" s="166">
        <f t="shared" si="2"/>
        <v>5209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</v>
      </c>
      <c r="C29" s="199">
        <f t="shared" si="5"/>
        <v>7245</v>
      </c>
      <c r="D29" s="89">
        <f t="shared" si="6"/>
        <v>4537</v>
      </c>
      <c r="E29" s="52">
        <f t="shared" si="3"/>
        <v>55.534263375747351</v>
      </c>
      <c r="F29" s="52">
        <f t="shared" si="4"/>
        <v>159.68701785320695</v>
      </c>
      <c r="G29" s="72"/>
      <c r="H29" s="88">
        <v>117</v>
      </c>
      <c r="I29" s="3">
        <v>20</v>
      </c>
      <c r="J29" s="33" t="s">
        <v>24</v>
      </c>
      <c r="K29" s="114"/>
      <c r="L29" s="114" t="s">
        <v>166</v>
      </c>
      <c r="M29" s="369">
        <v>221011</v>
      </c>
      <c r="N29" s="171">
        <f>SUM(H44)</f>
        <v>128854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17</v>
      </c>
      <c r="C30" s="199">
        <f t="shared" si="5"/>
        <v>5209</v>
      </c>
      <c r="D30" s="89">
        <f>SUM(L13)</f>
        <v>4110</v>
      </c>
      <c r="E30" s="57">
        <f t="shared" si="3"/>
        <v>94.554365583590481</v>
      </c>
      <c r="F30" s="63">
        <f t="shared" si="4"/>
        <v>126.7396593673966</v>
      </c>
      <c r="G30" s="75"/>
      <c r="H30" s="44">
        <v>107</v>
      </c>
      <c r="I30" s="3">
        <v>7</v>
      </c>
      <c r="J30" s="33" t="s">
        <v>14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128854</v>
      </c>
      <c r="D31" s="67">
        <f>SUM(L14)</f>
        <v>137000</v>
      </c>
      <c r="E31" s="70">
        <f>SUM(N29/M29*100)</f>
        <v>58.3020754623073</v>
      </c>
      <c r="F31" s="63">
        <f t="shared" si="4"/>
        <v>94.054014598540149</v>
      </c>
      <c r="G31" s="71"/>
      <c r="H31" s="88">
        <v>67</v>
      </c>
      <c r="I31" s="3">
        <v>15</v>
      </c>
      <c r="J31" s="33" t="s">
        <v>20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43</v>
      </c>
      <c r="I32" s="3">
        <v>4</v>
      </c>
      <c r="J32" s="33" t="s">
        <v>11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41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9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3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1</v>
      </c>
      <c r="I36" s="3">
        <v>22</v>
      </c>
      <c r="J36" s="33" t="s">
        <v>26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44">
        <v>0</v>
      </c>
      <c r="I38" s="3">
        <v>6</v>
      </c>
      <c r="J38" s="33" t="s">
        <v>13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8</v>
      </c>
      <c r="J39" s="33" t="s">
        <v>15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333">
        <v>0</v>
      </c>
      <c r="I40" s="3">
        <v>19</v>
      </c>
      <c r="J40" s="33" t="s">
        <v>23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128854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196</v>
      </c>
      <c r="I48" s="3"/>
      <c r="J48" s="188" t="s">
        <v>91</v>
      </c>
      <c r="K48" s="3"/>
      <c r="L48" s="326" t="s">
        <v>188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99</v>
      </c>
      <c r="I49" s="3"/>
      <c r="J49" s="144" t="s">
        <v>9</v>
      </c>
      <c r="K49" s="3"/>
      <c r="L49" s="326" t="s">
        <v>170</v>
      </c>
      <c r="M49" s="82"/>
      <c r="R49" s="48"/>
      <c r="S49" s="26"/>
      <c r="T49" s="26"/>
      <c r="U49" s="26"/>
      <c r="V49" s="26"/>
    </row>
    <row r="50" spans="1:22">
      <c r="H50" s="43">
        <v>24852</v>
      </c>
      <c r="I50" s="3">
        <v>16</v>
      </c>
      <c r="J50" s="33" t="s">
        <v>3</v>
      </c>
      <c r="K50" s="324">
        <f>SUM(I50)</f>
        <v>16</v>
      </c>
      <c r="L50" s="327">
        <v>20677</v>
      </c>
      <c r="M50" s="45"/>
      <c r="R50" s="48"/>
      <c r="S50" s="26"/>
      <c r="T50" s="26"/>
      <c r="U50" s="26"/>
      <c r="V50" s="26"/>
    </row>
    <row r="51" spans="1:22">
      <c r="H51" s="44">
        <v>15999</v>
      </c>
      <c r="I51" s="3">
        <v>26</v>
      </c>
      <c r="J51" s="33" t="s">
        <v>30</v>
      </c>
      <c r="K51" s="324">
        <f t="shared" ref="K51:K59" si="7">SUM(I51)</f>
        <v>26</v>
      </c>
      <c r="L51" s="328">
        <v>16930</v>
      </c>
      <c r="M51" s="45"/>
      <c r="R51" s="48"/>
      <c r="S51" s="26"/>
      <c r="T51" s="26"/>
      <c r="U51" s="26"/>
      <c r="V51" s="26"/>
    </row>
    <row r="52" spans="1:22" ht="14.25" thickBot="1">
      <c r="H52" s="44">
        <v>7084</v>
      </c>
      <c r="I52" s="3">
        <v>33</v>
      </c>
      <c r="J52" s="33" t="s">
        <v>0</v>
      </c>
      <c r="K52" s="324">
        <f t="shared" si="7"/>
        <v>33</v>
      </c>
      <c r="L52" s="328">
        <v>11876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193</v>
      </c>
      <c r="D53" s="59" t="s">
        <v>185</v>
      </c>
      <c r="E53" s="59" t="s">
        <v>51</v>
      </c>
      <c r="F53" s="59" t="s">
        <v>50</v>
      </c>
      <c r="G53" s="60" t="s">
        <v>52</v>
      </c>
      <c r="H53" s="44">
        <v>5389</v>
      </c>
      <c r="I53" s="3">
        <v>34</v>
      </c>
      <c r="J53" s="33" t="s">
        <v>1</v>
      </c>
      <c r="K53" s="324">
        <f t="shared" si="7"/>
        <v>34</v>
      </c>
      <c r="L53" s="328">
        <v>4146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24852</v>
      </c>
      <c r="D54" s="97">
        <f>SUM(L50)</f>
        <v>20677</v>
      </c>
      <c r="E54" s="52">
        <f t="shared" ref="E54:E63" si="8">SUM(N67/M67*100)</f>
        <v>65.709526453557544</v>
      </c>
      <c r="F54" s="52">
        <f t="shared" ref="F54:F62" si="9">SUM(C54/D54*100)</f>
        <v>120.19151714465349</v>
      </c>
      <c r="G54" s="62"/>
      <c r="H54" s="88">
        <v>4336</v>
      </c>
      <c r="I54" s="3">
        <v>38</v>
      </c>
      <c r="J54" s="33" t="s">
        <v>38</v>
      </c>
      <c r="K54" s="324">
        <f t="shared" si="7"/>
        <v>38</v>
      </c>
      <c r="L54" s="328">
        <v>4988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15999</v>
      </c>
      <c r="D55" s="97">
        <f t="shared" ref="D55:D63" si="11">SUM(L51)</f>
        <v>16930</v>
      </c>
      <c r="E55" s="52">
        <f t="shared" si="8"/>
        <v>89.670440533572474</v>
      </c>
      <c r="F55" s="52">
        <f t="shared" si="9"/>
        <v>94.500886001181343</v>
      </c>
      <c r="G55" s="62"/>
      <c r="H55" s="44">
        <v>1405</v>
      </c>
      <c r="I55" s="3">
        <v>39</v>
      </c>
      <c r="J55" s="33" t="s">
        <v>39</v>
      </c>
      <c r="K55" s="324">
        <f t="shared" si="7"/>
        <v>39</v>
      </c>
      <c r="L55" s="328">
        <v>1763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0</v>
      </c>
      <c r="C56" s="43">
        <f t="shared" si="10"/>
        <v>7084</v>
      </c>
      <c r="D56" s="97">
        <f t="shared" si="11"/>
        <v>11876</v>
      </c>
      <c r="E56" s="52">
        <f t="shared" si="8"/>
        <v>116.76281522993241</v>
      </c>
      <c r="F56" s="52">
        <f t="shared" si="9"/>
        <v>59.649713708319297</v>
      </c>
      <c r="G56" s="62"/>
      <c r="H56" s="44">
        <v>1110</v>
      </c>
      <c r="I56" s="3">
        <v>17</v>
      </c>
      <c r="J56" s="33" t="s">
        <v>21</v>
      </c>
      <c r="K56" s="324">
        <f t="shared" si="7"/>
        <v>17</v>
      </c>
      <c r="L56" s="328">
        <v>887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1</v>
      </c>
      <c r="C57" s="43">
        <f t="shared" si="10"/>
        <v>5389</v>
      </c>
      <c r="D57" s="97">
        <f t="shared" si="11"/>
        <v>4146</v>
      </c>
      <c r="E57" s="52">
        <f t="shared" si="8"/>
        <v>86.01755786113327</v>
      </c>
      <c r="F57" s="52">
        <f t="shared" si="9"/>
        <v>129.98070429329474</v>
      </c>
      <c r="G57" s="62"/>
      <c r="H57" s="44">
        <v>899</v>
      </c>
      <c r="I57" s="3">
        <v>36</v>
      </c>
      <c r="J57" s="33" t="s">
        <v>5</v>
      </c>
      <c r="K57" s="324">
        <f t="shared" si="7"/>
        <v>36</v>
      </c>
      <c r="L57" s="328">
        <v>397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38</v>
      </c>
      <c r="C58" s="43">
        <f t="shared" si="10"/>
        <v>4336</v>
      </c>
      <c r="D58" s="97">
        <f t="shared" si="11"/>
        <v>4988</v>
      </c>
      <c r="E58" s="52">
        <f t="shared" si="8"/>
        <v>55.47594677584442</v>
      </c>
      <c r="F58" s="52">
        <f t="shared" si="9"/>
        <v>86.928628708901371</v>
      </c>
      <c r="G58" s="72"/>
      <c r="H58" s="88">
        <v>749</v>
      </c>
      <c r="I58" s="3">
        <v>24</v>
      </c>
      <c r="J58" s="33" t="s">
        <v>28</v>
      </c>
      <c r="K58" s="324">
        <f t="shared" si="7"/>
        <v>24</v>
      </c>
      <c r="L58" s="328">
        <v>1558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39</v>
      </c>
      <c r="C59" s="43">
        <f t="shared" si="10"/>
        <v>1405</v>
      </c>
      <c r="D59" s="97">
        <f t="shared" si="11"/>
        <v>1763</v>
      </c>
      <c r="E59" s="52">
        <f t="shared" si="8"/>
        <v>87.267080745341616</v>
      </c>
      <c r="F59" s="52">
        <f t="shared" si="9"/>
        <v>79.693703913783324</v>
      </c>
      <c r="G59" s="62"/>
      <c r="H59" s="425">
        <v>606</v>
      </c>
      <c r="I59" s="14">
        <v>31</v>
      </c>
      <c r="J59" s="77" t="s">
        <v>106</v>
      </c>
      <c r="K59" s="325">
        <f t="shared" si="7"/>
        <v>31</v>
      </c>
      <c r="L59" s="329">
        <v>866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21</v>
      </c>
      <c r="C60" s="89">
        <f t="shared" si="10"/>
        <v>1110</v>
      </c>
      <c r="D60" s="97">
        <f t="shared" si="11"/>
        <v>887</v>
      </c>
      <c r="E60" s="52">
        <f t="shared" si="8"/>
        <v>93.12080536912751</v>
      </c>
      <c r="F60" s="52">
        <f t="shared" si="9"/>
        <v>125.14092446448703</v>
      </c>
      <c r="G60" s="62"/>
      <c r="H60" s="420">
        <v>586</v>
      </c>
      <c r="I60" s="219">
        <v>25</v>
      </c>
      <c r="J60" s="376" t="s">
        <v>29</v>
      </c>
      <c r="K60" s="362" t="s">
        <v>8</v>
      </c>
      <c r="L60" s="371">
        <v>67785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5</v>
      </c>
      <c r="C61" s="43">
        <f t="shared" si="10"/>
        <v>899</v>
      </c>
      <c r="D61" s="97">
        <f t="shared" si="11"/>
        <v>397</v>
      </c>
      <c r="E61" s="52">
        <f t="shared" si="8"/>
        <v>117.51633986928105</v>
      </c>
      <c r="F61" s="52">
        <f t="shared" si="9"/>
        <v>226.44836272040303</v>
      </c>
      <c r="G61" s="73"/>
      <c r="H61" s="44">
        <v>530</v>
      </c>
      <c r="I61" s="3">
        <v>40</v>
      </c>
      <c r="J61" s="33" t="s">
        <v>2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28</v>
      </c>
      <c r="C62" s="43">
        <f t="shared" si="10"/>
        <v>749</v>
      </c>
      <c r="D62" s="97">
        <f t="shared" si="11"/>
        <v>1558</v>
      </c>
      <c r="E62" s="52">
        <f t="shared" si="8"/>
        <v>62.782900251466891</v>
      </c>
      <c r="F62" s="52">
        <f t="shared" si="9"/>
        <v>48.074454428754812</v>
      </c>
      <c r="G62" s="72"/>
      <c r="H62" s="44">
        <v>491</v>
      </c>
      <c r="I62" s="3">
        <v>14</v>
      </c>
      <c r="J62" s="33" t="s">
        <v>19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64</v>
      </c>
      <c r="C63" s="43">
        <f t="shared" si="10"/>
        <v>606</v>
      </c>
      <c r="D63" s="97">
        <f t="shared" si="11"/>
        <v>866</v>
      </c>
      <c r="E63" s="57">
        <f t="shared" si="8"/>
        <v>58.157389635316704</v>
      </c>
      <c r="F63" s="52">
        <f>SUM(C63/D63*100)</f>
        <v>69.976905311778296</v>
      </c>
      <c r="G63" s="75"/>
      <c r="H63" s="44">
        <v>246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65038</v>
      </c>
      <c r="D64" s="67">
        <f>SUM(L60)</f>
        <v>67785</v>
      </c>
      <c r="E64" s="70">
        <f>SUM(N77/M77*100)</f>
        <v>76.759117195798424</v>
      </c>
      <c r="F64" s="70">
        <f>SUM(C64/D64*100)</f>
        <v>95.947481006122302</v>
      </c>
      <c r="G64" s="71"/>
      <c r="H64" s="346">
        <v>214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177</v>
      </c>
      <c r="I65" s="3">
        <v>19</v>
      </c>
      <c r="J65" s="33" t="s">
        <v>23</v>
      </c>
      <c r="M65" s="48"/>
      <c r="N65" s="26"/>
      <c r="R65" s="48"/>
      <c r="S65" s="26"/>
      <c r="T65" s="26"/>
      <c r="U65" s="26"/>
      <c r="V65" s="26"/>
    </row>
    <row r="66" spans="3:22">
      <c r="H66" s="44">
        <v>124</v>
      </c>
      <c r="I66" s="3">
        <v>37</v>
      </c>
      <c r="J66" s="33" t="s">
        <v>37</v>
      </c>
      <c r="L66" s="189" t="s">
        <v>91</v>
      </c>
      <c r="M66" s="340" t="s">
        <v>69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44">
        <v>107</v>
      </c>
      <c r="I67" s="3">
        <v>15</v>
      </c>
      <c r="J67" s="33" t="s">
        <v>20</v>
      </c>
      <c r="K67" s="3">
        <f>SUM(I50)</f>
        <v>16</v>
      </c>
      <c r="L67" s="33" t="s">
        <v>3</v>
      </c>
      <c r="M67" s="387">
        <v>37821</v>
      </c>
      <c r="N67" s="89">
        <f>SUM(H50)</f>
        <v>24852</v>
      </c>
      <c r="R67" s="48"/>
      <c r="S67" s="26"/>
      <c r="T67" s="26"/>
      <c r="U67" s="26"/>
      <c r="V67" s="26"/>
    </row>
    <row r="68" spans="3:22">
      <c r="C68" s="26"/>
      <c r="H68" s="333">
        <v>90</v>
      </c>
      <c r="I68" s="3">
        <v>9</v>
      </c>
      <c r="J68" s="3" t="s">
        <v>162</v>
      </c>
      <c r="K68" s="3">
        <f t="shared" ref="K68:K76" si="12">SUM(I51)</f>
        <v>26</v>
      </c>
      <c r="L68" s="33" t="s">
        <v>30</v>
      </c>
      <c r="M68" s="388">
        <v>17842</v>
      </c>
      <c r="N68" s="89">
        <f t="shared" ref="N68:N76" si="13">SUM(H51)</f>
        <v>15999</v>
      </c>
      <c r="R68" s="48"/>
      <c r="S68" s="26"/>
      <c r="T68" s="26"/>
      <c r="U68" s="26"/>
      <c r="V68" s="26"/>
    </row>
    <row r="69" spans="3:22">
      <c r="H69" s="88">
        <v>42</v>
      </c>
      <c r="I69" s="3">
        <v>13</v>
      </c>
      <c r="J69" s="33" t="s">
        <v>7</v>
      </c>
      <c r="K69" s="3">
        <f t="shared" si="12"/>
        <v>33</v>
      </c>
      <c r="L69" s="33" t="s">
        <v>0</v>
      </c>
      <c r="M69" s="388">
        <v>6067</v>
      </c>
      <c r="N69" s="89">
        <f t="shared" si="13"/>
        <v>7084</v>
      </c>
      <c r="R69" s="48"/>
      <c r="S69" s="26"/>
      <c r="T69" s="26"/>
      <c r="U69" s="26"/>
      <c r="V69" s="26"/>
    </row>
    <row r="70" spans="3:22">
      <c r="H70" s="289">
        <v>2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88">
        <v>6265</v>
      </c>
      <c r="N70" s="89">
        <f t="shared" si="13"/>
        <v>5389</v>
      </c>
      <c r="R70" s="48"/>
      <c r="S70" s="26"/>
      <c r="T70" s="26"/>
      <c r="U70" s="26"/>
      <c r="V70" s="26"/>
    </row>
    <row r="71" spans="3:22">
      <c r="H71" s="88">
        <v>0</v>
      </c>
      <c r="I71" s="3">
        <v>2</v>
      </c>
      <c r="J71" s="33" t="s">
        <v>6</v>
      </c>
      <c r="K71" s="3">
        <f t="shared" si="12"/>
        <v>38</v>
      </c>
      <c r="L71" s="33" t="s">
        <v>38</v>
      </c>
      <c r="M71" s="388">
        <v>7816</v>
      </c>
      <c r="N71" s="89">
        <f t="shared" si="13"/>
        <v>4336</v>
      </c>
      <c r="R71" s="48"/>
      <c r="S71" s="26"/>
      <c r="T71" s="26"/>
      <c r="U71" s="26"/>
      <c r="V71" s="26"/>
    </row>
    <row r="72" spans="3:22">
      <c r="H72" s="88">
        <v>0</v>
      </c>
      <c r="I72" s="3">
        <v>3</v>
      </c>
      <c r="J72" s="33" t="s">
        <v>10</v>
      </c>
      <c r="K72" s="3">
        <f t="shared" si="12"/>
        <v>39</v>
      </c>
      <c r="L72" s="33" t="s">
        <v>39</v>
      </c>
      <c r="M72" s="388">
        <v>1610</v>
      </c>
      <c r="N72" s="89">
        <f t="shared" si="13"/>
        <v>1405</v>
      </c>
      <c r="R72" s="48"/>
      <c r="S72" s="26"/>
      <c r="T72" s="26"/>
      <c r="U72" s="26"/>
      <c r="V72" s="26"/>
    </row>
    <row r="73" spans="3:22">
      <c r="H73" s="88">
        <v>0</v>
      </c>
      <c r="I73" s="3">
        <v>4</v>
      </c>
      <c r="J73" s="33" t="s">
        <v>11</v>
      </c>
      <c r="K73" s="3">
        <f t="shared" si="12"/>
        <v>17</v>
      </c>
      <c r="L73" s="33" t="s">
        <v>21</v>
      </c>
      <c r="M73" s="388">
        <v>1192</v>
      </c>
      <c r="N73" s="89">
        <f t="shared" si="13"/>
        <v>1110</v>
      </c>
      <c r="R73" s="48"/>
      <c r="S73" s="26"/>
      <c r="T73" s="26"/>
      <c r="U73" s="26"/>
      <c r="V73" s="26"/>
    </row>
    <row r="74" spans="3:22">
      <c r="H74" s="88">
        <v>0</v>
      </c>
      <c r="I74" s="3">
        <v>5</v>
      </c>
      <c r="J74" s="33" t="s">
        <v>12</v>
      </c>
      <c r="K74" s="3">
        <f t="shared" si="12"/>
        <v>36</v>
      </c>
      <c r="L74" s="33" t="s">
        <v>5</v>
      </c>
      <c r="M74" s="388">
        <v>765</v>
      </c>
      <c r="N74" s="89">
        <f t="shared" si="13"/>
        <v>899</v>
      </c>
      <c r="R74" s="48"/>
      <c r="S74" s="26"/>
      <c r="T74" s="26"/>
      <c r="U74" s="26"/>
      <c r="V74" s="26"/>
    </row>
    <row r="75" spans="3:22">
      <c r="H75" s="44">
        <v>0</v>
      </c>
      <c r="I75" s="3">
        <v>6</v>
      </c>
      <c r="J75" s="33" t="s">
        <v>13</v>
      </c>
      <c r="K75" s="3">
        <f t="shared" si="12"/>
        <v>24</v>
      </c>
      <c r="L75" s="33" t="s">
        <v>28</v>
      </c>
      <c r="M75" s="388">
        <v>1193</v>
      </c>
      <c r="N75" s="89">
        <f t="shared" si="13"/>
        <v>749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7</v>
      </c>
      <c r="J76" s="33" t="s">
        <v>14</v>
      </c>
      <c r="K76" s="14">
        <f t="shared" si="12"/>
        <v>31</v>
      </c>
      <c r="L76" s="77" t="s">
        <v>64</v>
      </c>
      <c r="M76" s="389">
        <v>1042</v>
      </c>
      <c r="N76" s="166">
        <f t="shared" si="13"/>
        <v>606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8</v>
      </c>
      <c r="J77" s="33" t="s">
        <v>15</v>
      </c>
      <c r="K77" s="3"/>
      <c r="L77" s="114" t="s">
        <v>62</v>
      </c>
      <c r="M77" s="294">
        <v>84730</v>
      </c>
      <c r="N77" s="171">
        <f>SUM(H90)</f>
        <v>65038</v>
      </c>
      <c r="R77" s="48"/>
      <c r="S77" s="26"/>
      <c r="T77" s="26"/>
      <c r="U77" s="26"/>
      <c r="V77" s="26"/>
    </row>
    <row r="78" spans="3:22">
      <c r="H78" s="421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122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44">
        <v>0</v>
      </c>
      <c r="I82" s="3">
        <v>21</v>
      </c>
      <c r="J82" s="33" t="s">
        <v>72</v>
      </c>
      <c r="R82" s="48"/>
      <c r="S82" s="26"/>
      <c r="T82" s="26"/>
      <c r="U82" s="26"/>
      <c r="V82" s="26"/>
    </row>
    <row r="83" spans="8:22">
      <c r="H83" s="44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88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88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65038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M77" sqref="M7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0" t="s">
        <v>197</v>
      </c>
      <c r="I2" s="3"/>
      <c r="J2" s="182" t="s">
        <v>70</v>
      </c>
      <c r="K2" s="81"/>
      <c r="L2" s="316" t="s">
        <v>198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46946</v>
      </c>
      <c r="I4" s="3">
        <v>33</v>
      </c>
      <c r="J4" s="160" t="s">
        <v>0</v>
      </c>
      <c r="K4" s="120">
        <f>SUM(I4)</f>
        <v>33</v>
      </c>
      <c r="L4" s="309">
        <v>49732</v>
      </c>
      <c r="M4" s="95"/>
      <c r="N4" s="416"/>
      <c r="O4" s="1"/>
      <c r="R4" s="48"/>
      <c r="S4" s="26"/>
      <c r="T4" s="26"/>
      <c r="U4" s="26"/>
      <c r="V4" s="26"/>
    </row>
    <row r="5" spans="8:30" ht="13.5" customHeight="1">
      <c r="H5" s="88">
        <v>10302</v>
      </c>
      <c r="I5" s="3">
        <v>9</v>
      </c>
      <c r="J5" s="3" t="s">
        <v>161</v>
      </c>
      <c r="K5" s="120">
        <f t="shared" ref="K5:K13" si="0">SUM(I5)</f>
        <v>9</v>
      </c>
      <c r="L5" s="310">
        <v>10593</v>
      </c>
      <c r="M5" s="95"/>
      <c r="N5" s="416"/>
      <c r="O5" s="1"/>
      <c r="R5" s="48"/>
      <c r="S5" s="26"/>
      <c r="T5" s="26"/>
      <c r="U5" s="26"/>
      <c r="V5" s="26"/>
    </row>
    <row r="6" spans="8:30" ht="13.5" customHeight="1">
      <c r="H6" s="88">
        <v>8634</v>
      </c>
      <c r="I6" s="3">
        <v>34</v>
      </c>
      <c r="J6" s="160" t="s">
        <v>1</v>
      </c>
      <c r="K6" s="120">
        <f t="shared" si="0"/>
        <v>34</v>
      </c>
      <c r="L6" s="310">
        <v>8753</v>
      </c>
      <c r="M6" s="95"/>
      <c r="N6" s="416"/>
      <c r="O6" s="1"/>
      <c r="R6" s="48"/>
      <c r="S6" s="26"/>
      <c r="T6" s="26"/>
      <c r="U6" s="26"/>
      <c r="V6" s="26"/>
    </row>
    <row r="7" spans="8:30" ht="13.5" customHeight="1">
      <c r="H7" s="88">
        <v>8486</v>
      </c>
      <c r="I7" s="3">
        <v>13</v>
      </c>
      <c r="J7" s="160" t="s">
        <v>7</v>
      </c>
      <c r="K7" s="120">
        <f t="shared" si="0"/>
        <v>13</v>
      </c>
      <c r="L7" s="310">
        <v>8772</v>
      </c>
      <c r="M7" s="95"/>
      <c r="N7" s="416"/>
      <c r="O7" s="1"/>
      <c r="R7" s="48"/>
      <c r="S7" s="26"/>
      <c r="T7" s="26"/>
      <c r="U7" s="26"/>
      <c r="V7" s="26"/>
    </row>
    <row r="8" spans="8:30" ht="13.5" customHeight="1">
      <c r="H8" s="88">
        <v>5079</v>
      </c>
      <c r="I8" s="3">
        <v>24</v>
      </c>
      <c r="J8" s="160" t="s">
        <v>28</v>
      </c>
      <c r="K8" s="120">
        <f t="shared" si="0"/>
        <v>24</v>
      </c>
      <c r="L8" s="310">
        <v>5425</v>
      </c>
      <c r="M8" s="95"/>
      <c r="N8" s="416"/>
      <c r="O8" s="1"/>
      <c r="R8" s="48"/>
      <c r="S8" s="26"/>
      <c r="T8" s="26"/>
      <c r="U8" s="26"/>
      <c r="V8" s="26"/>
    </row>
    <row r="9" spans="8:30" ht="13.5" customHeight="1">
      <c r="H9" s="289">
        <v>4546</v>
      </c>
      <c r="I9" s="3">
        <v>25</v>
      </c>
      <c r="J9" s="160" t="s">
        <v>29</v>
      </c>
      <c r="K9" s="120">
        <f t="shared" si="0"/>
        <v>25</v>
      </c>
      <c r="L9" s="310">
        <v>4638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1467</v>
      </c>
      <c r="I10" s="3">
        <v>12</v>
      </c>
      <c r="J10" s="160" t="s">
        <v>18</v>
      </c>
      <c r="K10" s="120">
        <f t="shared" si="0"/>
        <v>12</v>
      </c>
      <c r="L10" s="310">
        <v>0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1264</v>
      </c>
      <c r="I11" s="3">
        <v>20</v>
      </c>
      <c r="J11" s="160" t="s">
        <v>24</v>
      </c>
      <c r="K11" s="120">
        <f t="shared" si="0"/>
        <v>20</v>
      </c>
      <c r="L11" s="310">
        <v>1000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1123</v>
      </c>
      <c r="I12" s="3">
        <v>17</v>
      </c>
      <c r="J12" s="160" t="s">
        <v>21</v>
      </c>
      <c r="K12" s="120">
        <f t="shared" si="0"/>
        <v>17</v>
      </c>
      <c r="L12" s="310">
        <v>1034</v>
      </c>
      <c r="M12" s="95"/>
      <c r="R12" s="48"/>
      <c r="S12" s="26"/>
      <c r="T12" s="26"/>
      <c r="U12" s="90"/>
      <c r="V12" s="26"/>
    </row>
    <row r="13" spans="8:30" ht="13.5" customHeight="1" thickBot="1">
      <c r="H13" s="441">
        <v>809</v>
      </c>
      <c r="I13" s="14">
        <v>1</v>
      </c>
      <c r="J13" s="162" t="s">
        <v>4</v>
      </c>
      <c r="K13" s="181">
        <f t="shared" si="0"/>
        <v>1</v>
      </c>
      <c r="L13" s="318">
        <v>908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2">
        <v>677</v>
      </c>
      <c r="I14" s="219">
        <v>6</v>
      </c>
      <c r="J14" s="220" t="s">
        <v>13</v>
      </c>
      <c r="K14" s="81" t="s">
        <v>8</v>
      </c>
      <c r="L14" s="319">
        <v>97716</v>
      </c>
      <c r="N14" s="48"/>
      <c r="R14" s="48"/>
      <c r="S14" s="26"/>
      <c r="T14" s="26"/>
      <c r="U14" s="26"/>
      <c r="V14" s="26"/>
    </row>
    <row r="15" spans="8:30" ht="13.5" customHeight="1">
      <c r="H15" s="88">
        <v>661</v>
      </c>
      <c r="I15" s="3">
        <v>16</v>
      </c>
      <c r="J15" s="160" t="s">
        <v>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626</v>
      </c>
      <c r="I16" s="3">
        <v>40</v>
      </c>
      <c r="J16" s="160" t="s">
        <v>2</v>
      </c>
      <c r="K16" s="50"/>
      <c r="R16" s="48"/>
      <c r="S16" s="26"/>
      <c r="T16" s="26"/>
      <c r="U16" s="26"/>
      <c r="V16" s="26"/>
    </row>
    <row r="17" spans="1:22" ht="13.5" customHeight="1">
      <c r="H17" s="289">
        <v>542</v>
      </c>
      <c r="I17" s="3">
        <v>21</v>
      </c>
      <c r="J17" s="160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479</v>
      </c>
      <c r="I18" s="3">
        <v>36</v>
      </c>
      <c r="J18" s="160" t="s">
        <v>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443</v>
      </c>
      <c r="I19" s="3">
        <v>26</v>
      </c>
      <c r="J19" s="160" t="s">
        <v>30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348</v>
      </c>
      <c r="I20" s="3">
        <v>31</v>
      </c>
      <c r="J20" s="3" t="s">
        <v>64</v>
      </c>
      <c r="K20" s="120">
        <f>SUM(I4)</f>
        <v>33</v>
      </c>
      <c r="L20" s="160" t="s">
        <v>0</v>
      </c>
      <c r="M20" s="320">
        <v>54010</v>
      </c>
      <c r="N20" s="89">
        <f>SUM(H4)</f>
        <v>46946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193</v>
      </c>
      <c r="D21" s="59" t="s">
        <v>185</v>
      </c>
      <c r="E21" s="59" t="s">
        <v>41</v>
      </c>
      <c r="F21" s="59" t="s">
        <v>50</v>
      </c>
      <c r="G21" s="60" t="s">
        <v>52</v>
      </c>
      <c r="H21" s="88">
        <v>295</v>
      </c>
      <c r="I21" s="3">
        <v>18</v>
      </c>
      <c r="J21" s="160" t="s">
        <v>22</v>
      </c>
      <c r="K21" s="120">
        <f t="shared" ref="K21:K29" si="1">SUM(I5)</f>
        <v>9</v>
      </c>
      <c r="L21" s="3" t="s">
        <v>161</v>
      </c>
      <c r="M21" s="321">
        <v>10389</v>
      </c>
      <c r="N21" s="89">
        <f t="shared" ref="N21:N29" si="2">SUM(H5)</f>
        <v>10302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46946</v>
      </c>
      <c r="D22" s="97">
        <f>SUM(L4)</f>
        <v>49732</v>
      </c>
      <c r="E22" s="55">
        <f t="shared" ref="E22:E31" si="3">SUM(N20/M20*100)</f>
        <v>86.92094056656174</v>
      </c>
      <c r="F22" s="52">
        <f t="shared" ref="F22:F32" si="4">SUM(C22/D22*100)</f>
        <v>94.397973136009</v>
      </c>
      <c r="G22" s="62"/>
      <c r="H22" s="88">
        <v>247</v>
      </c>
      <c r="I22" s="3">
        <v>22</v>
      </c>
      <c r="J22" s="160" t="s">
        <v>26</v>
      </c>
      <c r="K22" s="120">
        <f t="shared" si="1"/>
        <v>34</v>
      </c>
      <c r="L22" s="160" t="s">
        <v>1</v>
      </c>
      <c r="M22" s="321">
        <v>10394</v>
      </c>
      <c r="N22" s="89">
        <f t="shared" si="2"/>
        <v>8634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3" t="s">
        <v>161</v>
      </c>
      <c r="C23" s="43">
        <f t="shared" ref="C23:C31" si="5">SUM(H5)</f>
        <v>10302</v>
      </c>
      <c r="D23" s="97">
        <f t="shared" ref="D23:D31" si="6">SUM(L5)</f>
        <v>10593</v>
      </c>
      <c r="E23" s="55">
        <f t="shared" si="3"/>
        <v>99.16257580132833</v>
      </c>
      <c r="F23" s="52">
        <f t="shared" si="4"/>
        <v>97.252902860379493</v>
      </c>
      <c r="G23" s="62"/>
      <c r="H23" s="88">
        <v>244</v>
      </c>
      <c r="I23" s="3">
        <v>38</v>
      </c>
      <c r="J23" s="160" t="s">
        <v>38</v>
      </c>
      <c r="K23" s="120">
        <f t="shared" si="1"/>
        <v>13</v>
      </c>
      <c r="L23" s="160" t="s">
        <v>7</v>
      </c>
      <c r="M23" s="321">
        <v>8980</v>
      </c>
      <c r="N23" s="89">
        <f t="shared" si="2"/>
        <v>8486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160" t="s">
        <v>1</v>
      </c>
      <c r="C24" s="43">
        <f t="shared" si="5"/>
        <v>8634</v>
      </c>
      <c r="D24" s="97">
        <f t="shared" si="6"/>
        <v>8753</v>
      </c>
      <c r="E24" s="55">
        <f t="shared" si="3"/>
        <v>83.067154127381187</v>
      </c>
      <c r="F24" s="52">
        <f t="shared" si="4"/>
        <v>98.640466125899692</v>
      </c>
      <c r="G24" s="62"/>
      <c r="H24" s="88">
        <v>191</v>
      </c>
      <c r="I24" s="3">
        <v>5</v>
      </c>
      <c r="J24" s="160" t="s">
        <v>12</v>
      </c>
      <c r="K24" s="120">
        <f t="shared" si="1"/>
        <v>24</v>
      </c>
      <c r="L24" s="160" t="s">
        <v>28</v>
      </c>
      <c r="M24" s="321">
        <v>6101</v>
      </c>
      <c r="N24" s="89">
        <f t="shared" si="2"/>
        <v>5079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7</v>
      </c>
      <c r="C25" s="43">
        <f t="shared" si="5"/>
        <v>8486</v>
      </c>
      <c r="D25" s="97">
        <f t="shared" si="6"/>
        <v>8772</v>
      </c>
      <c r="E25" s="55">
        <f t="shared" si="3"/>
        <v>94.498886414253903</v>
      </c>
      <c r="F25" s="52">
        <f t="shared" si="4"/>
        <v>96.739626082991336</v>
      </c>
      <c r="G25" s="62"/>
      <c r="H25" s="88">
        <v>151</v>
      </c>
      <c r="I25" s="3">
        <v>14</v>
      </c>
      <c r="J25" s="160" t="s">
        <v>19</v>
      </c>
      <c r="K25" s="120">
        <f t="shared" si="1"/>
        <v>25</v>
      </c>
      <c r="L25" s="160" t="s">
        <v>29</v>
      </c>
      <c r="M25" s="321">
        <v>5161</v>
      </c>
      <c r="N25" s="89">
        <f t="shared" si="2"/>
        <v>4546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5079</v>
      </c>
      <c r="D26" s="97">
        <f t="shared" si="6"/>
        <v>5425</v>
      </c>
      <c r="E26" s="55">
        <f t="shared" si="3"/>
        <v>83.248647762661847</v>
      </c>
      <c r="F26" s="52">
        <f t="shared" si="4"/>
        <v>93.622119815668199</v>
      </c>
      <c r="G26" s="72"/>
      <c r="H26" s="88">
        <v>89</v>
      </c>
      <c r="I26" s="3">
        <v>10</v>
      </c>
      <c r="J26" s="160" t="s">
        <v>16</v>
      </c>
      <c r="K26" s="120">
        <f t="shared" si="1"/>
        <v>12</v>
      </c>
      <c r="L26" s="160" t="s">
        <v>18</v>
      </c>
      <c r="M26" s="321">
        <v>1459</v>
      </c>
      <c r="N26" s="89">
        <f t="shared" si="2"/>
        <v>1467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4546</v>
      </c>
      <c r="D27" s="97">
        <f t="shared" si="6"/>
        <v>4638</v>
      </c>
      <c r="E27" s="55">
        <f t="shared" si="3"/>
        <v>88.083704708389845</v>
      </c>
      <c r="F27" s="52">
        <f t="shared" si="4"/>
        <v>98.016386373436831</v>
      </c>
      <c r="G27" s="76"/>
      <c r="H27" s="88">
        <v>74</v>
      </c>
      <c r="I27" s="3">
        <v>3</v>
      </c>
      <c r="J27" s="160" t="s">
        <v>10</v>
      </c>
      <c r="K27" s="120">
        <f t="shared" si="1"/>
        <v>20</v>
      </c>
      <c r="L27" s="160" t="s">
        <v>24</v>
      </c>
      <c r="M27" s="321">
        <v>796</v>
      </c>
      <c r="N27" s="89">
        <f t="shared" si="2"/>
        <v>1264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18</v>
      </c>
      <c r="C28" s="43">
        <f t="shared" si="5"/>
        <v>1467</v>
      </c>
      <c r="D28" s="97">
        <f t="shared" si="6"/>
        <v>0</v>
      </c>
      <c r="E28" s="55">
        <f t="shared" si="3"/>
        <v>100.54832076764907</v>
      </c>
      <c r="F28" s="445" t="s">
        <v>209</v>
      </c>
      <c r="G28" s="62"/>
      <c r="H28" s="88">
        <v>47</v>
      </c>
      <c r="I28" s="3">
        <v>11</v>
      </c>
      <c r="J28" s="160" t="s">
        <v>17</v>
      </c>
      <c r="K28" s="120">
        <f t="shared" si="1"/>
        <v>17</v>
      </c>
      <c r="L28" s="160" t="s">
        <v>21</v>
      </c>
      <c r="M28" s="321">
        <v>1109</v>
      </c>
      <c r="N28" s="89">
        <f t="shared" si="2"/>
        <v>1123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24</v>
      </c>
      <c r="C29" s="43">
        <f t="shared" si="5"/>
        <v>1264</v>
      </c>
      <c r="D29" s="97">
        <f t="shared" si="6"/>
        <v>1000</v>
      </c>
      <c r="E29" s="55">
        <f t="shared" si="3"/>
        <v>158.79396984924622</v>
      </c>
      <c r="F29" s="52">
        <f t="shared" si="4"/>
        <v>126.4</v>
      </c>
      <c r="G29" s="73"/>
      <c r="H29" s="88">
        <v>36</v>
      </c>
      <c r="I29" s="3">
        <v>2</v>
      </c>
      <c r="J29" s="160" t="s">
        <v>6</v>
      </c>
      <c r="K29" s="181">
        <f t="shared" si="1"/>
        <v>1</v>
      </c>
      <c r="L29" s="162" t="s">
        <v>4</v>
      </c>
      <c r="M29" s="322">
        <v>461</v>
      </c>
      <c r="N29" s="89">
        <f t="shared" si="2"/>
        <v>809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21</v>
      </c>
      <c r="C30" s="43">
        <f t="shared" si="5"/>
        <v>1123</v>
      </c>
      <c r="D30" s="97">
        <f t="shared" si="6"/>
        <v>1034</v>
      </c>
      <c r="E30" s="55">
        <f t="shared" si="3"/>
        <v>101.26239855725878</v>
      </c>
      <c r="F30" s="52">
        <f t="shared" si="4"/>
        <v>108.60735009671181</v>
      </c>
      <c r="G30" s="72"/>
      <c r="H30" s="88">
        <v>30</v>
      </c>
      <c r="I30" s="3">
        <v>23</v>
      </c>
      <c r="J30" s="160" t="s">
        <v>27</v>
      </c>
      <c r="K30" s="114"/>
      <c r="L30" s="332" t="s">
        <v>107</v>
      </c>
      <c r="M30" s="323">
        <v>105618</v>
      </c>
      <c r="N30" s="89">
        <f>SUM(H44)</f>
        <v>93883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4</v>
      </c>
      <c r="C31" s="43">
        <f t="shared" si="5"/>
        <v>809</v>
      </c>
      <c r="D31" s="97">
        <f t="shared" si="6"/>
        <v>908</v>
      </c>
      <c r="E31" s="55">
        <f t="shared" si="3"/>
        <v>175.4880694143167</v>
      </c>
      <c r="F31" s="63">
        <f t="shared" si="4"/>
        <v>89.096916299559467</v>
      </c>
      <c r="G31" s="75"/>
      <c r="H31" s="88">
        <v>20</v>
      </c>
      <c r="I31" s="3">
        <v>28</v>
      </c>
      <c r="J31" s="160" t="s">
        <v>32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93883</v>
      </c>
      <c r="D32" s="67">
        <f>SUM(L14)</f>
        <v>97716</v>
      </c>
      <c r="E32" s="68">
        <f>SUM(N30/M30*100)</f>
        <v>88.889204491658617</v>
      </c>
      <c r="F32" s="63">
        <f t="shared" si="4"/>
        <v>96.077407998690077</v>
      </c>
      <c r="G32" s="71"/>
      <c r="H32" s="89">
        <v>15</v>
      </c>
      <c r="I32" s="3">
        <v>27</v>
      </c>
      <c r="J32" s="160" t="s">
        <v>31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10</v>
      </c>
      <c r="I33" s="3">
        <v>32</v>
      </c>
      <c r="J33" s="160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2</v>
      </c>
      <c r="I34" s="3">
        <v>15</v>
      </c>
      <c r="J34" s="160" t="s">
        <v>20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4</v>
      </c>
      <c r="J35" s="160" t="s">
        <v>11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289">
        <v>0</v>
      </c>
      <c r="I36" s="3">
        <v>7</v>
      </c>
      <c r="J36" s="160" t="s">
        <v>14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8</v>
      </c>
      <c r="J37" s="160" t="s">
        <v>15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289">
        <v>0</v>
      </c>
      <c r="I38" s="3">
        <v>19</v>
      </c>
      <c r="J38" s="160" t="s">
        <v>23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29</v>
      </c>
      <c r="J39" s="160" t="s">
        <v>54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289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93883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196</v>
      </c>
      <c r="I48" s="3"/>
      <c r="J48" s="178" t="s">
        <v>104</v>
      </c>
      <c r="K48" s="81"/>
      <c r="L48" s="296" t="s">
        <v>198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N49" s="48"/>
      <c r="R49" s="48"/>
      <c r="S49" s="26"/>
      <c r="T49" s="26"/>
      <c r="U49" s="26"/>
      <c r="V49" s="26"/>
    </row>
    <row r="50" spans="1:22" ht="13.5" customHeight="1">
      <c r="H50" s="89">
        <v>315397</v>
      </c>
      <c r="I50" s="160">
        <v>17</v>
      </c>
      <c r="J50" s="160" t="s">
        <v>21</v>
      </c>
      <c r="K50" s="123">
        <f>SUM(I50)</f>
        <v>17</v>
      </c>
      <c r="L50" s="297">
        <v>331338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289">
        <v>87532</v>
      </c>
      <c r="I51" s="160">
        <v>36</v>
      </c>
      <c r="J51" s="160" t="s">
        <v>5</v>
      </c>
      <c r="K51" s="123">
        <f t="shared" ref="K51:K59" si="7">SUM(I51)</f>
        <v>36</v>
      </c>
      <c r="L51" s="297">
        <v>59314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26984</v>
      </c>
      <c r="I52" s="160">
        <v>16</v>
      </c>
      <c r="J52" s="160" t="s">
        <v>3</v>
      </c>
      <c r="K52" s="123">
        <f t="shared" si="7"/>
        <v>16</v>
      </c>
      <c r="L52" s="297">
        <v>20990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19028</v>
      </c>
      <c r="I53" s="160">
        <v>40</v>
      </c>
      <c r="J53" s="160" t="s">
        <v>2</v>
      </c>
      <c r="K53" s="123">
        <f t="shared" si="7"/>
        <v>40</v>
      </c>
      <c r="L53" s="297">
        <v>12523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193</v>
      </c>
      <c r="D54" s="59" t="s">
        <v>185</v>
      </c>
      <c r="E54" s="59" t="s">
        <v>41</v>
      </c>
      <c r="F54" s="59" t="s">
        <v>50</v>
      </c>
      <c r="G54" s="60" t="s">
        <v>52</v>
      </c>
      <c r="H54" s="88">
        <v>14204</v>
      </c>
      <c r="I54" s="160">
        <v>26</v>
      </c>
      <c r="J54" s="160" t="s">
        <v>30</v>
      </c>
      <c r="K54" s="123">
        <f t="shared" si="7"/>
        <v>26</v>
      </c>
      <c r="L54" s="297">
        <v>17294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315397</v>
      </c>
      <c r="D55" s="5">
        <f t="shared" ref="D55:D64" si="8">SUM(L50)</f>
        <v>331338</v>
      </c>
      <c r="E55" s="52">
        <f>SUM(N66/M66*100)</f>
        <v>91.852591787939062</v>
      </c>
      <c r="F55" s="52">
        <f t="shared" ref="F55:F65" si="9">SUM(C55/D55*100)</f>
        <v>95.188900759949064</v>
      </c>
      <c r="G55" s="62"/>
      <c r="H55" s="88">
        <v>11779</v>
      </c>
      <c r="I55" s="160">
        <v>24</v>
      </c>
      <c r="J55" s="160" t="s">
        <v>28</v>
      </c>
      <c r="K55" s="123">
        <f t="shared" si="7"/>
        <v>24</v>
      </c>
      <c r="L55" s="297">
        <v>11028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87532</v>
      </c>
      <c r="D56" s="5">
        <f t="shared" si="8"/>
        <v>59314</v>
      </c>
      <c r="E56" s="52">
        <f t="shared" ref="E56:E65" si="11">SUM(N67/M67*100)</f>
        <v>93.220302881850515</v>
      </c>
      <c r="F56" s="52">
        <f t="shared" si="9"/>
        <v>147.57392858347103</v>
      </c>
      <c r="G56" s="62"/>
      <c r="H56" s="88">
        <v>10704</v>
      </c>
      <c r="I56" s="160">
        <v>38</v>
      </c>
      <c r="J56" s="160" t="s">
        <v>38</v>
      </c>
      <c r="K56" s="123">
        <f t="shared" si="7"/>
        <v>38</v>
      </c>
      <c r="L56" s="297">
        <v>7525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26984</v>
      </c>
      <c r="D57" s="5">
        <f t="shared" si="8"/>
        <v>20990</v>
      </c>
      <c r="E57" s="52">
        <f t="shared" si="11"/>
        <v>81.772174914391343</v>
      </c>
      <c r="F57" s="52">
        <f t="shared" si="9"/>
        <v>128.55645545497856</v>
      </c>
      <c r="G57" s="62"/>
      <c r="H57" s="88">
        <v>9258</v>
      </c>
      <c r="I57" s="160">
        <v>25</v>
      </c>
      <c r="J57" s="160" t="s">
        <v>29</v>
      </c>
      <c r="K57" s="123">
        <f t="shared" si="7"/>
        <v>25</v>
      </c>
      <c r="L57" s="297">
        <v>8652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2</v>
      </c>
      <c r="C58" s="43">
        <f t="shared" si="10"/>
        <v>19028</v>
      </c>
      <c r="D58" s="5">
        <f t="shared" si="8"/>
        <v>12523</v>
      </c>
      <c r="E58" s="52">
        <f t="shared" si="11"/>
        <v>63.865207759951673</v>
      </c>
      <c r="F58" s="52">
        <f t="shared" si="9"/>
        <v>151.94442226303602</v>
      </c>
      <c r="G58" s="62"/>
      <c r="H58" s="373">
        <v>9094</v>
      </c>
      <c r="I58" s="162">
        <v>33</v>
      </c>
      <c r="J58" s="162" t="s">
        <v>0</v>
      </c>
      <c r="K58" s="123">
        <f t="shared" si="7"/>
        <v>33</v>
      </c>
      <c r="L58" s="295">
        <v>10802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30</v>
      </c>
      <c r="C59" s="43">
        <f t="shared" si="10"/>
        <v>14204</v>
      </c>
      <c r="D59" s="5">
        <f t="shared" si="8"/>
        <v>17294</v>
      </c>
      <c r="E59" s="52">
        <f t="shared" si="11"/>
        <v>85.576575491023007</v>
      </c>
      <c r="F59" s="52">
        <f t="shared" si="9"/>
        <v>82.132531513819814</v>
      </c>
      <c r="G59" s="72"/>
      <c r="H59" s="373">
        <v>7440</v>
      </c>
      <c r="I59" s="162">
        <v>37</v>
      </c>
      <c r="J59" s="162" t="s">
        <v>37</v>
      </c>
      <c r="K59" s="123">
        <f t="shared" si="7"/>
        <v>37</v>
      </c>
      <c r="L59" s="295">
        <v>9761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11779</v>
      </c>
      <c r="D60" s="5">
        <f t="shared" si="8"/>
        <v>11028</v>
      </c>
      <c r="E60" s="52">
        <f t="shared" si="11"/>
        <v>87.569697420266152</v>
      </c>
      <c r="F60" s="52">
        <f t="shared" si="9"/>
        <v>106.80993833877403</v>
      </c>
      <c r="G60" s="62"/>
      <c r="H60" s="417">
        <v>5528</v>
      </c>
      <c r="I60" s="220">
        <v>34</v>
      </c>
      <c r="J60" s="220" t="s">
        <v>1</v>
      </c>
      <c r="K60" s="81" t="s">
        <v>8</v>
      </c>
      <c r="L60" s="405">
        <v>503926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38</v>
      </c>
      <c r="C61" s="43">
        <f t="shared" si="10"/>
        <v>10704</v>
      </c>
      <c r="D61" s="5">
        <f t="shared" si="8"/>
        <v>7525</v>
      </c>
      <c r="E61" s="52">
        <f t="shared" si="11"/>
        <v>87.637137710823637</v>
      </c>
      <c r="F61" s="52">
        <f t="shared" si="9"/>
        <v>142.24584717607974</v>
      </c>
      <c r="G61" s="62"/>
      <c r="H61" s="88">
        <v>4615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29</v>
      </c>
      <c r="C62" s="43">
        <f t="shared" si="10"/>
        <v>9258</v>
      </c>
      <c r="D62" s="5">
        <f t="shared" si="8"/>
        <v>8652</v>
      </c>
      <c r="E62" s="52">
        <f t="shared" si="11"/>
        <v>82.550156041016493</v>
      </c>
      <c r="F62" s="52">
        <f t="shared" si="9"/>
        <v>107.00416088765603</v>
      </c>
      <c r="G62" s="73"/>
      <c r="H62" s="88">
        <v>1330</v>
      </c>
      <c r="I62" s="160">
        <v>30</v>
      </c>
      <c r="J62" s="160" t="s">
        <v>98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0</v>
      </c>
      <c r="C63" s="43">
        <f t="shared" si="10"/>
        <v>9094</v>
      </c>
      <c r="D63" s="5">
        <f t="shared" si="8"/>
        <v>10802</v>
      </c>
      <c r="E63" s="52">
        <f t="shared" si="11"/>
        <v>74.706317259508751</v>
      </c>
      <c r="F63" s="52">
        <f t="shared" si="9"/>
        <v>84.188113312349572</v>
      </c>
      <c r="G63" s="72"/>
      <c r="H63" s="88">
        <v>1035</v>
      </c>
      <c r="I63" s="160">
        <v>1</v>
      </c>
      <c r="J63" s="160" t="s">
        <v>4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37</v>
      </c>
      <c r="C64" s="43">
        <f t="shared" si="10"/>
        <v>7440</v>
      </c>
      <c r="D64" s="5">
        <f t="shared" si="8"/>
        <v>9761</v>
      </c>
      <c r="E64" s="57">
        <f t="shared" si="11"/>
        <v>63.994495097195937</v>
      </c>
      <c r="F64" s="52">
        <f t="shared" si="9"/>
        <v>76.221698596455283</v>
      </c>
      <c r="G64" s="75"/>
      <c r="H64" s="122">
        <v>984</v>
      </c>
      <c r="I64" s="160">
        <v>14</v>
      </c>
      <c r="J64" s="160" t="s">
        <v>19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527901</v>
      </c>
      <c r="D65" s="67">
        <f>SUM(L60)</f>
        <v>503926</v>
      </c>
      <c r="E65" s="70">
        <f t="shared" si="11"/>
        <v>88.458966947341963</v>
      </c>
      <c r="F65" s="70">
        <f t="shared" si="9"/>
        <v>104.75764298726401</v>
      </c>
      <c r="G65" s="71"/>
      <c r="H65" s="421">
        <v>714</v>
      </c>
      <c r="I65" s="160">
        <v>29</v>
      </c>
      <c r="J65" s="160" t="s">
        <v>54</v>
      </c>
      <c r="L65" s="190" t="s">
        <v>104</v>
      </c>
      <c r="M65" s="141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391</v>
      </c>
      <c r="I66" s="160">
        <v>21</v>
      </c>
      <c r="J66" s="160" t="s">
        <v>25</v>
      </c>
      <c r="K66" s="116">
        <f>SUM(I50)</f>
        <v>17</v>
      </c>
      <c r="L66" s="160" t="s">
        <v>21</v>
      </c>
      <c r="M66" s="308">
        <v>343373</v>
      </c>
      <c r="N66" s="89">
        <f>SUM(H50)</f>
        <v>315397</v>
      </c>
      <c r="R66" s="48"/>
      <c r="S66" s="26"/>
      <c r="T66" s="26"/>
      <c r="U66" s="26"/>
      <c r="V66" s="26"/>
    </row>
    <row r="67" spans="1:22" ht="13.5" customHeight="1">
      <c r="H67" s="88">
        <v>375</v>
      </c>
      <c r="I67" s="160">
        <v>9</v>
      </c>
      <c r="J67" s="3" t="s">
        <v>161</v>
      </c>
      <c r="K67" s="116">
        <f t="shared" ref="K67:K75" si="12">SUM(I51)</f>
        <v>36</v>
      </c>
      <c r="L67" s="160" t="s">
        <v>5</v>
      </c>
      <c r="M67" s="306">
        <v>93898</v>
      </c>
      <c r="N67" s="89">
        <f t="shared" ref="N67:N75" si="13">SUM(H51)</f>
        <v>87532</v>
      </c>
      <c r="R67" s="48"/>
      <c r="S67" s="26"/>
      <c r="T67" s="26"/>
      <c r="U67" s="26"/>
      <c r="V67" s="26"/>
    </row>
    <row r="68" spans="1:22" ht="13.5" customHeight="1">
      <c r="C68" s="26"/>
      <c r="H68" s="193">
        <v>364</v>
      </c>
      <c r="I68" s="160">
        <v>35</v>
      </c>
      <c r="J68" s="160" t="s">
        <v>36</v>
      </c>
      <c r="K68" s="116">
        <f t="shared" si="12"/>
        <v>16</v>
      </c>
      <c r="L68" s="160" t="s">
        <v>3</v>
      </c>
      <c r="M68" s="306">
        <v>32999</v>
      </c>
      <c r="N68" s="89">
        <f t="shared" si="13"/>
        <v>26984</v>
      </c>
      <c r="R68" s="48"/>
      <c r="S68" s="26"/>
      <c r="T68" s="26"/>
      <c r="U68" s="26"/>
      <c r="V68" s="26"/>
    </row>
    <row r="69" spans="1:22" ht="13.5" customHeight="1">
      <c r="H69" s="289">
        <v>249</v>
      </c>
      <c r="I69" s="160">
        <v>13</v>
      </c>
      <c r="J69" s="160" t="s">
        <v>7</v>
      </c>
      <c r="K69" s="116">
        <f t="shared" si="12"/>
        <v>40</v>
      </c>
      <c r="L69" s="160" t="s">
        <v>2</v>
      </c>
      <c r="M69" s="306">
        <v>29794</v>
      </c>
      <c r="N69" s="89">
        <f t="shared" si="13"/>
        <v>19028</v>
      </c>
      <c r="R69" s="48"/>
      <c r="S69" s="26"/>
      <c r="T69" s="26"/>
      <c r="U69" s="26"/>
      <c r="V69" s="26"/>
    </row>
    <row r="70" spans="1:22" ht="13.5" customHeight="1">
      <c r="H70" s="88">
        <v>195</v>
      </c>
      <c r="I70" s="160">
        <v>11</v>
      </c>
      <c r="J70" s="160" t="s">
        <v>17</v>
      </c>
      <c r="K70" s="116">
        <f t="shared" si="12"/>
        <v>26</v>
      </c>
      <c r="L70" s="160" t="s">
        <v>30</v>
      </c>
      <c r="M70" s="306">
        <v>16598</v>
      </c>
      <c r="N70" s="89">
        <f t="shared" si="13"/>
        <v>14204</v>
      </c>
      <c r="R70" s="48"/>
      <c r="S70" s="26"/>
      <c r="T70" s="26"/>
      <c r="U70" s="26"/>
      <c r="V70" s="26"/>
    </row>
    <row r="71" spans="1:22" ht="13.5" customHeight="1">
      <c r="H71" s="88">
        <v>182</v>
      </c>
      <c r="I71" s="160">
        <v>27</v>
      </c>
      <c r="J71" s="160" t="s">
        <v>31</v>
      </c>
      <c r="K71" s="116">
        <f t="shared" si="12"/>
        <v>24</v>
      </c>
      <c r="L71" s="160" t="s">
        <v>28</v>
      </c>
      <c r="M71" s="306">
        <v>13451</v>
      </c>
      <c r="N71" s="89">
        <f t="shared" si="13"/>
        <v>11779</v>
      </c>
      <c r="R71" s="48"/>
      <c r="S71" s="26"/>
      <c r="T71" s="26"/>
      <c r="U71" s="26"/>
      <c r="V71" s="26"/>
    </row>
    <row r="72" spans="1:22" ht="13.5" customHeight="1">
      <c r="H72" s="88">
        <v>149</v>
      </c>
      <c r="I72" s="160">
        <v>23</v>
      </c>
      <c r="J72" s="160" t="s">
        <v>27</v>
      </c>
      <c r="K72" s="116">
        <f t="shared" si="12"/>
        <v>38</v>
      </c>
      <c r="L72" s="160" t="s">
        <v>38</v>
      </c>
      <c r="M72" s="306">
        <v>12214</v>
      </c>
      <c r="N72" s="89">
        <f t="shared" si="13"/>
        <v>10704</v>
      </c>
      <c r="R72" s="48"/>
      <c r="S72" s="26"/>
      <c r="T72" s="26"/>
      <c r="U72" s="26"/>
      <c r="V72" s="26"/>
    </row>
    <row r="73" spans="1:22" ht="13.5" customHeight="1">
      <c r="H73" s="289">
        <v>143</v>
      </c>
      <c r="I73" s="160">
        <v>2</v>
      </c>
      <c r="J73" s="160" t="s">
        <v>6</v>
      </c>
      <c r="K73" s="116">
        <f t="shared" si="12"/>
        <v>25</v>
      </c>
      <c r="L73" s="160" t="s">
        <v>29</v>
      </c>
      <c r="M73" s="306">
        <v>11215</v>
      </c>
      <c r="N73" s="89">
        <f t="shared" si="13"/>
        <v>9258</v>
      </c>
      <c r="R73" s="48"/>
      <c r="S73" s="26"/>
      <c r="T73" s="26"/>
      <c r="U73" s="26"/>
      <c r="V73" s="26"/>
    </row>
    <row r="74" spans="1:22" ht="13.5" customHeight="1">
      <c r="H74" s="88">
        <v>100</v>
      </c>
      <c r="I74" s="160">
        <v>10</v>
      </c>
      <c r="J74" s="160" t="s">
        <v>16</v>
      </c>
      <c r="K74" s="116">
        <f t="shared" si="12"/>
        <v>33</v>
      </c>
      <c r="L74" s="162" t="s">
        <v>0</v>
      </c>
      <c r="M74" s="307">
        <v>12173</v>
      </c>
      <c r="N74" s="89">
        <f t="shared" si="13"/>
        <v>9094</v>
      </c>
      <c r="R74" s="48"/>
      <c r="S74" s="26"/>
      <c r="T74" s="26"/>
      <c r="U74" s="26"/>
      <c r="V74" s="26"/>
    </row>
    <row r="75" spans="1:22" ht="13.5" customHeight="1" thickBot="1">
      <c r="H75" s="88">
        <v>54</v>
      </c>
      <c r="I75" s="160">
        <v>28</v>
      </c>
      <c r="J75" s="160" t="s">
        <v>32</v>
      </c>
      <c r="K75" s="116">
        <f t="shared" si="12"/>
        <v>37</v>
      </c>
      <c r="L75" s="162" t="s">
        <v>37</v>
      </c>
      <c r="M75" s="307">
        <v>11626</v>
      </c>
      <c r="N75" s="166">
        <f t="shared" si="13"/>
        <v>7440</v>
      </c>
      <c r="R75" s="48"/>
      <c r="S75" s="26"/>
      <c r="T75" s="26"/>
      <c r="U75" s="26"/>
      <c r="V75" s="26"/>
    </row>
    <row r="76" spans="1:22" ht="13.5" customHeight="1" thickTop="1">
      <c r="H76" s="88">
        <v>37</v>
      </c>
      <c r="I76" s="160">
        <v>39</v>
      </c>
      <c r="J76" s="160" t="s">
        <v>39</v>
      </c>
      <c r="K76" s="3"/>
      <c r="L76" s="332" t="s">
        <v>107</v>
      </c>
      <c r="M76" s="337">
        <v>596775</v>
      </c>
      <c r="N76" s="171">
        <f>SUM(H90)</f>
        <v>527901</v>
      </c>
      <c r="R76" s="48"/>
      <c r="S76" s="26"/>
      <c r="T76" s="26"/>
      <c r="U76" s="26"/>
      <c r="V76" s="26"/>
    </row>
    <row r="77" spans="1:22" ht="13.5" customHeight="1">
      <c r="H77" s="88">
        <v>27</v>
      </c>
      <c r="I77" s="160">
        <v>22</v>
      </c>
      <c r="J77" s="160" t="s">
        <v>26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8</v>
      </c>
      <c r="I78" s="160">
        <v>4</v>
      </c>
      <c r="J78" s="160" t="s">
        <v>11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1</v>
      </c>
      <c r="I79" s="160">
        <v>18</v>
      </c>
      <c r="J79" s="160" t="s">
        <v>22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5</v>
      </c>
      <c r="J81" s="160" t="s">
        <v>12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6</v>
      </c>
      <c r="J82" s="160" t="s">
        <v>13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289">
        <v>0</v>
      </c>
      <c r="I83" s="160">
        <v>7</v>
      </c>
      <c r="J83" s="160" t="s">
        <v>14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289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527901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Q15" sqref="Q1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78" t="s">
        <v>210</v>
      </c>
      <c r="B1" s="479"/>
      <c r="C1" s="479"/>
      <c r="D1" s="479"/>
      <c r="E1" s="479"/>
      <c r="F1" s="479"/>
      <c r="G1" s="479"/>
      <c r="I1" s="380"/>
      <c r="J1" s="391"/>
      <c r="M1" s="16"/>
      <c r="N1" t="s">
        <v>193</v>
      </c>
      <c r="O1" s="398"/>
      <c r="Q1" s="279" t="s">
        <v>185</v>
      </c>
    </row>
    <row r="2" spans="1:19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399"/>
      <c r="O2" s="89"/>
      <c r="P2" s="3"/>
      <c r="Q2" s="399"/>
      <c r="R2" s="396"/>
      <c r="S2" s="397"/>
    </row>
    <row r="3" spans="1:19" ht="13.5" customHeight="1">
      <c r="H3" s="3">
        <v>17</v>
      </c>
      <c r="I3" s="160" t="s">
        <v>21</v>
      </c>
      <c r="J3" s="217">
        <v>471973</v>
      </c>
      <c r="K3" s="195">
        <v>1</v>
      </c>
      <c r="L3" s="3">
        <f>SUM(H3)</f>
        <v>17</v>
      </c>
      <c r="M3" s="160" t="s">
        <v>21</v>
      </c>
      <c r="N3" s="13">
        <f>SUM(J3)</f>
        <v>471973</v>
      </c>
      <c r="O3" s="3">
        <f>SUM(H3)</f>
        <v>17</v>
      </c>
      <c r="P3" s="160" t="s">
        <v>21</v>
      </c>
      <c r="Q3" s="446">
        <v>501145</v>
      </c>
      <c r="R3" s="396"/>
      <c r="S3" s="397"/>
    </row>
    <row r="4" spans="1:19" ht="13.5" customHeight="1">
      <c r="G4" s="17"/>
      <c r="H4" s="3">
        <v>26</v>
      </c>
      <c r="I4" s="160" t="s">
        <v>30</v>
      </c>
      <c r="J4" s="13">
        <v>126258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126258</v>
      </c>
      <c r="O4" s="3">
        <f t="shared" ref="O4:O12" si="2">SUM(H4)</f>
        <v>26</v>
      </c>
      <c r="P4" s="160" t="s">
        <v>30</v>
      </c>
      <c r="Q4" s="447">
        <v>130363</v>
      </c>
      <c r="R4" s="396"/>
      <c r="S4" s="397"/>
    </row>
    <row r="5" spans="1:19" ht="13.5" customHeight="1">
      <c r="H5" s="3">
        <v>36</v>
      </c>
      <c r="I5" s="160" t="s">
        <v>5</v>
      </c>
      <c r="J5" s="13">
        <v>116518</v>
      </c>
      <c r="K5" s="195">
        <v>3</v>
      </c>
      <c r="L5" s="3">
        <f t="shared" si="0"/>
        <v>36</v>
      </c>
      <c r="M5" s="160" t="s">
        <v>5</v>
      </c>
      <c r="N5" s="13">
        <f t="shared" si="1"/>
        <v>116518</v>
      </c>
      <c r="O5" s="3">
        <f t="shared" si="2"/>
        <v>36</v>
      </c>
      <c r="P5" s="160" t="s">
        <v>5</v>
      </c>
      <c r="Q5" s="447">
        <v>113923</v>
      </c>
    </row>
    <row r="6" spans="1:19" ht="13.5" customHeight="1">
      <c r="H6" s="3">
        <v>33</v>
      </c>
      <c r="I6" s="160" t="s">
        <v>0</v>
      </c>
      <c r="J6" s="217">
        <v>91649</v>
      </c>
      <c r="K6" s="195">
        <v>4</v>
      </c>
      <c r="L6" s="3">
        <f t="shared" si="0"/>
        <v>33</v>
      </c>
      <c r="M6" s="160" t="s">
        <v>0</v>
      </c>
      <c r="N6" s="13">
        <f t="shared" si="1"/>
        <v>91649</v>
      </c>
      <c r="O6" s="3">
        <f t="shared" si="2"/>
        <v>33</v>
      </c>
      <c r="P6" s="160" t="s">
        <v>0</v>
      </c>
      <c r="Q6" s="447">
        <v>91616</v>
      </c>
    </row>
    <row r="7" spans="1:19" ht="13.5" customHeight="1">
      <c r="H7" s="33">
        <v>40</v>
      </c>
      <c r="I7" s="160" t="s">
        <v>2</v>
      </c>
      <c r="J7" s="13">
        <v>79104</v>
      </c>
      <c r="K7" s="195">
        <v>5</v>
      </c>
      <c r="L7" s="3">
        <f t="shared" si="0"/>
        <v>40</v>
      </c>
      <c r="M7" s="160" t="s">
        <v>2</v>
      </c>
      <c r="N7" s="13">
        <f t="shared" si="1"/>
        <v>79104</v>
      </c>
      <c r="O7" s="3">
        <f t="shared" si="2"/>
        <v>40</v>
      </c>
      <c r="P7" s="160" t="s">
        <v>2</v>
      </c>
      <c r="Q7" s="447">
        <v>70300</v>
      </c>
    </row>
    <row r="8" spans="1:19" ht="13.5" customHeight="1">
      <c r="H8" s="3">
        <v>31</v>
      </c>
      <c r="I8" s="160" t="s">
        <v>64</v>
      </c>
      <c r="J8" s="217">
        <v>68357</v>
      </c>
      <c r="K8" s="195">
        <v>6</v>
      </c>
      <c r="L8" s="3">
        <f t="shared" si="0"/>
        <v>31</v>
      </c>
      <c r="M8" s="160" t="s">
        <v>64</v>
      </c>
      <c r="N8" s="13">
        <f t="shared" si="1"/>
        <v>68357</v>
      </c>
      <c r="O8" s="3">
        <f t="shared" si="2"/>
        <v>31</v>
      </c>
      <c r="P8" s="160" t="s">
        <v>64</v>
      </c>
      <c r="Q8" s="447">
        <v>65833</v>
      </c>
    </row>
    <row r="9" spans="1:19" ht="13.5" customHeight="1">
      <c r="H9" s="14">
        <v>16</v>
      </c>
      <c r="I9" s="162" t="s">
        <v>3</v>
      </c>
      <c r="J9" s="13">
        <v>65585</v>
      </c>
      <c r="K9" s="195">
        <v>7</v>
      </c>
      <c r="L9" s="3">
        <f t="shared" si="0"/>
        <v>16</v>
      </c>
      <c r="M9" s="162" t="s">
        <v>3</v>
      </c>
      <c r="N9" s="13">
        <f t="shared" si="1"/>
        <v>65585</v>
      </c>
      <c r="O9" s="3">
        <f t="shared" si="2"/>
        <v>16</v>
      </c>
      <c r="P9" s="162" t="s">
        <v>3</v>
      </c>
      <c r="Q9" s="447">
        <v>57915</v>
      </c>
    </row>
    <row r="10" spans="1:19" ht="13.5" customHeight="1">
      <c r="H10" s="3">
        <v>34</v>
      </c>
      <c r="I10" s="160" t="s">
        <v>1</v>
      </c>
      <c r="J10" s="13">
        <v>65415</v>
      </c>
      <c r="K10" s="195">
        <v>8</v>
      </c>
      <c r="L10" s="3">
        <f t="shared" si="0"/>
        <v>34</v>
      </c>
      <c r="M10" s="160" t="s">
        <v>1</v>
      </c>
      <c r="N10" s="13">
        <f t="shared" si="1"/>
        <v>65415</v>
      </c>
      <c r="O10" s="3">
        <f t="shared" si="2"/>
        <v>34</v>
      </c>
      <c r="P10" s="160" t="s">
        <v>1</v>
      </c>
      <c r="Q10" s="447">
        <v>63854</v>
      </c>
    </row>
    <row r="11" spans="1:19" ht="13.5" customHeight="1">
      <c r="H11" s="14">
        <v>3</v>
      </c>
      <c r="I11" s="162" t="s">
        <v>10</v>
      </c>
      <c r="J11" s="13">
        <v>54690</v>
      </c>
      <c r="K11" s="195">
        <v>9</v>
      </c>
      <c r="L11" s="3">
        <f t="shared" si="0"/>
        <v>3</v>
      </c>
      <c r="M11" s="162" t="s">
        <v>10</v>
      </c>
      <c r="N11" s="13">
        <f t="shared" si="1"/>
        <v>54690</v>
      </c>
      <c r="O11" s="3">
        <f t="shared" si="2"/>
        <v>3</v>
      </c>
      <c r="P11" s="162" t="s">
        <v>10</v>
      </c>
      <c r="Q11" s="447">
        <v>40399</v>
      </c>
    </row>
    <row r="12" spans="1:19" ht="13.5" customHeight="1" thickBot="1">
      <c r="H12" s="271">
        <v>13</v>
      </c>
      <c r="I12" s="374" t="s">
        <v>7</v>
      </c>
      <c r="J12" s="410">
        <v>53942</v>
      </c>
      <c r="K12" s="194">
        <v>10</v>
      </c>
      <c r="L12" s="3">
        <f t="shared" si="0"/>
        <v>13</v>
      </c>
      <c r="M12" s="374" t="s">
        <v>7</v>
      </c>
      <c r="N12" s="113">
        <f t="shared" si="1"/>
        <v>53942</v>
      </c>
      <c r="O12" s="14">
        <f t="shared" si="2"/>
        <v>13</v>
      </c>
      <c r="P12" s="374" t="s">
        <v>7</v>
      </c>
      <c r="Q12" s="448">
        <v>47966</v>
      </c>
    </row>
    <row r="13" spans="1:19" ht="13.5" customHeight="1" thickTop="1" thickBot="1">
      <c r="H13" s="121">
        <v>25</v>
      </c>
      <c r="I13" s="174" t="s">
        <v>29</v>
      </c>
      <c r="J13" s="412">
        <v>47587</v>
      </c>
      <c r="K13" s="103"/>
      <c r="L13" s="78"/>
      <c r="M13" s="163"/>
      <c r="N13" s="336">
        <f>SUM(J43)</f>
        <v>1510954</v>
      </c>
      <c r="O13" s="3"/>
      <c r="P13" s="270" t="s">
        <v>8</v>
      </c>
      <c r="Q13" s="449">
        <v>1535067</v>
      </c>
    </row>
    <row r="14" spans="1:19" ht="13.5" customHeight="1">
      <c r="B14" s="19"/>
      <c r="H14" s="3">
        <v>24</v>
      </c>
      <c r="I14" s="160" t="s">
        <v>28</v>
      </c>
      <c r="J14" s="13">
        <v>39200</v>
      </c>
      <c r="K14" s="103"/>
      <c r="L14" s="26"/>
      <c r="N14" t="s">
        <v>59</v>
      </c>
      <c r="O14"/>
    </row>
    <row r="15" spans="1:19" ht="13.5" customHeight="1">
      <c r="H15" s="3">
        <v>38</v>
      </c>
      <c r="I15" s="160" t="s">
        <v>38</v>
      </c>
      <c r="J15" s="217">
        <v>36321</v>
      </c>
      <c r="K15" s="103"/>
      <c r="L15" s="26"/>
      <c r="M15" t="s">
        <v>194</v>
      </c>
      <c r="N15" s="15"/>
      <c r="O15"/>
      <c r="P15" t="s">
        <v>195</v>
      </c>
      <c r="Q15" s="85" t="s">
        <v>174</v>
      </c>
    </row>
    <row r="16" spans="1:19" ht="13.5" customHeight="1">
      <c r="C16" s="15"/>
      <c r="E16" s="17"/>
      <c r="H16" s="3">
        <v>37</v>
      </c>
      <c r="I16" s="160" t="s">
        <v>37</v>
      </c>
      <c r="J16" s="136">
        <v>30751</v>
      </c>
      <c r="K16" s="103"/>
      <c r="L16" s="3">
        <f>SUM(L3)</f>
        <v>17</v>
      </c>
      <c r="M16" s="13">
        <f>SUM(N3)</f>
        <v>471973</v>
      </c>
      <c r="N16" s="160" t="s">
        <v>21</v>
      </c>
      <c r="O16" s="3">
        <f>SUM(O3)</f>
        <v>17</v>
      </c>
      <c r="P16" s="13">
        <f>SUM(M16)</f>
        <v>471973</v>
      </c>
      <c r="Q16" s="275">
        <v>460856</v>
      </c>
      <c r="R16" s="79"/>
    </row>
    <row r="17" spans="2:20" ht="13.5" customHeight="1">
      <c r="C17" s="15"/>
      <c r="E17" s="17"/>
      <c r="H17" s="3">
        <v>2</v>
      </c>
      <c r="I17" s="160" t="s">
        <v>6</v>
      </c>
      <c r="J17" s="13">
        <v>26234</v>
      </c>
      <c r="K17" s="103"/>
      <c r="L17" s="3">
        <f t="shared" ref="L17:L25" si="3">SUM(L4)</f>
        <v>26</v>
      </c>
      <c r="M17" s="13">
        <f t="shared" ref="M17:M25" si="4">SUM(N4)</f>
        <v>126258</v>
      </c>
      <c r="N17" s="160" t="s">
        <v>30</v>
      </c>
      <c r="O17" s="3">
        <f t="shared" ref="O17:O25" si="5">SUM(O4)</f>
        <v>26</v>
      </c>
      <c r="P17" s="13">
        <f t="shared" ref="P17:P25" si="6">SUM(M17)</f>
        <v>126258</v>
      </c>
      <c r="Q17" s="276">
        <v>131210</v>
      </c>
      <c r="R17" s="79"/>
      <c r="S17" s="42"/>
    </row>
    <row r="18" spans="2:20" ht="13.5" customHeight="1">
      <c r="C18" s="15"/>
      <c r="E18" s="17"/>
      <c r="H18" s="3">
        <v>9</v>
      </c>
      <c r="I18" s="3" t="s">
        <v>161</v>
      </c>
      <c r="J18" s="136">
        <v>18100</v>
      </c>
      <c r="K18" s="103"/>
      <c r="L18" s="3">
        <f t="shared" si="3"/>
        <v>36</v>
      </c>
      <c r="M18" s="13">
        <f t="shared" si="4"/>
        <v>116518</v>
      </c>
      <c r="N18" s="160" t="s">
        <v>5</v>
      </c>
      <c r="O18" s="3">
        <f t="shared" si="5"/>
        <v>36</v>
      </c>
      <c r="P18" s="13">
        <f t="shared" si="6"/>
        <v>116518</v>
      </c>
      <c r="Q18" s="276">
        <v>121577</v>
      </c>
      <c r="R18" s="79"/>
      <c r="S18" s="111"/>
    </row>
    <row r="19" spans="2:20" ht="13.5" customHeight="1">
      <c r="C19" s="15"/>
      <c r="E19" s="17"/>
      <c r="H19" s="3">
        <v>1</v>
      </c>
      <c r="I19" s="160" t="s">
        <v>4</v>
      </c>
      <c r="J19" s="13">
        <v>16110</v>
      </c>
      <c r="L19" s="3">
        <f t="shared" si="3"/>
        <v>33</v>
      </c>
      <c r="M19" s="13">
        <f t="shared" si="4"/>
        <v>91649</v>
      </c>
      <c r="N19" s="160" t="s">
        <v>0</v>
      </c>
      <c r="O19" s="3">
        <f t="shared" si="5"/>
        <v>33</v>
      </c>
      <c r="P19" s="13">
        <f t="shared" si="6"/>
        <v>91649</v>
      </c>
      <c r="Q19" s="276">
        <v>84064</v>
      </c>
      <c r="R19" s="79"/>
      <c r="S19" s="124"/>
    </row>
    <row r="20" spans="2:20" ht="13.5" customHeight="1">
      <c r="B20" s="18"/>
      <c r="C20" s="15"/>
      <c r="E20" s="17"/>
      <c r="H20" s="3">
        <v>11</v>
      </c>
      <c r="I20" s="160" t="s">
        <v>17</v>
      </c>
      <c r="J20" s="407">
        <v>14810</v>
      </c>
      <c r="L20" s="3">
        <f t="shared" si="3"/>
        <v>40</v>
      </c>
      <c r="M20" s="13">
        <f t="shared" si="4"/>
        <v>79104</v>
      </c>
      <c r="N20" s="160" t="s">
        <v>2</v>
      </c>
      <c r="O20" s="3">
        <f t="shared" si="5"/>
        <v>40</v>
      </c>
      <c r="P20" s="13">
        <f t="shared" si="6"/>
        <v>79104</v>
      </c>
      <c r="Q20" s="276">
        <v>82101</v>
      </c>
      <c r="R20" s="79"/>
      <c r="S20" s="124"/>
    </row>
    <row r="21" spans="2:20" ht="13.5" customHeight="1">
      <c r="B21" s="18"/>
      <c r="C21" s="15"/>
      <c r="E21" s="17"/>
      <c r="H21" s="3">
        <v>14</v>
      </c>
      <c r="I21" s="160" t="s">
        <v>19</v>
      </c>
      <c r="J21" s="13">
        <v>13699</v>
      </c>
      <c r="L21" s="3">
        <f t="shared" si="3"/>
        <v>31</v>
      </c>
      <c r="M21" s="13">
        <f t="shared" si="4"/>
        <v>68357</v>
      </c>
      <c r="N21" s="160" t="s">
        <v>64</v>
      </c>
      <c r="O21" s="3">
        <f t="shared" si="5"/>
        <v>31</v>
      </c>
      <c r="P21" s="13">
        <f t="shared" si="6"/>
        <v>68357</v>
      </c>
      <c r="Q21" s="276">
        <v>72139</v>
      </c>
      <c r="R21" s="79"/>
      <c r="S21" s="28"/>
    </row>
    <row r="22" spans="2:20" ht="13.5" customHeight="1">
      <c r="C22" s="15"/>
      <c r="E22" s="17"/>
      <c r="H22" s="3">
        <v>21</v>
      </c>
      <c r="I22" s="3" t="s">
        <v>155</v>
      </c>
      <c r="J22" s="217">
        <v>10913</v>
      </c>
      <c r="K22" s="15"/>
      <c r="L22" s="3">
        <f t="shared" si="3"/>
        <v>16</v>
      </c>
      <c r="M22" s="13">
        <f t="shared" si="4"/>
        <v>65585</v>
      </c>
      <c r="N22" s="162" t="s">
        <v>3</v>
      </c>
      <c r="O22" s="3">
        <f t="shared" si="5"/>
        <v>16</v>
      </c>
      <c r="P22" s="13">
        <f t="shared" si="6"/>
        <v>65585</v>
      </c>
      <c r="Q22" s="276">
        <v>63254</v>
      </c>
      <c r="R22" s="79"/>
    </row>
    <row r="23" spans="2:20" ht="13.5" customHeight="1">
      <c r="B23" s="18"/>
      <c r="C23" s="15"/>
      <c r="E23" s="17"/>
      <c r="H23" s="3">
        <v>22</v>
      </c>
      <c r="I23" s="160" t="s">
        <v>26</v>
      </c>
      <c r="J23" s="13">
        <v>10694</v>
      </c>
      <c r="K23" s="15"/>
      <c r="L23" s="3">
        <f t="shared" si="3"/>
        <v>34</v>
      </c>
      <c r="M23" s="13">
        <f t="shared" si="4"/>
        <v>65415</v>
      </c>
      <c r="N23" s="160" t="s">
        <v>1</v>
      </c>
      <c r="O23" s="3">
        <f t="shared" si="5"/>
        <v>34</v>
      </c>
      <c r="P23" s="13">
        <f t="shared" si="6"/>
        <v>65415</v>
      </c>
      <c r="Q23" s="276">
        <v>60833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10098</v>
      </c>
      <c r="K24" s="15"/>
      <c r="L24" s="3">
        <f t="shared" si="3"/>
        <v>3</v>
      </c>
      <c r="M24" s="13">
        <f t="shared" si="4"/>
        <v>54690</v>
      </c>
      <c r="N24" s="162" t="s">
        <v>10</v>
      </c>
      <c r="O24" s="3">
        <f t="shared" si="5"/>
        <v>3</v>
      </c>
      <c r="P24" s="13">
        <f t="shared" si="6"/>
        <v>54690</v>
      </c>
      <c r="Q24" s="276">
        <v>69020</v>
      </c>
      <c r="R24" s="79"/>
      <c r="S24" s="111"/>
    </row>
    <row r="25" spans="2:20" ht="13.5" customHeight="1" thickBot="1">
      <c r="C25" s="15"/>
      <c r="E25" s="17"/>
      <c r="H25" s="3">
        <v>27</v>
      </c>
      <c r="I25" s="160" t="s">
        <v>31</v>
      </c>
      <c r="J25" s="136">
        <v>7011</v>
      </c>
      <c r="K25" s="15"/>
      <c r="L25" s="14">
        <f t="shared" si="3"/>
        <v>13</v>
      </c>
      <c r="M25" s="113">
        <f t="shared" si="4"/>
        <v>53942</v>
      </c>
      <c r="N25" s="374" t="s">
        <v>7</v>
      </c>
      <c r="O25" s="14">
        <f t="shared" si="5"/>
        <v>13</v>
      </c>
      <c r="P25" s="113">
        <f t="shared" si="6"/>
        <v>53942</v>
      </c>
      <c r="Q25" s="277">
        <v>51570</v>
      </c>
      <c r="R25" s="126" t="s">
        <v>73</v>
      </c>
      <c r="S25" s="28"/>
      <c r="T25" s="28"/>
    </row>
    <row r="26" spans="2:20" ht="13.5" customHeight="1" thickTop="1">
      <c r="H26" s="3">
        <v>30</v>
      </c>
      <c r="I26" s="160" t="s">
        <v>33</v>
      </c>
      <c r="J26" s="87">
        <v>7005</v>
      </c>
      <c r="K26" s="15"/>
      <c r="L26" s="114"/>
      <c r="M26" s="161">
        <f>SUM(J43-(M16+M17+M18+M19+M20+M21+M22+M23+M24+M25))</f>
        <v>317463</v>
      </c>
      <c r="N26" s="218" t="s">
        <v>45</v>
      </c>
      <c r="O26" s="115"/>
      <c r="P26" s="161">
        <f>SUM(M26)</f>
        <v>317463</v>
      </c>
      <c r="Q26" s="161"/>
      <c r="R26" s="175">
        <v>1514974</v>
      </c>
      <c r="T26" s="28"/>
    </row>
    <row r="27" spans="2:20" ht="13.5" customHeight="1">
      <c r="H27" s="3">
        <v>20</v>
      </c>
      <c r="I27" s="160" t="s">
        <v>24</v>
      </c>
      <c r="J27" s="13">
        <v>6244</v>
      </c>
      <c r="K27" s="15"/>
      <c r="M27" t="s">
        <v>186</v>
      </c>
      <c r="O27" s="110"/>
      <c r="P27" s="28" t="s">
        <v>187</v>
      </c>
    </row>
    <row r="28" spans="2:20" ht="13.5" customHeight="1">
      <c r="H28" s="3">
        <v>12</v>
      </c>
      <c r="I28" s="160" t="s">
        <v>18</v>
      </c>
      <c r="J28" s="13">
        <v>5057</v>
      </c>
      <c r="K28" s="15"/>
      <c r="M28" s="86">
        <f t="shared" ref="M28:M37" si="7">SUM(Q3)</f>
        <v>501145</v>
      </c>
      <c r="N28" s="160" t="s">
        <v>21</v>
      </c>
      <c r="O28" s="3">
        <f>SUM(L3)</f>
        <v>17</v>
      </c>
      <c r="P28" s="86">
        <f t="shared" ref="P28:P37" si="8">SUM(Q3)</f>
        <v>501145</v>
      </c>
    </row>
    <row r="29" spans="2:20" ht="13.5" customHeight="1">
      <c r="H29" s="3">
        <v>29</v>
      </c>
      <c r="I29" s="160" t="s">
        <v>54</v>
      </c>
      <c r="J29" s="13">
        <v>3550</v>
      </c>
      <c r="K29" s="15"/>
      <c r="M29" s="86">
        <f t="shared" si="7"/>
        <v>130363</v>
      </c>
      <c r="N29" s="160" t="s">
        <v>30</v>
      </c>
      <c r="O29" s="3">
        <f t="shared" ref="O29:O37" si="9">SUM(L4)</f>
        <v>26</v>
      </c>
      <c r="P29" s="86">
        <f t="shared" si="8"/>
        <v>130363</v>
      </c>
    </row>
    <row r="30" spans="2:20" ht="13.5" customHeight="1">
      <c r="H30" s="3">
        <v>35</v>
      </c>
      <c r="I30" s="160" t="s">
        <v>36</v>
      </c>
      <c r="J30" s="13">
        <v>2539</v>
      </c>
      <c r="K30" s="15"/>
      <c r="M30" s="86">
        <f t="shared" si="7"/>
        <v>113923</v>
      </c>
      <c r="N30" s="160" t="s">
        <v>5</v>
      </c>
      <c r="O30" s="3">
        <f t="shared" si="9"/>
        <v>36</v>
      </c>
      <c r="P30" s="86">
        <f t="shared" si="8"/>
        <v>113923</v>
      </c>
    </row>
    <row r="31" spans="2:20" ht="13.5" customHeight="1">
      <c r="H31" s="3">
        <v>10</v>
      </c>
      <c r="I31" s="160" t="s">
        <v>16</v>
      </c>
      <c r="J31" s="13">
        <v>2404</v>
      </c>
      <c r="K31" s="15"/>
      <c r="M31" s="86">
        <f t="shared" si="7"/>
        <v>91616</v>
      </c>
      <c r="N31" s="160" t="s">
        <v>0</v>
      </c>
      <c r="O31" s="3">
        <f t="shared" si="9"/>
        <v>33</v>
      </c>
      <c r="P31" s="86">
        <f t="shared" si="8"/>
        <v>91616</v>
      </c>
    </row>
    <row r="32" spans="2:20" ht="13.5" customHeight="1">
      <c r="H32" s="3">
        <v>39</v>
      </c>
      <c r="I32" s="160" t="s">
        <v>39</v>
      </c>
      <c r="J32" s="13">
        <v>1987</v>
      </c>
      <c r="K32" s="15"/>
      <c r="M32" s="86">
        <f t="shared" si="7"/>
        <v>70300</v>
      </c>
      <c r="N32" s="160" t="s">
        <v>2</v>
      </c>
      <c r="O32" s="3">
        <f t="shared" si="9"/>
        <v>40</v>
      </c>
      <c r="P32" s="86">
        <f t="shared" si="8"/>
        <v>70300</v>
      </c>
      <c r="S32" s="10"/>
    </row>
    <row r="33" spans="8:21" ht="13.5" customHeight="1">
      <c r="H33" s="3">
        <v>23</v>
      </c>
      <c r="I33" s="160" t="s">
        <v>27</v>
      </c>
      <c r="J33" s="136">
        <v>1783</v>
      </c>
      <c r="K33" s="15"/>
      <c r="M33" s="86">
        <f t="shared" si="7"/>
        <v>65833</v>
      </c>
      <c r="N33" s="160" t="s">
        <v>64</v>
      </c>
      <c r="O33" s="3">
        <f t="shared" si="9"/>
        <v>31</v>
      </c>
      <c r="P33" s="86">
        <f t="shared" si="8"/>
        <v>65833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1242</v>
      </c>
      <c r="K34" s="15"/>
      <c r="M34" s="86">
        <f t="shared" si="7"/>
        <v>57915</v>
      </c>
      <c r="N34" s="162" t="s">
        <v>3</v>
      </c>
      <c r="O34" s="3">
        <f t="shared" si="9"/>
        <v>16</v>
      </c>
      <c r="P34" s="86">
        <f t="shared" si="8"/>
        <v>57915</v>
      </c>
      <c r="S34" s="28"/>
      <c r="T34" s="28"/>
    </row>
    <row r="35" spans="8:21" ht="13.5" customHeight="1">
      <c r="H35" s="3">
        <v>32</v>
      </c>
      <c r="I35" s="160" t="s">
        <v>35</v>
      </c>
      <c r="J35" s="13">
        <v>1053</v>
      </c>
      <c r="K35" s="15"/>
      <c r="M35" s="86">
        <f t="shared" si="7"/>
        <v>63854</v>
      </c>
      <c r="N35" s="160" t="s">
        <v>1</v>
      </c>
      <c r="O35" s="3">
        <f t="shared" si="9"/>
        <v>34</v>
      </c>
      <c r="P35" s="86">
        <f t="shared" si="8"/>
        <v>63854</v>
      </c>
      <c r="S35" s="28"/>
    </row>
    <row r="36" spans="8:21" ht="13.5" customHeight="1">
      <c r="H36" s="3">
        <v>18</v>
      </c>
      <c r="I36" s="160" t="s">
        <v>22</v>
      </c>
      <c r="J36" s="217">
        <v>993</v>
      </c>
      <c r="K36" s="15"/>
      <c r="M36" s="86">
        <f t="shared" si="7"/>
        <v>40399</v>
      </c>
      <c r="N36" s="162" t="s">
        <v>10</v>
      </c>
      <c r="O36" s="3">
        <f t="shared" si="9"/>
        <v>3</v>
      </c>
      <c r="P36" s="86">
        <f t="shared" si="8"/>
        <v>40399</v>
      </c>
      <c r="S36" s="28"/>
    </row>
    <row r="37" spans="8:21" ht="13.5" customHeight="1" thickBot="1">
      <c r="H37" s="3">
        <v>4</v>
      </c>
      <c r="I37" s="160" t="s">
        <v>11</v>
      </c>
      <c r="J37" s="13">
        <v>774</v>
      </c>
      <c r="K37" s="15"/>
      <c r="M37" s="112">
        <f t="shared" si="7"/>
        <v>47966</v>
      </c>
      <c r="N37" s="374" t="s">
        <v>7</v>
      </c>
      <c r="O37" s="14">
        <f t="shared" si="9"/>
        <v>13</v>
      </c>
      <c r="P37" s="112">
        <f t="shared" si="8"/>
        <v>47966</v>
      </c>
      <c r="S37" s="28"/>
    </row>
    <row r="38" spans="8:21" ht="13.5" customHeight="1" thickTop="1">
      <c r="H38" s="3">
        <v>5</v>
      </c>
      <c r="I38" s="160" t="s">
        <v>12</v>
      </c>
      <c r="J38" s="87">
        <v>488</v>
      </c>
      <c r="K38" s="15"/>
      <c r="M38" s="342">
        <f>SUM(Q13-(Q3+Q4+Q5+Q6+Q7+Q8+Q9+Q10+Q11+Q12))</f>
        <v>351753</v>
      </c>
      <c r="N38" s="406" t="s">
        <v>177</v>
      </c>
      <c r="O38" s="343"/>
      <c r="P38" s="344">
        <f>SUM(M38)</f>
        <v>351753</v>
      </c>
      <c r="U38" s="28"/>
    </row>
    <row r="39" spans="8:21" ht="13.5" customHeight="1">
      <c r="H39" s="3">
        <v>7</v>
      </c>
      <c r="I39" s="160" t="s">
        <v>14</v>
      </c>
      <c r="J39" s="13">
        <v>330</v>
      </c>
      <c r="K39" s="15"/>
      <c r="P39" s="28"/>
    </row>
    <row r="40" spans="8:21" ht="13.5" customHeight="1">
      <c r="H40" s="3">
        <v>19</v>
      </c>
      <c r="I40" s="160" t="s">
        <v>23</v>
      </c>
      <c r="J40" s="13">
        <v>307</v>
      </c>
      <c r="K40" s="15"/>
    </row>
    <row r="41" spans="8:21" ht="13.5" customHeight="1">
      <c r="H41" s="3">
        <v>28</v>
      </c>
      <c r="I41" s="160" t="s">
        <v>32</v>
      </c>
      <c r="J41" s="217">
        <v>179</v>
      </c>
      <c r="K41" s="15"/>
    </row>
    <row r="42" spans="8:21" ht="13.5" customHeight="1" thickBot="1">
      <c r="H42" s="14">
        <v>8</v>
      </c>
      <c r="I42" s="162" t="s">
        <v>15</v>
      </c>
      <c r="J42" s="423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1510954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 thickBo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59" t="s">
        <v>193</v>
      </c>
      <c r="D52" s="59" t="s">
        <v>185</v>
      </c>
      <c r="E52" s="24" t="s">
        <v>43</v>
      </c>
      <c r="F52" s="23" t="s">
        <v>42</v>
      </c>
      <c r="G52" s="8" t="s">
        <v>172</v>
      </c>
      <c r="I52" s="42"/>
      <c r="J52" s="159"/>
      <c r="N52" s="30"/>
      <c r="S52" s="382"/>
    </row>
    <row r="53" spans="1:19" ht="13.5" customHeight="1">
      <c r="A53" s="9">
        <v>1</v>
      </c>
      <c r="B53" s="160" t="s">
        <v>21</v>
      </c>
      <c r="C53" s="408">
        <f>SUM(J3)</f>
        <v>471973</v>
      </c>
      <c r="D53" s="87">
        <f t="shared" ref="D53:D63" si="10">SUM(Q3)</f>
        <v>501145</v>
      </c>
      <c r="E53" s="80">
        <f t="shared" ref="E53:E62" si="11">SUM(P16/Q16*100)</f>
        <v>102.41225024736578</v>
      </c>
      <c r="F53" s="20">
        <f t="shared" ref="F53:F63" si="12">SUM(C53/D53*100)</f>
        <v>94.178930249728126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08">
        <f t="shared" ref="C54:C62" si="13">SUM(J4)</f>
        <v>126258</v>
      </c>
      <c r="D54" s="87">
        <f t="shared" si="10"/>
        <v>130363</v>
      </c>
      <c r="E54" s="80">
        <f t="shared" si="11"/>
        <v>96.225897416355465</v>
      </c>
      <c r="F54" s="393">
        <f t="shared" si="12"/>
        <v>96.851100388914034</v>
      </c>
      <c r="G54" s="21"/>
      <c r="M54" s="381"/>
      <c r="N54" s="17"/>
    </row>
    <row r="55" spans="1:19" ht="13.5" customHeight="1">
      <c r="A55" s="9">
        <v>3</v>
      </c>
      <c r="B55" s="160" t="s">
        <v>5</v>
      </c>
      <c r="C55" s="408">
        <f t="shared" si="13"/>
        <v>116518</v>
      </c>
      <c r="D55" s="87">
        <f t="shared" si="10"/>
        <v>113923</v>
      </c>
      <c r="E55" s="80">
        <f t="shared" si="11"/>
        <v>95.838851098480788</v>
      </c>
      <c r="F55" s="20">
        <f t="shared" si="12"/>
        <v>102.27785434021224</v>
      </c>
      <c r="G55" s="21"/>
      <c r="I55" s="454"/>
      <c r="J55" s="455"/>
    </row>
    <row r="56" spans="1:19" ht="13.5" customHeight="1">
      <c r="A56" s="9">
        <v>4</v>
      </c>
      <c r="B56" s="160" t="s">
        <v>0</v>
      </c>
      <c r="C56" s="408">
        <f t="shared" si="13"/>
        <v>91649</v>
      </c>
      <c r="D56" s="87">
        <f t="shared" si="10"/>
        <v>91616</v>
      </c>
      <c r="E56" s="80">
        <f t="shared" si="11"/>
        <v>109.02288732394365</v>
      </c>
      <c r="F56" s="20">
        <f t="shared" si="12"/>
        <v>100.03601990918615</v>
      </c>
      <c r="G56" s="21"/>
      <c r="I56" s="454"/>
      <c r="J56" s="455"/>
    </row>
    <row r="57" spans="1:19" ht="13.5" customHeight="1">
      <c r="A57" s="9">
        <v>5</v>
      </c>
      <c r="B57" s="160" t="s">
        <v>2</v>
      </c>
      <c r="C57" s="408">
        <f t="shared" si="13"/>
        <v>79104</v>
      </c>
      <c r="D57" s="87">
        <f t="shared" si="10"/>
        <v>70300</v>
      </c>
      <c r="E57" s="80">
        <f t="shared" si="11"/>
        <v>96.349618153250262</v>
      </c>
      <c r="F57" s="20">
        <f t="shared" si="12"/>
        <v>112.52347083926031</v>
      </c>
      <c r="G57" s="21"/>
      <c r="I57" s="456"/>
      <c r="P57" s="28"/>
    </row>
    <row r="58" spans="1:19" ht="13.5" customHeight="1">
      <c r="A58" s="9">
        <v>6</v>
      </c>
      <c r="B58" s="160" t="s">
        <v>64</v>
      </c>
      <c r="C58" s="408">
        <f t="shared" si="13"/>
        <v>68357</v>
      </c>
      <c r="D58" s="87">
        <f t="shared" si="10"/>
        <v>65833</v>
      </c>
      <c r="E58" s="80">
        <f t="shared" si="11"/>
        <v>94.757343461927661</v>
      </c>
      <c r="F58" s="20">
        <f t="shared" si="12"/>
        <v>103.83394346300487</v>
      </c>
      <c r="G58" s="21"/>
    </row>
    <row r="59" spans="1:19" ht="13.5" customHeight="1">
      <c r="A59" s="9">
        <v>7</v>
      </c>
      <c r="B59" s="162" t="s">
        <v>3</v>
      </c>
      <c r="C59" s="408">
        <f t="shared" si="13"/>
        <v>65585</v>
      </c>
      <c r="D59" s="87">
        <f t="shared" si="10"/>
        <v>57915</v>
      </c>
      <c r="E59" s="80">
        <f t="shared" si="11"/>
        <v>103.68514244158473</v>
      </c>
      <c r="F59" s="20">
        <f t="shared" si="12"/>
        <v>113.24354657687992</v>
      </c>
      <c r="G59" s="21"/>
    </row>
    <row r="60" spans="1:19" ht="13.5" customHeight="1">
      <c r="A60" s="9">
        <v>8</v>
      </c>
      <c r="B60" s="160" t="s">
        <v>1</v>
      </c>
      <c r="C60" s="408">
        <f t="shared" si="13"/>
        <v>65415</v>
      </c>
      <c r="D60" s="87">
        <f t="shared" si="10"/>
        <v>63854</v>
      </c>
      <c r="E60" s="80">
        <f t="shared" si="11"/>
        <v>107.53209606627982</v>
      </c>
      <c r="F60" s="20">
        <f t="shared" si="12"/>
        <v>102.44463933347949</v>
      </c>
      <c r="G60" s="21"/>
    </row>
    <row r="61" spans="1:19" ht="13.5" customHeight="1">
      <c r="A61" s="9">
        <v>9</v>
      </c>
      <c r="B61" s="162" t="s">
        <v>10</v>
      </c>
      <c r="C61" s="408">
        <f t="shared" si="13"/>
        <v>54690</v>
      </c>
      <c r="D61" s="87">
        <f t="shared" si="10"/>
        <v>40399</v>
      </c>
      <c r="E61" s="80">
        <f t="shared" si="11"/>
        <v>79.237902057374683</v>
      </c>
      <c r="F61" s="20">
        <f t="shared" si="12"/>
        <v>135.37463798608877</v>
      </c>
      <c r="G61" s="21"/>
    </row>
    <row r="62" spans="1:19" ht="13.5" customHeight="1" thickBot="1">
      <c r="A62" s="127">
        <v>10</v>
      </c>
      <c r="B62" s="374" t="s">
        <v>7</v>
      </c>
      <c r="C62" s="408">
        <f t="shared" si="13"/>
        <v>53942</v>
      </c>
      <c r="D62" s="128">
        <f t="shared" si="10"/>
        <v>47966</v>
      </c>
      <c r="E62" s="129">
        <f t="shared" si="11"/>
        <v>104.59957339538491</v>
      </c>
      <c r="F62" s="130">
        <f t="shared" si="12"/>
        <v>112.45882500104241</v>
      </c>
      <c r="G62" s="131"/>
    </row>
    <row r="63" spans="1:19" ht="13.5" customHeight="1" thickTop="1">
      <c r="A63" s="114"/>
      <c r="B63" s="132" t="s">
        <v>74</v>
      </c>
      <c r="C63" s="133">
        <f>SUM(J43)</f>
        <v>1510954</v>
      </c>
      <c r="D63" s="133">
        <f t="shared" si="10"/>
        <v>1535067</v>
      </c>
      <c r="E63" s="134">
        <f>SUM(C63/R26*100)</f>
        <v>99.734648911466479</v>
      </c>
      <c r="F63" s="135">
        <f t="shared" si="12"/>
        <v>98.429189084254958</v>
      </c>
      <c r="G63" s="140">
        <v>64.400000000000006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16">
    <sortCondition descending="1" ref="J3:J16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L76" sqref="L76:N83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/>
      <c r="R1" s="104"/>
    </row>
    <row r="2" spans="8:30">
      <c r="H2" s="183" t="s">
        <v>196</v>
      </c>
      <c r="I2" s="3"/>
      <c r="J2" s="184" t="s">
        <v>102</v>
      </c>
      <c r="K2" s="3"/>
      <c r="L2" s="293" t="s">
        <v>188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47</v>
      </c>
      <c r="K3" s="3"/>
      <c r="L3" s="293" t="s">
        <v>99</v>
      </c>
      <c r="N3" s="415"/>
      <c r="S3" s="26"/>
      <c r="T3" s="26"/>
      <c r="U3" s="26"/>
    </row>
    <row r="4" spans="8:30" ht="13.5" customHeight="1">
      <c r="H4" s="413">
        <v>19963</v>
      </c>
      <c r="I4" s="3">
        <v>33</v>
      </c>
      <c r="J4" s="160" t="s">
        <v>0</v>
      </c>
      <c r="K4" s="116">
        <f>SUM(I4)</f>
        <v>33</v>
      </c>
      <c r="L4" s="312">
        <v>14813</v>
      </c>
      <c r="M4" s="390"/>
      <c r="N4" s="415"/>
      <c r="O4" s="90"/>
      <c r="S4" s="26"/>
      <c r="T4" s="26"/>
      <c r="U4" s="26"/>
    </row>
    <row r="5" spans="8:30" ht="13.5" customHeight="1">
      <c r="H5" s="88">
        <v>14156</v>
      </c>
      <c r="I5" s="3">
        <v>37</v>
      </c>
      <c r="J5" s="160" t="s">
        <v>37</v>
      </c>
      <c r="K5" s="116">
        <f t="shared" ref="K5:K13" si="0">SUM(I5)</f>
        <v>37</v>
      </c>
      <c r="L5" s="313">
        <v>14014</v>
      </c>
      <c r="M5" s="45"/>
      <c r="N5" s="415"/>
      <c r="O5" s="90"/>
      <c r="S5" s="26"/>
      <c r="T5" s="26"/>
      <c r="U5" s="26"/>
    </row>
    <row r="6" spans="8:30" ht="13.5" customHeight="1">
      <c r="H6" s="44">
        <v>11781</v>
      </c>
      <c r="I6" s="3">
        <v>26</v>
      </c>
      <c r="J6" s="160" t="s">
        <v>30</v>
      </c>
      <c r="K6" s="116">
        <f t="shared" si="0"/>
        <v>26</v>
      </c>
      <c r="L6" s="313">
        <v>11760</v>
      </c>
      <c r="M6" s="45"/>
      <c r="N6" s="415"/>
      <c r="O6" s="90"/>
      <c r="S6" s="26"/>
      <c r="T6" s="26"/>
      <c r="U6" s="26"/>
    </row>
    <row r="7" spans="8:30" ht="13.5" customHeight="1">
      <c r="H7" s="88">
        <v>7067</v>
      </c>
      <c r="I7" s="33">
        <v>40</v>
      </c>
      <c r="J7" s="160" t="s">
        <v>2</v>
      </c>
      <c r="K7" s="116">
        <f t="shared" si="0"/>
        <v>40</v>
      </c>
      <c r="L7" s="313">
        <v>5596</v>
      </c>
      <c r="M7" s="45"/>
      <c r="N7" s="415"/>
      <c r="O7" s="90"/>
      <c r="S7" s="26"/>
      <c r="T7" s="26"/>
      <c r="U7" s="26"/>
    </row>
    <row r="8" spans="8:30">
      <c r="H8" s="88">
        <v>6791</v>
      </c>
      <c r="I8" s="3">
        <v>14</v>
      </c>
      <c r="J8" s="160" t="s">
        <v>19</v>
      </c>
      <c r="K8" s="116">
        <f t="shared" si="0"/>
        <v>14</v>
      </c>
      <c r="L8" s="313">
        <v>8240</v>
      </c>
      <c r="M8" s="45"/>
      <c r="N8" s="90"/>
      <c r="O8" s="90"/>
      <c r="S8" s="26"/>
      <c r="T8" s="26"/>
      <c r="U8" s="26"/>
    </row>
    <row r="9" spans="8:30">
      <c r="H9" s="44">
        <v>5983</v>
      </c>
      <c r="I9" s="3">
        <v>36</v>
      </c>
      <c r="J9" s="160" t="s">
        <v>5</v>
      </c>
      <c r="K9" s="116">
        <f t="shared" si="0"/>
        <v>36</v>
      </c>
      <c r="L9" s="313">
        <v>4953</v>
      </c>
      <c r="M9" s="45"/>
      <c r="N9" s="90"/>
      <c r="O9" s="90"/>
      <c r="S9" s="26"/>
      <c r="T9" s="26"/>
      <c r="U9" s="26"/>
    </row>
    <row r="10" spans="8:30">
      <c r="H10" s="88">
        <v>5978</v>
      </c>
      <c r="I10" s="14">
        <v>27</v>
      </c>
      <c r="J10" s="162" t="s">
        <v>31</v>
      </c>
      <c r="K10" s="116">
        <f t="shared" si="0"/>
        <v>27</v>
      </c>
      <c r="L10" s="313">
        <v>5665</v>
      </c>
      <c r="S10" s="26"/>
      <c r="T10" s="26"/>
      <c r="U10" s="26"/>
    </row>
    <row r="11" spans="8:30">
      <c r="H11" s="43">
        <v>4380</v>
      </c>
      <c r="I11" s="3">
        <v>25</v>
      </c>
      <c r="J11" s="160" t="s">
        <v>29</v>
      </c>
      <c r="K11" s="116">
        <f t="shared" si="0"/>
        <v>25</v>
      </c>
      <c r="L11" s="313">
        <v>6029</v>
      </c>
      <c r="M11" s="45"/>
      <c r="N11" s="90"/>
      <c r="O11" s="90"/>
      <c r="S11" s="26"/>
      <c r="T11" s="26"/>
      <c r="U11" s="26"/>
    </row>
    <row r="12" spans="8:30">
      <c r="H12" s="330">
        <v>3685</v>
      </c>
      <c r="I12" s="14">
        <v>15</v>
      </c>
      <c r="J12" s="162" t="s">
        <v>20</v>
      </c>
      <c r="K12" s="116">
        <f t="shared" si="0"/>
        <v>15</v>
      </c>
      <c r="L12" s="313">
        <v>3317</v>
      </c>
      <c r="M12" s="45"/>
      <c r="N12" s="90"/>
      <c r="O12" s="90"/>
      <c r="S12" s="26"/>
      <c r="T12" s="26"/>
      <c r="U12" s="26"/>
    </row>
    <row r="13" spans="8:30" ht="14.25" thickBot="1">
      <c r="H13" s="450">
        <v>2939</v>
      </c>
      <c r="I13" s="377">
        <v>16</v>
      </c>
      <c r="J13" s="378" t="s">
        <v>3</v>
      </c>
      <c r="K13" s="116">
        <f t="shared" si="0"/>
        <v>16</v>
      </c>
      <c r="L13" s="314">
        <v>3012</v>
      </c>
      <c r="M13" s="45"/>
      <c r="N13" s="90"/>
      <c r="O13" s="90"/>
      <c r="S13" s="26"/>
      <c r="T13" s="26"/>
      <c r="U13" s="26"/>
    </row>
    <row r="14" spans="8:30" ht="14.25" thickTop="1">
      <c r="H14" s="333">
        <v>2801</v>
      </c>
      <c r="I14" s="121">
        <v>34</v>
      </c>
      <c r="J14" s="174" t="s">
        <v>1</v>
      </c>
      <c r="K14" s="107" t="s">
        <v>8</v>
      </c>
      <c r="L14" s="315">
        <v>86507</v>
      </c>
      <c r="S14" s="26"/>
      <c r="T14" s="26"/>
      <c r="U14" s="26"/>
    </row>
    <row r="15" spans="8:30">
      <c r="H15" s="88">
        <v>1973</v>
      </c>
      <c r="I15" s="3">
        <v>17</v>
      </c>
      <c r="J15" s="160" t="s">
        <v>21</v>
      </c>
      <c r="K15" s="50"/>
      <c r="L15" t="s">
        <v>60</v>
      </c>
      <c r="M15" s="400" t="s">
        <v>182</v>
      </c>
      <c r="N15" s="42" t="s">
        <v>75</v>
      </c>
      <c r="S15" s="26"/>
      <c r="T15" s="26"/>
      <c r="U15" s="26"/>
    </row>
    <row r="16" spans="8:30">
      <c r="H16" s="44">
        <v>1759</v>
      </c>
      <c r="I16" s="3">
        <v>24</v>
      </c>
      <c r="J16" s="160" t="s">
        <v>28</v>
      </c>
      <c r="K16" s="116">
        <f>SUM(I4)</f>
        <v>33</v>
      </c>
      <c r="L16" s="160" t="s">
        <v>0</v>
      </c>
      <c r="M16" s="428">
        <v>20214</v>
      </c>
      <c r="N16" s="89">
        <f>SUM(H4)</f>
        <v>19963</v>
      </c>
      <c r="O16" s="45"/>
      <c r="P16" s="17"/>
      <c r="S16" s="26"/>
      <c r="T16" s="26"/>
      <c r="U16" s="26"/>
    </row>
    <row r="17" spans="1:21">
      <c r="H17" s="88">
        <v>1211</v>
      </c>
      <c r="I17" s="3">
        <v>38</v>
      </c>
      <c r="J17" s="160" t="s">
        <v>38</v>
      </c>
      <c r="K17" s="116">
        <f t="shared" ref="K17:K25" si="1">SUM(I5)</f>
        <v>37</v>
      </c>
      <c r="L17" s="160" t="s">
        <v>37</v>
      </c>
      <c r="M17" s="429">
        <v>14563</v>
      </c>
      <c r="N17" s="89">
        <f t="shared" ref="N17:N25" si="2">SUM(H5)</f>
        <v>14156</v>
      </c>
      <c r="O17" s="45"/>
      <c r="P17" s="17"/>
      <c r="S17" s="26"/>
      <c r="T17" s="26"/>
      <c r="U17" s="26"/>
    </row>
    <row r="18" spans="1:21">
      <c r="H18" s="427">
        <v>1001</v>
      </c>
      <c r="I18" s="3">
        <v>1</v>
      </c>
      <c r="J18" s="160" t="s">
        <v>4</v>
      </c>
      <c r="K18" s="116">
        <f t="shared" si="1"/>
        <v>26</v>
      </c>
      <c r="L18" s="160" t="s">
        <v>30</v>
      </c>
      <c r="M18" s="429">
        <v>11837</v>
      </c>
      <c r="N18" s="89">
        <f t="shared" si="2"/>
        <v>11781</v>
      </c>
      <c r="O18" s="45"/>
      <c r="P18" s="17"/>
      <c r="S18" s="26"/>
      <c r="T18" s="26"/>
      <c r="U18" s="26"/>
    </row>
    <row r="19" spans="1:21">
      <c r="H19" s="89">
        <v>409</v>
      </c>
      <c r="I19" s="3">
        <v>12</v>
      </c>
      <c r="J19" s="160" t="s">
        <v>18</v>
      </c>
      <c r="K19" s="116">
        <f t="shared" si="1"/>
        <v>40</v>
      </c>
      <c r="L19" s="160" t="s">
        <v>2</v>
      </c>
      <c r="M19" s="429">
        <v>7010</v>
      </c>
      <c r="N19" s="89">
        <f t="shared" si="2"/>
        <v>7067</v>
      </c>
      <c r="O19" s="45"/>
      <c r="P19" s="17"/>
      <c r="S19" s="26"/>
      <c r="T19" s="26"/>
      <c r="U19" s="26"/>
    </row>
    <row r="20" spans="1:21" ht="14.25" thickBot="1">
      <c r="H20" s="44">
        <v>407</v>
      </c>
      <c r="I20" s="3">
        <v>2</v>
      </c>
      <c r="J20" s="160" t="s">
        <v>6</v>
      </c>
      <c r="K20" s="116">
        <f t="shared" si="1"/>
        <v>14</v>
      </c>
      <c r="L20" s="160" t="s">
        <v>19</v>
      </c>
      <c r="M20" s="429">
        <v>6233</v>
      </c>
      <c r="N20" s="89">
        <f t="shared" si="2"/>
        <v>6791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193</v>
      </c>
      <c r="D21" s="59" t="s">
        <v>185</v>
      </c>
      <c r="E21" s="59" t="s">
        <v>41</v>
      </c>
      <c r="F21" s="59" t="s">
        <v>50</v>
      </c>
      <c r="G21" s="8" t="s">
        <v>172</v>
      </c>
      <c r="H21" s="193">
        <v>342</v>
      </c>
      <c r="I21" s="3">
        <v>23</v>
      </c>
      <c r="J21" s="160" t="s">
        <v>27</v>
      </c>
      <c r="K21" s="116">
        <f t="shared" si="1"/>
        <v>36</v>
      </c>
      <c r="L21" s="160" t="s">
        <v>5</v>
      </c>
      <c r="M21" s="429">
        <v>5864</v>
      </c>
      <c r="N21" s="89">
        <f t="shared" si="2"/>
        <v>5983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19963</v>
      </c>
      <c r="D22" s="89">
        <f>SUM(L4)</f>
        <v>14813</v>
      </c>
      <c r="E22" s="52">
        <f t="shared" ref="E22:E32" si="4">SUM(N16/M16*100)</f>
        <v>98.75828633620263</v>
      </c>
      <c r="F22" s="55">
        <f>SUM(C22/D22*100)</f>
        <v>134.76675892796868</v>
      </c>
      <c r="G22" s="3"/>
      <c r="H22" s="125">
        <v>183</v>
      </c>
      <c r="I22" s="3">
        <v>21</v>
      </c>
      <c r="J22" s="160" t="s">
        <v>25</v>
      </c>
      <c r="K22" s="116">
        <f t="shared" si="1"/>
        <v>27</v>
      </c>
      <c r="L22" s="162" t="s">
        <v>31</v>
      </c>
      <c r="M22" s="429">
        <v>6076</v>
      </c>
      <c r="N22" s="89">
        <f t="shared" si="2"/>
        <v>5978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14156</v>
      </c>
      <c r="D23" s="89">
        <f>SUM(L5)</f>
        <v>14014</v>
      </c>
      <c r="E23" s="52">
        <f t="shared" si="4"/>
        <v>97.205246171805257</v>
      </c>
      <c r="F23" s="55">
        <f t="shared" ref="F23:F32" si="5">SUM(C23/D23*100)</f>
        <v>101.01327244184387</v>
      </c>
      <c r="G23" s="3"/>
      <c r="H23" s="438">
        <v>131</v>
      </c>
      <c r="I23" s="3">
        <v>31</v>
      </c>
      <c r="J23" s="160" t="s">
        <v>64</v>
      </c>
      <c r="K23" s="116">
        <f t="shared" si="1"/>
        <v>25</v>
      </c>
      <c r="L23" s="160" t="s">
        <v>29</v>
      </c>
      <c r="M23" s="429">
        <v>4427</v>
      </c>
      <c r="N23" s="89">
        <f t="shared" si="2"/>
        <v>4380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11781</v>
      </c>
      <c r="D24" s="89">
        <f t="shared" ref="D24:D31" si="6">SUM(L6)</f>
        <v>11760</v>
      </c>
      <c r="E24" s="52">
        <f t="shared" si="4"/>
        <v>99.526907155529273</v>
      </c>
      <c r="F24" s="55">
        <f t="shared" si="5"/>
        <v>100.17857142857143</v>
      </c>
      <c r="G24" s="3"/>
      <c r="H24" s="438">
        <v>76</v>
      </c>
      <c r="I24" s="3">
        <v>4</v>
      </c>
      <c r="J24" s="160" t="s">
        <v>11</v>
      </c>
      <c r="K24" s="116">
        <f t="shared" si="1"/>
        <v>15</v>
      </c>
      <c r="L24" s="162" t="s">
        <v>20</v>
      </c>
      <c r="M24" s="429">
        <v>3724</v>
      </c>
      <c r="N24" s="89">
        <f t="shared" si="2"/>
        <v>3685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</v>
      </c>
      <c r="C25" s="43">
        <f t="shared" si="3"/>
        <v>7067</v>
      </c>
      <c r="D25" s="89">
        <f t="shared" si="6"/>
        <v>5596</v>
      </c>
      <c r="E25" s="52">
        <f t="shared" si="4"/>
        <v>100.81312410841655</v>
      </c>
      <c r="F25" s="55">
        <f t="shared" si="5"/>
        <v>126.2866333095068</v>
      </c>
      <c r="G25" s="3"/>
      <c r="H25" s="91">
        <v>64</v>
      </c>
      <c r="I25" s="3">
        <v>22</v>
      </c>
      <c r="J25" s="160" t="s">
        <v>26</v>
      </c>
      <c r="K25" s="180">
        <f t="shared" si="1"/>
        <v>16</v>
      </c>
      <c r="L25" s="378" t="s">
        <v>3</v>
      </c>
      <c r="M25" s="430">
        <v>2976</v>
      </c>
      <c r="N25" s="166">
        <f t="shared" si="2"/>
        <v>2939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19</v>
      </c>
      <c r="C26" s="89">
        <f t="shared" si="3"/>
        <v>6791</v>
      </c>
      <c r="D26" s="89">
        <f t="shared" si="6"/>
        <v>8240</v>
      </c>
      <c r="E26" s="52">
        <f t="shared" si="4"/>
        <v>108.95235039306914</v>
      </c>
      <c r="F26" s="55">
        <f t="shared" si="5"/>
        <v>82.415048543689323</v>
      </c>
      <c r="G26" s="12"/>
      <c r="H26" s="91">
        <v>60</v>
      </c>
      <c r="I26" s="3">
        <v>9</v>
      </c>
      <c r="J26" s="3" t="s">
        <v>161</v>
      </c>
      <c r="K26" s="3"/>
      <c r="L26" s="361" t="s">
        <v>8</v>
      </c>
      <c r="M26" s="431">
        <v>93419</v>
      </c>
      <c r="N26" s="191">
        <f>SUM(H44)</f>
        <v>93159</v>
      </c>
      <c r="S26" s="26"/>
      <c r="T26" s="26"/>
      <c r="U26" s="26"/>
    </row>
    <row r="27" spans="1:21">
      <c r="A27" s="61">
        <v>6</v>
      </c>
      <c r="B27" s="160" t="s">
        <v>5</v>
      </c>
      <c r="C27" s="43">
        <f t="shared" si="3"/>
        <v>5983</v>
      </c>
      <c r="D27" s="89">
        <f t="shared" si="6"/>
        <v>4953</v>
      </c>
      <c r="E27" s="52">
        <f t="shared" si="4"/>
        <v>102.0293315143247</v>
      </c>
      <c r="F27" s="55">
        <f t="shared" si="5"/>
        <v>120.79547748839087</v>
      </c>
      <c r="G27" s="3"/>
      <c r="H27" s="125">
        <v>7</v>
      </c>
      <c r="I27" s="3">
        <v>6</v>
      </c>
      <c r="J27" s="160" t="s">
        <v>13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31</v>
      </c>
      <c r="C28" s="43">
        <f t="shared" si="3"/>
        <v>5978</v>
      </c>
      <c r="D28" s="89">
        <f t="shared" si="6"/>
        <v>5665</v>
      </c>
      <c r="E28" s="52">
        <f t="shared" si="4"/>
        <v>98.387096774193552</v>
      </c>
      <c r="F28" s="55">
        <f t="shared" si="5"/>
        <v>105.52515445719328</v>
      </c>
      <c r="G28" s="3"/>
      <c r="H28" s="91">
        <v>5</v>
      </c>
      <c r="I28" s="3">
        <v>19</v>
      </c>
      <c r="J28" s="160" t="s">
        <v>23</v>
      </c>
      <c r="L28" s="29"/>
      <c r="S28" s="26"/>
      <c r="T28" s="26"/>
      <c r="U28" s="26"/>
    </row>
    <row r="29" spans="1:21">
      <c r="A29" s="61">
        <v>8</v>
      </c>
      <c r="B29" s="160" t="s">
        <v>29</v>
      </c>
      <c r="C29" s="43">
        <f t="shared" si="3"/>
        <v>4380</v>
      </c>
      <c r="D29" s="89">
        <f t="shared" si="6"/>
        <v>6029</v>
      </c>
      <c r="E29" s="52">
        <f t="shared" si="4"/>
        <v>98.93833295685566</v>
      </c>
      <c r="F29" s="55">
        <f t="shared" si="5"/>
        <v>72.648863824846572</v>
      </c>
      <c r="G29" s="11"/>
      <c r="H29" s="91">
        <v>4</v>
      </c>
      <c r="I29" s="3">
        <v>3</v>
      </c>
      <c r="J29" s="160" t="s">
        <v>10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3685</v>
      </c>
      <c r="D30" s="89">
        <f t="shared" si="6"/>
        <v>3317</v>
      </c>
      <c r="E30" s="52">
        <f t="shared" si="4"/>
        <v>98.952738990332975</v>
      </c>
      <c r="F30" s="55">
        <f t="shared" si="5"/>
        <v>111.09436237564063</v>
      </c>
      <c r="G30" s="12"/>
      <c r="H30" s="438">
        <v>3</v>
      </c>
      <c r="I30" s="3">
        <v>35</v>
      </c>
      <c r="J30" s="160" t="s">
        <v>36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78" t="s">
        <v>3</v>
      </c>
      <c r="C31" s="43">
        <f t="shared" si="3"/>
        <v>2939</v>
      </c>
      <c r="D31" s="89">
        <f t="shared" si="6"/>
        <v>3012</v>
      </c>
      <c r="E31" s="52">
        <f t="shared" si="4"/>
        <v>98.756720430107521</v>
      </c>
      <c r="F31" s="55">
        <f t="shared" si="5"/>
        <v>97.57636122177955</v>
      </c>
      <c r="G31" s="92"/>
      <c r="H31" s="438">
        <v>0</v>
      </c>
      <c r="I31" s="3">
        <v>5</v>
      </c>
      <c r="J31" s="160" t="s">
        <v>12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93159</v>
      </c>
      <c r="D32" s="67">
        <f>SUM(L14)</f>
        <v>86507</v>
      </c>
      <c r="E32" s="70">
        <f t="shared" si="4"/>
        <v>99.721684025733524</v>
      </c>
      <c r="F32" s="68">
        <f t="shared" si="5"/>
        <v>107.68955113459026</v>
      </c>
      <c r="G32" s="384">
        <v>58.5</v>
      </c>
      <c r="H32" s="439">
        <v>0</v>
      </c>
      <c r="I32" s="3">
        <v>7</v>
      </c>
      <c r="J32" s="160" t="s">
        <v>14</v>
      </c>
      <c r="L32" s="42"/>
      <c r="M32" s="26"/>
      <c r="S32" s="26"/>
      <c r="T32" s="26"/>
      <c r="U32" s="26"/>
    </row>
    <row r="33" spans="2:30">
      <c r="H33" s="89">
        <v>0</v>
      </c>
      <c r="I33" s="3">
        <v>8</v>
      </c>
      <c r="J33" s="160" t="s">
        <v>15</v>
      </c>
      <c r="L33" s="42"/>
      <c r="M33" s="26"/>
      <c r="S33" s="26"/>
      <c r="T33" s="26"/>
      <c r="U33" s="26"/>
    </row>
    <row r="34" spans="2:30">
      <c r="H34" s="5">
        <v>0</v>
      </c>
      <c r="I34" s="3">
        <v>10</v>
      </c>
      <c r="J34" s="160" t="s">
        <v>16</v>
      </c>
      <c r="S34" s="26"/>
      <c r="T34" s="26"/>
      <c r="U34" s="26"/>
    </row>
    <row r="35" spans="2:30">
      <c r="H35" s="346">
        <v>0</v>
      </c>
      <c r="I35" s="3">
        <v>11</v>
      </c>
      <c r="J35" s="160" t="s">
        <v>17</v>
      </c>
      <c r="L35" s="47"/>
      <c r="M35" s="383"/>
      <c r="O35" t="s">
        <v>184</v>
      </c>
      <c r="S35" s="26"/>
      <c r="T35" s="26"/>
      <c r="U35" s="26"/>
    </row>
    <row r="36" spans="2:30">
      <c r="B36" s="48"/>
      <c r="C36" s="26"/>
      <c r="E36" s="17"/>
      <c r="H36" s="97">
        <v>0</v>
      </c>
      <c r="I36" s="3">
        <v>13</v>
      </c>
      <c r="J36" s="160" t="s">
        <v>7</v>
      </c>
      <c r="S36" s="26"/>
      <c r="T36" s="26"/>
      <c r="U36" s="26"/>
    </row>
    <row r="37" spans="2:30">
      <c r="B37" s="18"/>
      <c r="C37" s="26"/>
      <c r="F37" s="26"/>
      <c r="G37" s="48"/>
      <c r="H37" s="333">
        <v>0</v>
      </c>
      <c r="I37" s="3">
        <v>18</v>
      </c>
      <c r="J37" s="160" t="s">
        <v>22</v>
      </c>
      <c r="L37" s="48"/>
      <c r="M37" s="26"/>
      <c r="S37" s="26"/>
      <c r="T37" s="26"/>
      <c r="U37" s="26"/>
    </row>
    <row r="38" spans="2:30">
      <c r="C38" s="26"/>
      <c r="F38" s="26"/>
      <c r="H38" s="88">
        <v>0</v>
      </c>
      <c r="I38" s="3">
        <v>20</v>
      </c>
      <c r="J38" s="160" t="s">
        <v>24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28</v>
      </c>
      <c r="J39" s="160" t="s">
        <v>32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29</v>
      </c>
      <c r="J40" s="160" t="s">
        <v>54</v>
      </c>
      <c r="L40" s="48"/>
      <c r="M40" s="26"/>
      <c r="S40" s="26"/>
      <c r="T40" s="26"/>
      <c r="U40" s="26"/>
    </row>
    <row r="41" spans="2:30">
      <c r="H41" s="88">
        <v>0</v>
      </c>
      <c r="I41" s="3">
        <v>30</v>
      </c>
      <c r="J41" s="160" t="s">
        <v>33</v>
      </c>
      <c r="L41" s="48"/>
      <c r="M41" s="26"/>
      <c r="S41" s="26"/>
      <c r="T41" s="26"/>
      <c r="U41" s="26"/>
    </row>
    <row r="42" spans="2:30">
      <c r="H42" s="193">
        <v>0</v>
      </c>
      <c r="I42" s="3">
        <v>32</v>
      </c>
      <c r="J42" s="160" t="s">
        <v>35</v>
      </c>
      <c r="L42" s="48"/>
      <c r="M42" s="26"/>
      <c r="S42" s="26"/>
      <c r="T42" s="26"/>
      <c r="U42" s="26"/>
    </row>
    <row r="43" spans="2:30">
      <c r="H43" s="193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93159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H46" s="386"/>
      <c r="L46" s="401"/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196</v>
      </c>
      <c r="I47" s="3"/>
      <c r="J47" s="178" t="s">
        <v>71</v>
      </c>
      <c r="K47" s="3"/>
      <c r="L47" s="298" t="s">
        <v>188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47</v>
      </c>
      <c r="K48" s="121"/>
      <c r="L48" s="302" t="s">
        <v>99</v>
      </c>
      <c r="S48" s="26"/>
      <c r="T48" s="26"/>
      <c r="U48" s="26"/>
      <c r="V48" s="26"/>
    </row>
    <row r="49" spans="1:22">
      <c r="H49" s="43">
        <v>73321</v>
      </c>
      <c r="I49" s="3">
        <v>26</v>
      </c>
      <c r="J49" s="160" t="s">
        <v>30</v>
      </c>
      <c r="K49" s="3">
        <f>SUM(I49)</f>
        <v>26</v>
      </c>
      <c r="L49" s="303">
        <v>77326</v>
      </c>
      <c r="S49" s="26"/>
      <c r="T49" s="26"/>
      <c r="U49" s="26"/>
      <c r="V49" s="26"/>
    </row>
    <row r="50" spans="1:22">
      <c r="H50" s="89">
        <v>17119</v>
      </c>
      <c r="I50" s="3">
        <v>13</v>
      </c>
      <c r="J50" s="160" t="s">
        <v>7</v>
      </c>
      <c r="K50" s="3">
        <f t="shared" ref="K50:K58" si="7">SUM(I50)</f>
        <v>13</v>
      </c>
      <c r="L50" s="303">
        <v>16223</v>
      </c>
      <c r="M50" s="26"/>
      <c r="N50" s="90"/>
      <c r="O50" s="90"/>
      <c r="S50" s="26"/>
      <c r="T50" s="26"/>
      <c r="U50" s="26"/>
      <c r="V50" s="26"/>
    </row>
    <row r="51" spans="1:22">
      <c r="H51" s="333">
        <v>13184</v>
      </c>
      <c r="I51" s="3">
        <v>33</v>
      </c>
      <c r="J51" s="160" t="s">
        <v>0</v>
      </c>
      <c r="K51" s="3">
        <f t="shared" si="7"/>
        <v>33</v>
      </c>
      <c r="L51" s="303">
        <v>13215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9082</v>
      </c>
      <c r="I52" s="3">
        <v>34</v>
      </c>
      <c r="J52" s="160" t="s">
        <v>1</v>
      </c>
      <c r="K52" s="3">
        <f t="shared" si="7"/>
        <v>34</v>
      </c>
      <c r="L52" s="303">
        <v>9205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193</v>
      </c>
      <c r="D53" s="59" t="s">
        <v>185</v>
      </c>
      <c r="E53" s="59" t="s">
        <v>41</v>
      </c>
      <c r="F53" s="59" t="s">
        <v>50</v>
      </c>
      <c r="G53" s="8" t="s">
        <v>172</v>
      </c>
      <c r="H53" s="44">
        <v>8076</v>
      </c>
      <c r="I53" s="3">
        <v>40</v>
      </c>
      <c r="J53" s="160" t="s">
        <v>2</v>
      </c>
      <c r="K53" s="3">
        <f t="shared" si="7"/>
        <v>40</v>
      </c>
      <c r="L53" s="303">
        <v>5072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73321</v>
      </c>
      <c r="D54" s="97">
        <f>SUM(L49)</f>
        <v>77326</v>
      </c>
      <c r="E54" s="52">
        <f t="shared" ref="E54:E64" si="9">SUM(N63/M63*100)</f>
        <v>92.970265643821719</v>
      </c>
      <c r="F54" s="52">
        <f>SUM(C54/D54*100)</f>
        <v>94.820629542456615</v>
      </c>
      <c r="G54" s="3"/>
      <c r="H54" s="88">
        <v>7654</v>
      </c>
      <c r="I54" s="3">
        <v>22</v>
      </c>
      <c r="J54" s="160" t="s">
        <v>26</v>
      </c>
      <c r="K54" s="3">
        <f t="shared" si="7"/>
        <v>22</v>
      </c>
      <c r="L54" s="303">
        <v>8760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17119</v>
      </c>
      <c r="D55" s="97">
        <f t="shared" ref="D55:D64" si="10">SUM(L50)</f>
        <v>16223</v>
      </c>
      <c r="E55" s="52">
        <f t="shared" si="9"/>
        <v>111.3648191517044</v>
      </c>
      <c r="F55" s="52">
        <f t="shared" ref="F55:F64" si="11">SUM(C55/D55*100)</f>
        <v>105.52302286876656</v>
      </c>
      <c r="G55" s="3"/>
      <c r="H55" s="44">
        <v>7408</v>
      </c>
      <c r="I55" s="3">
        <v>16</v>
      </c>
      <c r="J55" s="160" t="s">
        <v>3</v>
      </c>
      <c r="K55" s="3">
        <f t="shared" si="7"/>
        <v>16</v>
      </c>
      <c r="L55" s="303">
        <v>7463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13184</v>
      </c>
      <c r="D56" s="97">
        <f t="shared" si="10"/>
        <v>13215</v>
      </c>
      <c r="E56" s="52">
        <f t="shared" si="9"/>
        <v>112.94440161055428</v>
      </c>
      <c r="F56" s="52">
        <f t="shared" si="11"/>
        <v>99.765418085508898</v>
      </c>
      <c r="G56" s="3"/>
      <c r="H56" s="44">
        <v>7190</v>
      </c>
      <c r="I56" s="3">
        <v>24</v>
      </c>
      <c r="J56" s="160" t="s">
        <v>28</v>
      </c>
      <c r="K56" s="3">
        <f t="shared" si="7"/>
        <v>24</v>
      </c>
      <c r="L56" s="303">
        <v>5629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1</v>
      </c>
      <c r="C57" s="43">
        <f t="shared" si="8"/>
        <v>9082</v>
      </c>
      <c r="D57" s="97">
        <f t="shared" si="10"/>
        <v>9205</v>
      </c>
      <c r="E57" s="52">
        <f t="shared" si="9"/>
        <v>110.07150648406254</v>
      </c>
      <c r="F57" s="52">
        <f t="shared" si="11"/>
        <v>98.663769690385664</v>
      </c>
      <c r="G57" s="3"/>
      <c r="H57" s="91">
        <v>5185</v>
      </c>
      <c r="I57" s="3">
        <v>25</v>
      </c>
      <c r="J57" s="160" t="s">
        <v>29</v>
      </c>
      <c r="K57" s="3">
        <f t="shared" si="7"/>
        <v>25</v>
      </c>
      <c r="L57" s="303">
        <v>15360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</v>
      </c>
      <c r="C58" s="43">
        <f t="shared" si="8"/>
        <v>8076</v>
      </c>
      <c r="D58" s="97">
        <f t="shared" si="10"/>
        <v>5072</v>
      </c>
      <c r="E58" s="52">
        <f t="shared" si="9"/>
        <v>83.576529028252097</v>
      </c>
      <c r="F58" s="52">
        <f t="shared" si="11"/>
        <v>159.22712933753945</v>
      </c>
      <c r="G58" s="12"/>
      <c r="H58" s="330">
        <v>4537</v>
      </c>
      <c r="I58" s="14">
        <v>36</v>
      </c>
      <c r="J58" s="162" t="s">
        <v>5</v>
      </c>
      <c r="K58" s="14">
        <f t="shared" si="7"/>
        <v>36</v>
      </c>
      <c r="L58" s="304">
        <v>5245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26</v>
      </c>
      <c r="C59" s="43">
        <f t="shared" si="8"/>
        <v>7654</v>
      </c>
      <c r="D59" s="97">
        <f t="shared" si="10"/>
        <v>8760</v>
      </c>
      <c r="E59" s="52">
        <f t="shared" si="9"/>
        <v>98.72307493873339</v>
      </c>
      <c r="F59" s="52">
        <f t="shared" si="11"/>
        <v>87.374429223744286</v>
      </c>
      <c r="G59" s="3"/>
      <c r="H59" s="452">
        <v>3520</v>
      </c>
      <c r="I59" s="335">
        <v>38</v>
      </c>
      <c r="J59" s="220" t="s">
        <v>38</v>
      </c>
      <c r="K59" s="8" t="s">
        <v>67</v>
      </c>
      <c r="L59" s="305">
        <v>171863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3</v>
      </c>
      <c r="C60" s="43">
        <f t="shared" si="8"/>
        <v>7408</v>
      </c>
      <c r="D60" s="97">
        <f t="shared" si="10"/>
        <v>7463</v>
      </c>
      <c r="E60" s="52">
        <f t="shared" si="9"/>
        <v>99.650255582458968</v>
      </c>
      <c r="F60" s="52">
        <f t="shared" si="11"/>
        <v>99.263030952699978</v>
      </c>
      <c r="G60" s="3"/>
      <c r="H60" s="91">
        <v>1422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28</v>
      </c>
      <c r="C61" s="43">
        <f t="shared" si="8"/>
        <v>7190</v>
      </c>
      <c r="D61" s="97">
        <f t="shared" si="10"/>
        <v>5629</v>
      </c>
      <c r="E61" s="52">
        <f t="shared" si="9"/>
        <v>110.95679012345678</v>
      </c>
      <c r="F61" s="52">
        <f t="shared" si="11"/>
        <v>127.73139101083675</v>
      </c>
      <c r="G61" s="11"/>
      <c r="H61" s="451">
        <v>1105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29</v>
      </c>
      <c r="C62" s="43">
        <f t="shared" si="8"/>
        <v>5185</v>
      </c>
      <c r="D62" s="97">
        <f t="shared" si="10"/>
        <v>15360</v>
      </c>
      <c r="E62" s="52">
        <f t="shared" si="9"/>
        <v>115.94364937388193</v>
      </c>
      <c r="F62" s="52">
        <f t="shared" si="11"/>
        <v>33.756510416666671</v>
      </c>
      <c r="G62" s="12"/>
      <c r="H62" s="125">
        <v>812</v>
      </c>
      <c r="I62" s="173">
        <v>12</v>
      </c>
      <c r="J62" s="160" t="s">
        <v>18</v>
      </c>
      <c r="K62" s="50"/>
      <c r="L62" t="s">
        <v>61</v>
      </c>
      <c r="M62" s="400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0">
        <f t="shared" si="8"/>
        <v>4537</v>
      </c>
      <c r="D63" s="137">
        <f t="shared" si="10"/>
        <v>5245</v>
      </c>
      <c r="E63" s="57">
        <f t="shared" si="9"/>
        <v>102.92649727767696</v>
      </c>
      <c r="F63" s="57">
        <f t="shared" si="11"/>
        <v>86.501429933269776</v>
      </c>
      <c r="G63" s="92"/>
      <c r="H63" s="125">
        <v>223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78865</v>
      </c>
      <c r="N63" s="89">
        <f>SUM(H49)</f>
        <v>73321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160435</v>
      </c>
      <c r="D64" s="138">
        <f t="shared" si="10"/>
        <v>171863</v>
      </c>
      <c r="E64" s="70">
        <f t="shared" si="9"/>
        <v>99.016225490498613</v>
      </c>
      <c r="F64" s="70">
        <f t="shared" si="11"/>
        <v>93.350517563408062</v>
      </c>
      <c r="G64" s="384">
        <v>64.099999999999994</v>
      </c>
      <c r="H64" s="125">
        <v>167</v>
      </c>
      <c r="I64" s="3">
        <v>9</v>
      </c>
      <c r="J64" s="3" t="s">
        <v>161</v>
      </c>
      <c r="K64" s="3">
        <f t="shared" ref="K64:K72" si="12">SUM(K50)</f>
        <v>13</v>
      </c>
      <c r="L64" s="160" t="s">
        <v>7</v>
      </c>
      <c r="M64" s="169">
        <v>15372</v>
      </c>
      <c r="N64" s="89">
        <f t="shared" ref="N64:N72" si="13">SUM(H50)</f>
        <v>17119</v>
      </c>
      <c r="O64" s="45"/>
      <c r="S64" s="26"/>
      <c r="T64" s="26"/>
      <c r="U64" s="26"/>
      <c r="V64" s="26"/>
    </row>
    <row r="65" spans="2:22">
      <c r="H65" s="421">
        <v>151</v>
      </c>
      <c r="I65" s="3">
        <v>1</v>
      </c>
      <c r="J65" s="160" t="s">
        <v>4</v>
      </c>
      <c r="K65" s="3">
        <f t="shared" si="12"/>
        <v>33</v>
      </c>
      <c r="L65" s="160" t="s">
        <v>0</v>
      </c>
      <c r="M65" s="169">
        <v>11673</v>
      </c>
      <c r="N65" s="89">
        <f t="shared" si="13"/>
        <v>13184</v>
      </c>
      <c r="O65" s="45"/>
      <c r="S65" s="26"/>
      <c r="T65" s="26"/>
      <c r="U65" s="26"/>
      <c r="V65" s="26"/>
    </row>
    <row r="66" spans="2:22">
      <c r="H66" s="413">
        <v>100</v>
      </c>
      <c r="I66" s="3">
        <v>11</v>
      </c>
      <c r="J66" s="160" t="s">
        <v>17</v>
      </c>
      <c r="K66" s="3">
        <f t="shared" si="12"/>
        <v>34</v>
      </c>
      <c r="L66" s="160" t="s">
        <v>1</v>
      </c>
      <c r="M66" s="169">
        <v>8251</v>
      </c>
      <c r="N66" s="89">
        <f t="shared" si="13"/>
        <v>9082</v>
      </c>
      <c r="O66" s="45"/>
      <c r="S66" s="26"/>
      <c r="T66" s="26"/>
      <c r="U66" s="26"/>
      <c r="V66" s="26"/>
    </row>
    <row r="67" spans="2:22">
      <c r="H67" s="43">
        <v>72</v>
      </c>
      <c r="I67" s="3">
        <v>4</v>
      </c>
      <c r="J67" s="160" t="s">
        <v>11</v>
      </c>
      <c r="K67" s="3">
        <f t="shared" si="12"/>
        <v>40</v>
      </c>
      <c r="L67" s="160" t="s">
        <v>2</v>
      </c>
      <c r="M67" s="169">
        <v>9663</v>
      </c>
      <c r="N67" s="89">
        <f t="shared" si="13"/>
        <v>8076</v>
      </c>
      <c r="O67" s="45"/>
      <c r="S67" s="26"/>
      <c r="T67" s="26"/>
      <c r="U67" s="26"/>
      <c r="V67" s="26"/>
    </row>
    <row r="68" spans="2:22">
      <c r="B68" s="51"/>
      <c r="C68" s="26"/>
      <c r="H68" s="44">
        <v>70</v>
      </c>
      <c r="I68" s="3">
        <v>15</v>
      </c>
      <c r="J68" s="160" t="s">
        <v>20</v>
      </c>
      <c r="K68" s="3">
        <f t="shared" si="12"/>
        <v>22</v>
      </c>
      <c r="L68" s="160" t="s">
        <v>26</v>
      </c>
      <c r="M68" s="169">
        <v>7753</v>
      </c>
      <c r="N68" s="89">
        <f t="shared" si="13"/>
        <v>7654</v>
      </c>
      <c r="O68" s="45"/>
      <c r="S68" s="26"/>
      <c r="T68" s="26"/>
      <c r="U68" s="26"/>
      <c r="V68" s="26"/>
    </row>
    <row r="69" spans="2:22">
      <c r="B69" s="51"/>
      <c r="C69" s="26"/>
      <c r="H69" s="44">
        <v>20</v>
      </c>
      <c r="I69" s="3">
        <v>35</v>
      </c>
      <c r="J69" s="160" t="s">
        <v>36</v>
      </c>
      <c r="K69" s="3">
        <f t="shared" si="12"/>
        <v>16</v>
      </c>
      <c r="L69" s="160" t="s">
        <v>3</v>
      </c>
      <c r="M69" s="169">
        <v>7434</v>
      </c>
      <c r="N69" s="89">
        <f t="shared" si="13"/>
        <v>7408</v>
      </c>
      <c r="O69" s="45"/>
      <c r="S69" s="26"/>
      <c r="T69" s="26"/>
      <c r="U69" s="26"/>
      <c r="V69" s="26"/>
    </row>
    <row r="70" spans="2:22">
      <c r="B70" s="50"/>
      <c r="H70" s="88">
        <v>12</v>
      </c>
      <c r="I70" s="3">
        <v>29</v>
      </c>
      <c r="J70" s="160" t="s">
        <v>54</v>
      </c>
      <c r="K70" s="3">
        <f t="shared" si="12"/>
        <v>24</v>
      </c>
      <c r="L70" s="160" t="s">
        <v>28</v>
      </c>
      <c r="M70" s="169">
        <v>6480</v>
      </c>
      <c r="N70" s="89">
        <f t="shared" si="13"/>
        <v>7190</v>
      </c>
      <c r="O70" s="45"/>
      <c r="S70" s="26"/>
      <c r="T70" s="26"/>
      <c r="U70" s="26"/>
      <c r="V70" s="26"/>
    </row>
    <row r="71" spans="2:22">
      <c r="B71" s="50"/>
      <c r="H71" s="289">
        <v>5</v>
      </c>
      <c r="I71" s="3">
        <v>27</v>
      </c>
      <c r="J71" s="160" t="s">
        <v>31</v>
      </c>
      <c r="K71" s="3">
        <f t="shared" si="12"/>
        <v>25</v>
      </c>
      <c r="L71" s="160" t="s">
        <v>29</v>
      </c>
      <c r="M71" s="169">
        <v>4472</v>
      </c>
      <c r="N71" s="89">
        <f t="shared" si="13"/>
        <v>5185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2</v>
      </c>
      <c r="J72" s="160" t="s">
        <v>6</v>
      </c>
      <c r="K72" s="3">
        <f t="shared" si="12"/>
        <v>36</v>
      </c>
      <c r="L72" s="162" t="s">
        <v>5</v>
      </c>
      <c r="M72" s="170">
        <v>4408</v>
      </c>
      <c r="N72" s="89">
        <f t="shared" si="13"/>
        <v>4537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3</v>
      </c>
      <c r="J73" s="160" t="s">
        <v>10</v>
      </c>
      <c r="K73" s="43"/>
      <c r="L73" s="114" t="s">
        <v>92</v>
      </c>
      <c r="M73" s="168">
        <v>162029</v>
      </c>
      <c r="N73" s="167">
        <f>SUM(H89)</f>
        <v>160435</v>
      </c>
      <c r="O73" s="45"/>
      <c r="S73" s="26"/>
      <c r="T73" s="26"/>
      <c r="U73" s="26"/>
      <c r="V73" s="26"/>
    </row>
    <row r="74" spans="2:22">
      <c r="B74" s="50"/>
      <c r="H74" s="88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7"/>
      <c r="M82" s="383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88">
        <v>0</v>
      </c>
      <c r="I85" s="3">
        <v>31</v>
      </c>
      <c r="J85" s="160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88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333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160435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P86" sqref="P8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79"/>
      <c r="J1" s="101"/>
      <c r="Q1" s="26"/>
      <c r="R1" s="108"/>
    </row>
    <row r="2" spans="5:30">
      <c r="H2" s="409" t="s">
        <v>193</v>
      </c>
      <c r="I2" s="3"/>
      <c r="J2" s="185" t="s">
        <v>103</v>
      </c>
      <c r="K2" s="3"/>
      <c r="L2" s="179" t="s">
        <v>185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47</v>
      </c>
      <c r="K3" s="3"/>
      <c r="L3" s="42" t="s">
        <v>99</v>
      </c>
      <c r="M3" s="82"/>
      <c r="N3" s="415"/>
      <c r="R3" s="48"/>
      <c r="S3" s="26"/>
      <c r="T3" s="26"/>
      <c r="U3" s="26"/>
      <c r="V3" s="26"/>
    </row>
    <row r="4" spans="5:30" ht="13.5" customHeight="1">
      <c r="H4" s="89">
        <v>66870</v>
      </c>
      <c r="I4" s="3">
        <v>31</v>
      </c>
      <c r="J4" s="33" t="s">
        <v>64</v>
      </c>
      <c r="K4" s="200">
        <f>SUM(I4)</f>
        <v>31</v>
      </c>
      <c r="L4" s="272">
        <v>63441</v>
      </c>
      <c r="M4" s="390"/>
      <c r="N4" s="415"/>
      <c r="R4" s="48"/>
      <c r="S4" s="26"/>
      <c r="T4" s="26"/>
      <c r="U4" s="26"/>
      <c r="V4" s="26"/>
    </row>
    <row r="5" spans="5:30" ht="13.5" customHeight="1">
      <c r="H5" s="88">
        <v>54386</v>
      </c>
      <c r="I5" s="3">
        <v>3</v>
      </c>
      <c r="J5" s="33" t="s">
        <v>10</v>
      </c>
      <c r="K5" s="200">
        <f t="shared" ref="K5:K13" si="0">SUM(I5)</f>
        <v>3</v>
      </c>
      <c r="L5" s="272">
        <v>40397</v>
      </c>
      <c r="M5" s="45"/>
      <c r="N5" s="415"/>
      <c r="R5" s="48"/>
      <c r="S5" s="26"/>
      <c r="T5" s="26"/>
      <c r="U5" s="26"/>
      <c r="V5" s="26"/>
    </row>
    <row r="6" spans="5:30" ht="13.5" customHeight="1">
      <c r="H6" s="88">
        <v>34990</v>
      </c>
      <c r="I6" s="3">
        <v>17</v>
      </c>
      <c r="J6" s="33" t="s">
        <v>21</v>
      </c>
      <c r="K6" s="200">
        <f t="shared" si="0"/>
        <v>17</v>
      </c>
      <c r="L6" s="272">
        <v>29190</v>
      </c>
      <c r="M6" s="45"/>
      <c r="N6" s="415"/>
      <c r="R6" s="48"/>
      <c r="S6" s="26"/>
      <c r="T6" s="26"/>
      <c r="U6" s="26"/>
      <c r="V6" s="26"/>
    </row>
    <row r="7" spans="5:30" ht="13.5" customHeight="1">
      <c r="H7" s="44">
        <v>30023</v>
      </c>
      <c r="I7" s="3">
        <v>34</v>
      </c>
      <c r="J7" s="33" t="s">
        <v>1</v>
      </c>
      <c r="K7" s="200">
        <f t="shared" si="0"/>
        <v>34</v>
      </c>
      <c r="L7" s="272">
        <v>27942</v>
      </c>
      <c r="M7" s="45"/>
      <c r="N7" s="415"/>
      <c r="R7" s="48"/>
      <c r="S7" s="26"/>
      <c r="T7" s="26"/>
      <c r="U7" s="26"/>
      <c r="V7" s="26"/>
    </row>
    <row r="8" spans="5:30">
      <c r="H8" s="88">
        <v>24406</v>
      </c>
      <c r="I8" s="3">
        <v>2</v>
      </c>
      <c r="J8" s="33" t="s">
        <v>6</v>
      </c>
      <c r="K8" s="200">
        <f t="shared" si="0"/>
        <v>2</v>
      </c>
      <c r="L8" s="272">
        <v>51014</v>
      </c>
      <c r="M8" s="45"/>
      <c r="R8" s="48"/>
      <c r="S8" s="26"/>
      <c r="T8" s="26"/>
      <c r="U8" s="26"/>
      <c r="V8" s="26"/>
    </row>
    <row r="9" spans="5:30">
      <c r="H9" s="289">
        <v>18626</v>
      </c>
      <c r="I9" s="3">
        <v>13</v>
      </c>
      <c r="J9" s="33" t="s">
        <v>7</v>
      </c>
      <c r="K9" s="200">
        <f t="shared" si="0"/>
        <v>13</v>
      </c>
      <c r="L9" s="272">
        <v>14094</v>
      </c>
      <c r="M9" s="45"/>
      <c r="R9" s="48"/>
      <c r="S9" s="26"/>
      <c r="T9" s="26"/>
      <c r="U9" s="26"/>
      <c r="V9" s="26"/>
    </row>
    <row r="10" spans="5:30">
      <c r="H10" s="88">
        <v>17177</v>
      </c>
      <c r="I10" s="3">
        <v>40</v>
      </c>
      <c r="J10" s="33" t="s">
        <v>2</v>
      </c>
      <c r="K10" s="200">
        <f t="shared" si="0"/>
        <v>40</v>
      </c>
      <c r="L10" s="272">
        <v>17442</v>
      </c>
      <c r="M10" s="45"/>
      <c r="R10" s="48"/>
      <c r="S10" s="26"/>
      <c r="T10" s="26"/>
      <c r="U10" s="26"/>
      <c r="V10" s="26"/>
    </row>
    <row r="11" spans="5:30">
      <c r="H11" s="88">
        <v>13805</v>
      </c>
      <c r="I11" s="3">
        <v>16</v>
      </c>
      <c r="J11" s="33" t="s">
        <v>3</v>
      </c>
      <c r="K11" s="200">
        <f t="shared" si="0"/>
        <v>16</v>
      </c>
      <c r="L11" s="272">
        <v>9159</v>
      </c>
      <c r="M11" s="45"/>
      <c r="N11" s="29"/>
      <c r="R11" s="48"/>
      <c r="S11" s="26"/>
      <c r="T11" s="26"/>
      <c r="U11" s="26"/>
      <c r="V11" s="26"/>
    </row>
    <row r="12" spans="5:30">
      <c r="H12" s="433">
        <v>12723</v>
      </c>
      <c r="I12" s="3">
        <v>11</v>
      </c>
      <c r="J12" s="33" t="s">
        <v>17</v>
      </c>
      <c r="K12" s="200">
        <f t="shared" si="0"/>
        <v>11</v>
      </c>
      <c r="L12" s="273">
        <v>12833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4">
        <v>12356</v>
      </c>
      <c r="I13" s="14">
        <v>38</v>
      </c>
      <c r="J13" s="77" t="s">
        <v>38</v>
      </c>
      <c r="K13" s="200">
        <f t="shared" si="0"/>
        <v>38</v>
      </c>
      <c r="L13" s="273">
        <v>10159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440">
        <v>11939</v>
      </c>
      <c r="I14" s="219">
        <v>26</v>
      </c>
      <c r="J14" s="376" t="s">
        <v>30</v>
      </c>
      <c r="K14" s="107" t="s">
        <v>8</v>
      </c>
      <c r="L14" s="274">
        <v>350492</v>
      </c>
      <c r="N14" s="32"/>
      <c r="R14" s="48"/>
      <c r="S14" s="26"/>
      <c r="T14" s="26"/>
      <c r="U14" s="26"/>
      <c r="V14" s="26"/>
    </row>
    <row r="15" spans="5:30">
      <c r="H15" s="289">
        <v>10656</v>
      </c>
      <c r="I15" s="3">
        <v>1</v>
      </c>
      <c r="J15" s="33" t="s">
        <v>4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10474</v>
      </c>
      <c r="I16" s="3">
        <v>33</v>
      </c>
      <c r="J16" s="33" t="s">
        <v>0</v>
      </c>
      <c r="K16" s="50"/>
      <c r="L16" s="32"/>
      <c r="R16" s="48"/>
      <c r="S16" s="26"/>
      <c r="T16" s="26"/>
      <c r="U16" s="26"/>
      <c r="V16" s="26"/>
    </row>
    <row r="17" spans="1:22">
      <c r="H17" s="88">
        <v>7091</v>
      </c>
      <c r="I17" s="3">
        <v>25</v>
      </c>
      <c r="J17" s="33" t="s">
        <v>29</v>
      </c>
      <c r="L17" s="32"/>
      <c r="M17" s="394"/>
      <c r="R17" s="48"/>
      <c r="S17" s="26"/>
      <c r="T17" s="26"/>
      <c r="U17" s="26"/>
      <c r="V17" s="26"/>
    </row>
    <row r="18" spans="1:22">
      <c r="H18" s="346">
        <v>5658</v>
      </c>
      <c r="I18" s="3">
        <v>24</v>
      </c>
      <c r="J18" s="33" t="s">
        <v>28</v>
      </c>
      <c r="L18" s="16"/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5429</v>
      </c>
      <c r="I19" s="3">
        <v>21</v>
      </c>
      <c r="J19" s="3" t="s">
        <v>155</v>
      </c>
      <c r="K19" s="116">
        <f>SUM(I4)</f>
        <v>31</v>
      </c>
      <c r="L19" s="33" t="s">
        <v>64</v>
      </c>
      <c r="M19" s="365">
        <v>70432</v>
      </c>
      <c r="N19" s="89">
        <f>SUM(H4)</f>
        <v>66870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193</v>
      </c>
      <c r="D20" s="59" t="s">
        <v>185</v>
      </c>
      <c r="E20" s="59" t="s">
        <v>41</v>
      </c>
      <c r="F20" s="59" t="s">
        <v>50</v>
      </c>
      <c r="G20" s="8" t="s">
        <v>172</v>
      </c>
      <c r="H20" s="88">
        <v>5134</v>
      </c>
      <c r="I20" s="3">
        <v>36</v>
      </c>
      <c r="J20" s="33" t="s">
        <v>5</v>
      </c>
      <c r="K20" s="116">
        <f t="shared" ref="K20:K28" si="1">SUM(I5)</f>
        <v>3</v>
      </c>
      <c r="L20" s="33" t="s">
        <v>10</v>
      </c>
      <c r="M20" s="366">
        <v>68711</v>
      </c>
      <c r="N20" s="89">
        <f t="shared" ref="N20:N28" si="2">SUM(H5)</f>
        <v>54386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64</v>
      </c>
      <c r="C21" s="199">
        <f>SUM(H4)</f>
        <v>66870</v>
      </c>
      <c r="D21" s="5">
        <f>SUM(L4)</f>
        <v>63441</v>
      </c>
      <c r="E21" s="52">
        <f t="shared" ref="E21:E30" si="3">SUM(N19/M19*100)</f>
        <v>94.942639709223073</v>
      </c>
      <c r="F21" s="52">
        <f t="shared" ref="F21:F31" si="4">SUM(C21/D21*100)</f>
        <v>105.40502198893461</v>
      </c>
      <c r="G21" s="62"/>
      <c r="H21" s="88">
        <v>3238</v>
      </c>
      <c r="I21" s="3">
        <v>9</v>
      </c>
      <c r="J21" s="3" t="s">
        <v>161</v>
      </c>
      <c r="K21" s="116">
        <f t="shared" si="1"/>
        <v>17</v>
      </c>
      <c r="L21" s="33" t="s">
        <v>21</v>
      </c>
      <c r="M21" s="366">
        <v>36141</v>
      </c>
      <c r="N21" s="89">
        <f t="shared" si="2"/>
        <v>34990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10</v>
      </c>
      <c r="C22" s="199">
        <f t="shared" ref="C22:C30" si="5">SUM(H5)</f>
        <v>54386</v>
      </c>
      <c r="D22" s="5">
        <f t="shared" ref="D22:D30" si="6">SUM(L5)</f>
        <v>40397</v>
      </c>
      <c r="E22" s="52">
        <f t="shared" si="3"/>
        <v>79.151809753896757</v>
      </c>
      <c r="F22" s="52">
        <f t="shared" si="4"/>
        <v>134.62880906998043</v>
      </c>
      <c r="G22" s="62"/>
      <c r="H22" s="88">
        <v>2238</v>
      </c>
      <c r="I22" s="3">
        <v>12</v>
      </c>
      <c r="J22" s="33" t="s">
        <v>18</v>
      </c>
      <c r="K22" s="116">
        <f t="shared" si="1"/>
        <v>34</v>
      </c>
      <c r="L22" s="33" t="s">
        <v>1</v>
      </c>
      <c r="M22" s="366">
        <v>27281</v>
      </c>
      <c r="N22" s="89">
        <f t="shared" si="2"/>
        <v>30023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199">
        <f t="shared" si="5"/>
        <v>34990</v>
      </c>
      <c r="D23" s="97">
        <f t="shared" si="6"/>
        <v>29190</v>
      </c>
      <c r="E23" s="52">
        <f t="shared" si="3"/>
        <v>96.815251376552951</v>
      </c>
      <c r="F23" s="52">
        <f t="shared" si="4"/>
        <v>119.86981843096952</v>
      </c>
      <c r="G23" s="62"/>
      <c r="H23" s="88">
        <v>1700</v>
      </c>
      <c r="I23" s="3">
        <v>10</v>
      </c>
      <c r="J23" s="33" t="s">
        <v>16</v>
      </c>
      <c r="K23" s="116">
        <f t="shared" si="1"/>
        <v>2</v>
      </c>
      <c r="L23" s="33" t="s">
        <v>6</v>
      </c>
      <c r="M23" s="366">
        <v>28275</v>
      </c>
      <c r="N23" s="89">
        <f t="shared" si="2"/>
        <v>24406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</v>
      </c>
      <c r="C24" s="199">
        <f t="shared" si="5"/>
        <v>30023</v>
      </c>
      <c r="D24" s="5">
        <f t="shared" si="6"/>
        <v>27942</v>
      </c>
      <c r="E24" s="52">
        <f t="shared" si="3"/>
        <v>110.05095121146586</v>
      </c>
      <c r="F24" s="52">
        <f t="shared" si="4"/>
        <v>107.44756996635888</v>
      </c>
      <c r="G24" s="62"/>
      <c r="H24" s="88">
        <v>1511</v>
      </c>
      <c r="I24" s="3">
        <v>37</v>
      </c>
      <c r="J24" s="33" t="s">
        <v>37</v>
      </c>
      <c r="K24" s="116">
        <f t="shared" si="1"/>
        <v>13</v>
      </c>
      <c r="L24" s="33" t="s">
        <v>7</v>
      </c>
      <c r="M24" s="366">
        <v>18820</v>
      </c>
      <c r="N24" s="89">
        <f t="shared" si="2"/>
        <v>18626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6</v>
      </c>
      <c r="C25" s="199">
        <f t="shared" si="5"/>
        <v>24406</v>
      </c>
      <c r="D25" s="5">
        <f t="shared" si="6"/>
        <v>51014</v>
      </c>
      <c r="E25" s="52">
        <f t="shared" si="3"/>
        <v>86.316534040671982</v>
      </c>
      <c r="F25" s="52">
        <f t="shared" si="4"/>
        <v>47.841768926177132</v>
      </c>
      <c r="G25" s="72"/>
      <c r="H25" s="88">
        <v>1045</v>
      </c>
      <c r="I25" s="3">
        <v>32</v>
      </c>
      <c r="J25" s="33" t="s">
        <v>35</v>
      </c>
      <c r="K25" s="116">
        <f t="shared" si="1"/>
        <v>40</v>
      </c>
      <c r="L25" s="33" t="s">
        <v>2</v>
      </c>
      <c r="M25" s="366">
        <v>18686</v>
      </c>
      <c r="N25" s="89">
        <f t="shared" si="2"/>
        <v>17177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7</v>
      </c>
      <c r="C26" s="199">
        <f t="shared" si="5"/>
        <v>18626</v>
      </c>
      <c r="D26" s="5">
        <f t="shared" si="6"/>
        <v>14094</v>
      </c>
      <c r="E26" s="52">
        <f t="shared" si="3"/>
        <v>98.969181721572795</v>
      </c>
      <c r="F26" s="52">
        <f t="shared" si="4"/>
        <v>132.15552717468427</v>
      </c>
      <c r="G26" s="62"/>
      <c r="H26" s="88">
        <v>955</v>
      </c>
      <c r="I26" s="3">
        <v>14</v>
      </c>
      <c r="J26" s="33" t="s">
        <v>19</v>
      </c>
      <c r="K26" s="116">
        <f t="shared" si="1"/>
        <v>16</v>
      </c>
      <c r="L26" s="33" t="s">
        <v>3</v>
      </c>
      <c r="M26" s="366">
        <v>13572</v>
      </c>
      <c r="N26" s="89">
        <f t="shared" si="2"/>
        <v>13805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</v>
      </c>
      <c r="C27" s="199">
        <f t="shared" si="5"/>
        <v>17177</v>
      </c>
      <c r="D27" s="5">
        <f t="shared" si="6"/>
        <v>17442</v>
      </c>
      <c r="E27" s="52">
        <f t="shared" si="3"/>
        <v>91.924435406186447</v>
      </c>
      <c r="F27" s="52">
        <f t="shared" si="4"/>
        <v>98.480678821236097</v>
      </c>
      <c r="G27" s="62"/>
      <c r="H27" s="88">
        <v>571</v>
      </c>
      <c r="I27" s="3">
        <v>15</v>
      </c>
      <c r="J27" s="33" t="s">
        <v>20</v>
      </c>
      <c r="K27" s="116">
        <f t="shared" si="1"/>
        <v>11</v>
      </c>
      <c r="L27" s="33" t="s">
        <v>17</v>
      </c>
      <c r="M27" s="367">
        <v>11868</v>
      </c>
      <c r="N27" s="89">
        <f t="shared" si="2"/>
        <v>12723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3</v>
      </c>
      <c r="C28" s="199">
        <f t="shared" si="5"/>
        <v>13805</v>
      </c>
      <c r="D28" s="5">
        <f t="shared" si="6"/>
        <v>9159</v>
      </c>
      <c r="E28" s="52">
        <f t="shared" si="3"/>
        <v>101.71676982021809</v>
      </c>
      <c r="F28" s="52">
        <f t="shared" si="4"/>
        <v>150.72606179713944</v>
      </c>
      <c r="G28" s="73"/>
      <c r="H28" s="88">
        <v>541</v>
      </c>
      <c r="I28" s="3">
        <v>4</v>
      </c>
      <c r="J28" s="33" t="s">
        <v>11</v>
      </c>
      <c r="K28" s="180">
        <f t="shared" si="1"/>
        <v>38</v>
      </c>
      <c r="L28" s="77" t="s">
        <v>38</v>
      </c>
      <c r="M28" s="368">
        <v>13382</v>
      </c>
      <c r="N28" s="166">
        <f t="shared" si="2"/>
        <v>12356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17</v>
      </c>
      <c r="C29" s="199">
        <f t="shared" si="5"/>
        <v>12723</v>
      </c>
      <c r="D29" s="5">
        <f t="shared" si="6"/>
        <v>12833</v>
      </c>
      <c r="E29" s="52">
        <f t="shared" si="3"/>
        <v>107.20424671385238</v>
      </c>
      <c r="F29" s="52">
        <f t="shared" si="4"/>
        <v>99.142834878828026</v>
      </c>
      <c r="G29" s="72"/>
      <c r="H29" s="88">
        <v>477</v>
      </c>
      <c r="I29" s="3">
        <v>20</v>
      </c>
      <c r="J29" s="33" t="s">
        <v>24</v>
      </c>
      <c r="K29" s="114"/>
      <c r="L29" s="114" t="s">
        <v>55</v>
      </c>
      <c r="M29" s="369">
        <v>376909</v>
      </c>
      <c r="N29" s="171">
        <f>SUM(H44)</f>
        <v>355317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38</v>
      </c>
      <c r="C30" s="199">
        <f t="shared" si="5"/>
        <v>12356</v>
      </c>
      <c r="D30" s="5">
        <f t="shared" si="6"/>
        <v>10159</v>
      </c>
      <c r="E30" s="57">
        <f t="shared" si="3"/>
        <v>92.332984606187424</v>
      </c>
      <c r="F30" s="63">
        <f t="shared" si="4"/>
        <v>121.62614430554189</v>
      </c>
      <c r="G30" s="75"/>
      <c r="H30" s="88">
        <v>380</v>
      </c>
      <c r="I30" s="3">
        <v>27</v>
      </c>
      <c r="J30" s="33" t="s">
        <v>31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355317</v>
      </c>
      <c r="D31" s="67">
        <f>SUM(L14)</f>
        <v>350492</v>
      </c>
      <c r="E31" s="70">
        <f>SUM(N29/M29*100)</f>
        <v>94.271296254533581</v>
      </c>
      <c r="F31" s="63">
        <f t="shared" si="4"/>
        <v>101.37663627129862</v>
      </c>
      <c r="G31" s="83">
        <v>38.1</v>
      </c>
      <c r="H31" s="289">
        <v>330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320</v>
      </c>
      <c r="I32" s="3">
        <v>39</v>
      </c>
      <c r="J32" s="33" t="s">
        <v>39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216</v>
      </c>
      <c r="I33" s="3">
        <v>5</v>
      </c>
      <c r="J33" s="33" t="s">
        <v>12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28</v>
      </c>
      <c r="I34" s="3">
        <v>18</v>
      </c>
      <c r="J34" s="33" t="s">
        <v>22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12</v>
      </c>
      <c r="I35" s="3">
        <v>23</v>
      </c>
      <c r="J35" s="33" t="s">
        <v>27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89">
        <v>9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44">
        <v>1</v>
      </c>
      <c r="I37" s="3">
        <v>22</v>
      </c>
      <c r="J37" s="33" t="s">
        <v>26</v>
      </c>
      <c r="L37" s="47"/>
      <c r="M37" s="419"/>
      <c r="N37" s="26"/>
      <c r="R37" s="48"/>
      <c r="S37" s="26"/>
      <c r="T37" s="26"/>
      <c r="U37" s="26"/>
      <c r="V37" s="26"/>
    </row>
    <row r="38" spans="3:30">
      <c r="H38" s="289">
        <v>1</v>
      </c>
      <c r="I38" s="3">
        <v>29</v>
      </c>
      <c r="J38" s="33" t="s">
        <v>54</v>
      </c>
      <c r="N38" s="26"/>
      <c r="R38" s="48"/>
      <c r="S38" s="26"/>
      <c r="T38" s="26"/>
      <c r="U38" s="26"/>
      <c r="V38" s="26"/>
    </row>
    <row r="39" spans="3:30">
      <c r="H39" s="88">
        <v>1</v>
      </c>
      <c r="I39" s="3">
        <v>30</v>
      </c>
      <c r="J39" s="33" t="s">
        <v>33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6</v>
      </c>
      <c r="J40" s="33" t="s">
        <v>13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8</v>
      </c>
      <c r="J41" s="33" t="s">
        <v>15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355317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0"/>
      <c r="L47" s="394"/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193</v>
      </c>
      <c r="I48" s="3"/>
      <c r="J48" s="188" t="s">
        <v>91</v>
      </c>
      <c r="K48" s="3"/>
      <c r="L48" s="326" t="s">
        <v>185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99</v>
      </c>
      <c r="I49" s="3"/>
      <c r="J49" s="144" t="s">
        <v>9</v>
      </c>
      <c r="K49" s="3"/>
      <c r="L49" s="326" t="s">
        <v>99</v>
      </c>
      <c r="M49" s="395"/>
      <c r="R49" s="48"/>
      <c r="S49" s="26"/>
      <c r="T49" s="26"/>
      <c r="U49" s="26"/>
      <c r="V49" s="26"/>
    </row>
    <row r="50" spans="1:22" ht="13.5" customHeight="1">
      <c r="H50" s="43">
        <v>16482</v>
      </c>
      <c r="I50" s="3">
        <v>16</v>
      </c>
      <c r="J50" s="33" t="s">
        <v>3</v>
      </c>
      <c r="K50" s="324">
        <f>SUM(I50)</f>
        <v>16</v>
      </c>
      <c r="L50" s="327">
        <v>14774</v>
      </c>
      <c r="M50" s="395"/>
      <c r="R50" s="48"/>
      <c r="S50" s="26"/>
      <c r="T50" s="26"/>
      <c r="U50" s="26"/>
      <c r="V50" s="26"/>
    </row>
    <row r="51" spans="1:22" ht="13.5" customHeight="1">
      <c r="H51" s="44">
        <v>13517</v>
      </c>
      <c r="I51" s="3">
        <v>26</v>
      </c>
      <c r="J51" s="33" t="s">
        <v>30</v>
      </c>
      <c r="K51" s="324">
        <f t="shared" ref="K51:K59" si="7">SUM(I51)</f>
        <v>26</v>
      </c>
      <c r="L51" s="328">
        <v>13458</v>
      </c>
      <c r="M51" s="395"/>
      <c r="R51" s="48"/>
      <c r="S51" s="26"/>
      <c r="T51" s="26"/>
      <c r="U51" s="26"/>
      <c r="V51" s="26"/>
    </row>
    <row r="52" spans="1:22" ht="14.25" thickBot="1">
      <c r="H52" s="88">
        <v>7137</v>
      </c>
      <c r="I52" s="3">
        <v>33</v>
      </c>
      <c r="J52" s="33" t="s">
        <v>0</v>
      </c>
      <c r="K52" s="324">
        <f t="shared" si="7"/>
        <v>33</v>
      </c>
      <c r="L52" s="328">
        <v>10597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193</v>
      </c>
      <c r="D53" s="59" t="s">
        <v>185</v>
      </c>
      <c r="E53" s="59" t="s">
        <v>41</v>
      </c>
      <c r="F53" s="59" t="s">
        <v>50</v>
      </c>
      <c r="G53" s="8" t="s">
        <v>172</v>
      </c>
      <c r="H53" s="44">
        <v>6700</v>
      </c>
      <c r="I53" s="3">
        <v>34</v>
      </c>
      <c r="J53" s="33" t="s">
        <v>1</v>
      </c>
      <c r="K53" s="324">
        <f t="shared" si="7"/>
        <v>34</v>
      </c>
      <c r="L53" s="328">
        <v>9326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16482</v>
      </c>
      <c r="D54" s="97">
        <f>SUM(L50)</f>
        <v>14774</v>
      </c>
      <c r="E54" s="52">
        <f t="shared" ref="E54:E63" si="8">SUM(N67/M67*100)</f>
        <v>117.97294395533606</v>
      </c>
      <c r="F54" s="52">
        <f t="shared" ref="F54:F62" si="9">SUM(C54/D54*100)</f>
        <v>111.5608501421416</v>
      </c>
      <c r="G54" s="62"/>
      <c r="H54" s="88">
        <v>2790</v>
      </c>
      <c r="I54" s="3">
        <v>25</v>
      </c>
      <c r="J54" s="33" t="s">
        <v>29</v>
      </c>
      <c r="K54" s="324">
        <f t="shared" si="7"/>
        <v>25</v>
      </c>
      <c r="L54" s="328">
        <v>2072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13517</v>
      </c>
      <c r="D55" s="97">
        <f t="shared" ref="D55:D63" si="11">SUM(L51)</f>
        <v>13458</v>
      </c>
      <c r="E55" s="52">
        <f t="shared" si="8"/>
        <v>110.73154747276152</v>
      </c>
      <c r="F55" s="52">
        <f t="shared" si="9"/>
        <v>100.43840095110714</v>
      </c>
      <c r="G55" s="62"/>
      <c r="H55" s="44">
        <v>1628</v>
      </c>
      <c r="I55" s="3">
        <v>39</v>
      </c>
      <c r="J55" s="33" t="s">
        <v>39</v>
      </c>
      <c r="K55" s="324">
        <f t="shared" si="7"/>
        <v>39</v>
      </c>
      <c r="L55" s="328">
        <v>1463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0</v>
      </c>
      <c r="C56" s="43">
        <f t="shared" si="10"/>
        <v>7137</v>
      </c>
      <c r="D56" s="97">
        <f t="shared" si="11"/>
        <v>10597</v>
      </c>
      <c r="E56" s="52">
        <f t="shared" si="8"/>
        <v>133.67671848660797</v>
      </c>
      <c r="F56" s="52">
        <f t="shared" si="9"/>
        <v>67.34924978767576</v>
      </c>
      <c r="G56" s="62"/>
      <c r="H56" s="88">
        <v>1481</v>
      </c>
      <c r="I56" s="3">
        <v>40</v>
      </c>
      <c r="J56" s="33" t="s">
        <v>2</v>
      </c>
      <c r="K56" s="324">
        <f t="shared" si="7"/>
        <v>40</v>
      </c>
      <c r="L56" s="328">
        <v>1884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1</v>
      </c>
      <c r="C57" s="43">
        <f t="shared" si="10"/>
        <v>6700</v>
      </c>
      <c r="D57" s="97">
        <f t="shared" si="11"/>
        <v>9326</v>
      </c>
      <c r="E57" s="52">
        <f t="shared" si="8"/>
        <v>114.33447098976109</v>
      </c>
      <c r="F57" s="52">
        <f t="shared" si="9"/>
        <v>71.842161698477383</v>
      </c>
      <c r="G57" s="62"/>
      <c r="H57" s="44">
        <v>1452</v>
      </c>
      <c r="I57" s="3">
        <v>36</v>
      </c>
      <c r="J57" s="33" t="s">
        <v>5</v>
      </c>
      <c r="K57" s="324">
        <f t="shared" si="7"/>
        <v>36</v>
      </c>
      <c r="L57" s="328">
        <v>911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29</v>
      </c>
      <c r="C58" s="43">
        <f t="shared" si="10"/>
        <v>2790</v>
      </c>
      <c r="D58" s="97">
        <f t="shared" si="11"/>
        <v>2072</v>
      </c>
      <c r="E58" s="52">
        <f t="shared" si="8"/>
        <v>90.203685741998058</v>
      </c>
      <c r="F58" s="52">
        <f t="shared" si="9"/>
        <v>134.65250965250965</v>
      </c>
      <c r="G58" s="72"/>
      <c r="H58" s="44">
        <v>1318</v>
      </c>
      <c r="I58" s="3">
        <v>17</v>
      </c>
      <c r="J58" s="33" t="s">
        <v>21</v>
      </c>
      <c r="K58" s="324">
        <f t="shared" si="7"/>
        <v>17</v>
      </c>
      <c r="L58" s="328">
        <v>1042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39</v>
      </c>
      <c r="C59" s="43">
        <f t="shared" si="10"/>
        <v>1628</v>
      </c>
      <c r="D59" s="97">
        <f t="shared" si="11"/>
        <v>1463</v>
      </c>
      <c r="E59" s="52">
        <f t="shared" si="8"/>
        <v>103.56234096692111</v>
      </c>
      <c r="F59" s="52">
        <f t="shared" si="9"/>
        <v>111.27819548872179</v>
      </c>
      <c r="G59" s="62"/>
      <c r="H59" s="425">
        <v>1079</v>
      </c>
      <c r="I59" s="14">
        <v>38</v>
      </c>
      <c r="J59" s="77" t="s">
        <v>38</v>
      </c>
      <c r="K59" s="325">
        <f t="shared" si="7"/>
        <v>38</v>
      </c>
      <c r="L59" s="329">
        <v>1115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</v>
      </c>
      <c r="C60" s="89">
        <f t="shared" si="10"/>
        <v>1481</v>
      </c>
      <c r="D60" s="97">
        <f t="shared" si="11"/>
        <v>1884</v>
      </c>
      <c r="E60" s="52">
        <f t="shared" si="8"/>
        <v>81.10624315443593</v>
      </c>
      <c r="F60" s="52">
        <f t="shared" si="9"/>
        <v>78.609341825902334</v>
      </c>
      <c r="G60" s="62"/>
      <c r="H60" s="420">
        <v>968</v>
      </c>
      <c r="I60" s="219">
        <v>31</v>
      </c>
      <c r="J60" s="376" t="s">
        <v>64</v>
      </c>
      <c r="K60" s="362" t="s">
        <v>8</v>
      </c>
      <c r="L60" s="371">
        <v>61758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5</v>
      </c>
      <c r="C61" s="43">
        <f t="shared" si="10"/>
        <v>1452</v>
      </c>
      <c r="D61" s="97">
        <f t="shared" si="11"/>
        <v>911</v>
      </c>
      <c r="E61" s="52">
        <f t="shared" si="8"/>
        <v>121.91435768261965</v>
      </c>
      <c r="F61" s="52">
        <f t="shared" si="9"/>
        <v>159.38529088913282</v>
      </c>
      <c r="G61" s="73"/>
      <c r="H61" s="44">
        <v>803</v>
      </c>
      <c r="I61" s="3">
        <v>14</v>
      </c>
      <c r="J61" s="33" t="s">
        <v>19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21</v>
      </c>
      <c r="C62" s="43">
        <f t="shared" si="10"/>
        <v>1318</v>
      </c>
      <c r="D62" s="97">
        <f t="shared" si="11"/>
        <v>1042</v>
      </c>
      <c r="E62" s="57">
        <f t="shared" si="8"/>
        <v>105.44</v>
      </c>
      <c r="F62" s="52">
        <f t="shared" si="9"/>
        <v>126.48752399232247</v>
      </c>
      <c r="G62" s="72"/>
      <c r="H62" s="88">
        <v>650</v>
      </c>
      <c r="I62" s="3">
        <v>1</v>
      </c>
      <c r="J62" s="33" t="s">
        <v>4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38</v>
      </c>
      <c r="C63" s="43">
        <f t="shared" si="10"/>
        <v>1079</v>
      </c>
      <c r="D63" s="97">
        <f t="shared" si="11"/>
        <v>1115</v>
      </c>
      <c r="E63" s="57">
        <f t="shared" si="8"/>
        <v>93.581960104076316</v>
      </c>
      <c r="F63" s="52">
        <f>SUM(C63/D63*100)</f>
        <v>96.771300448430495</v>
      </c>
      <c r="G63" s="75"/>
      <c r="H63" s="44">
        <v>649</v>
      </c>
      <c r="I63" s="3">
        <v>24</v>
      </c>
      <c r="J63" s="33" t="s">
        <v>28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57754</v>
      </c>
      <c r="D64" s="67">
        <f>SUM(L60)</f>
        <v>61758</v>
      </c>
      <c r="E64" s="70">
        <f>SUM(N77/M77*100)</f>
        <v>112.30287592120871</v>
      </c>
      <c r="F64" s="70">
        <f>SUM(C64/D64*100)</f>
        <v>93.516629424527991</v>
      </c>
      <c r="G64" s="385">
        <v>113.3</v>
      </c>
      <c r="H64" s="346">
        <v>324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89">
        <v>293</v>
      </c>
      <c r="I65" s="3">
        <v>19</v>
      </c>
      <c r="J65" s="33" t="s">
        <v>23</v>
      </c>
      <c r="M65" s="394"/>
      <c r="N65" s="26"/>
      <c r="R65" s="48"/>
      <c r="S65" s="26"/>
      <c r="T65" s="26"/>
      <c r="U65" s="26"/>
      <c r="V65" s="26"/>
    </row>
    <row r="66" spans="3:22">
      <c r="H66" s="44">
        <v>196</v>
      </c>
      <c r="I66" s="3">
        <v>15</v>
      </c>
      <c r="J66" s="33" t="s">
        <v>20</v>
      </c>
      <c r="L66" s="16"/>
      <c r="M66" s="340" t="s">
        <v>63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289">
        <v>159</v>
      </c>
      <c r="I67" s="3">
        <v>37</v>
      </c>
      <c r="J67" s="33" t="s">
        <v>37</v>
      </c>
      <c r="K67" s="3">
        <f>SUM(I50)</f>
        <v>16</v>
      </c>
      <c r="L67" s="33" t="s">
        <v>3</v>
      </c>
      <c r="M67" s="387">
        <v>13971</v>
      </c>
      <c r="N67" s="89">
        <f>SUM(H50)</f>
        <v>16482</v>
      </c>
      <c r="R67" s="48"/>
      <c r="S67" s="26"/>
      <c r="T67" s="26"/>
      <c r="U67" s="26"/>
      <c r="V67" s="26"/>
    </row>
    <row r="68" spans="3:22">
      <c r="C68" s="26"/>
      <c r="H68" s="88">
        <v>110</v>
      </c>
      <c r="I68" s="3">
        <v>9</v>
      </c>
      <c r="J68" s="3" t="s">
        <v>161</v>
      </c>
      <c r="K68" s="3">
        <f t="shared" ref="K68:K76" si="12">SUM(I51)</f>
        <v>26</v>
      </c>
      <c r="L68" s="33" t="s">
        <v>30</v>
      </c>
      <c r="M68" s="388">
        <v>12207</v>
      </c>
      <c r="N68" s="89">
        <f t="shared" ref="N68:N76" si="13">SUM(H51)</f>
        <v>13517</v>
      </c>
      <c r="R68" s="48"/>
      <c r="S68" s="26"/>
      <c r="T68" s="26"/>
      <c r="U68" s="26"/>
      <c r="V68" s="26"/>
    </row>
    <row r="69" spans="3:22">
      <c r="H69" s="88">
        <v>15</v>
      </c>
      <c r="I69" s="3">
        <v>13</v>
      </c>
      <c r="J69" s="33" t="s">
        <v>7</v>
      </c>
      <c r="K69" s="3">
        <f t="shared" si="12"/>
        <v>33</v>
      </c>
      <c r="L69" s="33" t="s">
        <v>0</v>
      </c>
      <c r="M69" s="388">
        <v>5339</v>
      </c>
      <c r="N69" s="89">
        <f t="shared" si="13"/>
        <v>7137</v>
      </c>
      <c r="R69" s="48"/>
      <c r="S69" s="26"/>
      <c r="T69" s="26"/>
      <c r="U69" s="26"/>
      <c r="V69" s="26"/>
    </row>
    <row r="70" spans="3:22">
      <c r="H70" s="289">
        <v>3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88">
        <v>5860</v>
      </c>
      <c r="N70" s="89">
        <f t="shared" si="13"/>
        <v>6700</v>
      </c>
      <c r="R70" s="48"/>
      <c r="S70" s="26"/>
      <c r="T70" s="26"/>
      <c r="U70" s="26"/>
      <c r="V70" s="26"/>
    </row>
    <row r="71" spans="3:22">
      <c r="H71" s="44">
        <v>0</v>
      </c>
      <c r="I71" s="3">
        <v>2</v>
      </c>
      <c r="J71" s="33" t="s">
        <v>6</v>
      </c>
      <c r="K71" s="3">
        <f t="shared" si="12"/>
        <v>25</v>
      </c>
      <c r="L71" s="33" t="s">
        <v>29</v>
      </c>
      <c r="M71" s="388">
        <v>3093</v>
      </c>
      <c r="N71" s="89">
        <f t="shared" si="13"/>
        <v>2790</v>
      </c>
      <c r="R71" s="48"/>
      <c r="S71" s="26"/>
      <c r="T71" s="26"/>
      <c r="U71" s="26"/>
      <c r="V71" s="26"/>
    </row>
    <row r="72" spans="3:22">
      <c r="H72" s="44">
        <v>0</v>
      </c>
      <c r="I72" s="3">
        <v>3</v>
      </c>
      <c r="J72" s="33" t="s">
        <v>10</v>
      </c>
      <c r="K72" s="3">
        <f t="shared" si="12"/>
        <v>39</v>
      </c>
      <c r="L72" s="33" t="s">
        <v>39</v>
      </c>
      <c r="M72" s="388">
        <v>1572</v>
      </c>
      <c r="N72" s="89">
        <f t="shared" si="13"/>
        <v>1628</v>
      </c>
      <c r="R72" s="48"/>
      <c r="S72" s="26"/>
      <c r="T72" s="26"/>
      <c r="U72" s="26"/>
      <c r="V72" s="26"/>
    </row>
    <row r="73" spans="3:22">
      <c r="H73" s="44">
        <v>0</v>
      </c>
      <c r="I73" s="3">
        <v>4</v>
      </c>
      <c r="J73" s="33" t="s">
        <v>11</v>
      </c>
      <c r="K73" s="3">
        <f t="shared" si="12"/>
        <v>40</v>
      </c>
      <c r="L73" s="33" t="s">
        <v>2</v>
      </c>
      <c r="M73" s="388">
        <v>1826</v>
      </c>
      <c r="N73" s="89">
        <f t="shared" si="13"/>
        <v>1481</v>
      </c>
      <c r="R73" s="48"/>
      <c r="S73" s="26"/>
      <c r="T73" s="26"/>
      <c r="U73" s="26"/>
      <c r="V73" s="26"/>
    </row>
    <row r="74" spans="3:22">
      <c r="H74" s="44">
        <v>0</v>
      </c>
      <c r="I74" s="3">
        <v>5</v>
      </c>
      <c r="J74" s="33" t="s">
        <v>12</v>
      </c>
      <c r="K74" s="3">
        <f t="shared" si="12"/>
        <v>36</v>
      </c>
      <c r="L74" s="33" t="s">
        <v>5</v>
      </c>
      <c r="M74" s="388">
        <v>1191</v>
      </c>
      <c r="N74" s="89">
        <f t="shared" si="13"/>
        <v>1452</v>
      </c>
      <c r="R74" s="48"/>
      <c r="S74" s="26"/>
      <c r="T74" s="26"/>
      <c r="U74" s="26"/>
      <c r="V74" s="26"/>
    </row>
    <row r="75" spans="3:22">
      <c r="H75" s="44">
        <v>0</v>
      </c>
      <c r="I75" s="3">
        <v>6</v>
      </c>
      <c r="J75" s="33" t="s">
        <v>13</v>
      </c>
      <c r="K75" s="3">
        <f t="shared" si="12"/>
        <v>17</v>
      </c>
      <c r="L75" s="33" t="s">
        <v>21</v>
      </c>
      <c r="M75" s="388">
        <v>1250</v>
      </c>
      <c r="N75" s="89">
        <f t="shared" si="13"/>
        <v>1318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7</v>
      </c>
      <c r="J76" s="33" t="s">
        <v>14</v>
      </c>
      <c r="K76" s="14">
        <f t="shared" si="12"/>
        <v>38</v>
      </c>
      <c r="L76" s="77" t="s">
        <v>38</v>
      </c>
      <c r="M76" s="389">
        <v>1153</v>
      </c>
      <c r="N76" s="166">
        <f t="shared" si="13"/>
        <v>1079</v>
      </c>
      <c r="R76" s="48"/>
      <c r="S76" s="26"/>
      <c r="T76" s="26"/>
      <c r="U76" s="26"/>
      <c r="V76" s="26"/>
    </row>
    <row r="77" spans="3:22" ht="14.25" thickTop="1">
      <c r="H77" s="88">
        <v>0</v>
      </c>
      <c r="I77" s="3">
        <v>8</v>
      </c>
      <c r="J77" s="33" t="s">
        <v>15</v>
      </c>
      <c r="K77" s="3"/>
      <c r="L77" s="114" t="s">
        <v>56</v>
      </c>
      <c r="M77" s="294">
        <v>51427</v>
      </c>
      <c r="N77" s="171">
        <f>SUM(H90)</f>
        <v>57754</v>
      </c>
      <c r="R77" s="48"/>
      <c r="S77" s="26"/>
      <c r="T77" s="26"/>
      <c r="U77" s="26"/>
      <c r="V77" s="26"/>
    </row>
    <row r="78" spans="3:22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333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414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44">
        <v>0</v>
      </c>
      <c r="I82" s="3">
        <v>21</v>
      </c>
      <c r="J82" s="33" t="s">
        <v>72</v>
      </c>
      <c r="L82" s="42"/>
      <c r="M82" s="1"/>
      <c r="R82" s="48"/>
      <c r="S82" s="26"/>
      <c r="T82" s="26"/>
      <c r="U82" s="26"/>
      <c r="V82" s="26"/>
    </row>
    <row r="83" spans="8:22">
      <c r="H83" s="44">
        <v>0</v>
      </c>
      <c r="I83" s="3">
        <v>22</v>
      </c>
      <c r="J83" s="33" t="s">
        <v>26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>
      <c r="H85" s="44">
        <v>0</v>
      </c>
      <c r="I85" s="3">
        <v>28</v>
      </c>
      <c r="J85" s="33" t="s">
        <v>32</v>
      </c>
      <c r="L85" s="42"/>
      <c r="M85" s="26"/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88">
        <v>0</v>
      </c>
      <c r="I87" s="3">
        <v>30</v>
      </c>
      <c r="J87" s="33" t="s">
        <v>33</v>
      </c>
      <c r="L87" s="47"/>
      <c r="M87" s="383"/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57754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O88" sqref="O88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/>
      <c r="I1" s="380"/>
      <c r="J1" s="46"/>
      <c r="L1" s="47"/>
      <c r="M1" s="392"/>
      <c r="N1" s="47"/>
      <c r="O1" s="48"/>
      <c r="R1" s="108"/>
    </row>
    <row r="2" spans="8:30" ht="13.5" customHeight="1">
      <c r="H2" s="290" t="s">
        <v>199</v>
      </c>
      <c r="I2" s="3"/>
      <c r="J2" s="182" t="s">
        <v>70</v>
      </c>
      <c r="K2" s="81"/>
      <c r="L2" s="316" t="s">
        <v>200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M3" s="396"/>
      <c r="N3" s="397"/>
      <c r="O3" s="1"/>
      <c r="R3" s="48"/>
      <c r="S3" s="26"/>
      <c r="T3" s="26"/>
      <c r="U3" s="26"/>
      <c r="V3" s="26"/>
    </row>
    <row r="4" spans="8:30" ht="13.5" customHeight="1">
      <c r="H4" s="421">
        <v>28134</v>
      </c>
      <c r="I4" s="3">
        <v>33</v>
      </c>
      <c r="J4" s="160" t="s">
        <v>0</v>
      </c>
      <c r="K4" s="120">
        <f>SUM(I4)</f>
        <v>33</v>
      </c>
      <c r="L4" s="309">
        <v>27709</v>
      </c>
      <c r="M4" s="402"/>
      <c r="N4" s="416"/>
      <c r="O4" s="1"/>
      <c r="R4" s="48"/>
      <c r="S4" s="26"/>
      <c r="T4" s="26"/>
      <c r="U4" s="26"/>
      <c r="V4" s="26"/>
    </row>
    <row r="5" spans="8:30" ht="13.5" customHeight="1">
      <c r="H5" s="88">
        <v>17272</v>
      </c>
      <c r="I5" s="3">
        <v>13</v>
      </c>
      <c r="J5" s="160" t="s">
        <v>7</v>
      </c>
      <c r="K5" s="120">
        <f t="shared" ref="K5:K13" si="0">SUM(I5)</f>
        <v>13</v>
      </c>
      <c r="L5" s="310">
        <v>16643</v>
      </c>
      <c r="M5" s="396"/>
      <c r="N5" s="416"/>
      <c r="O5" s="1"/>
      <c r="R5" s="48"/>
      <c r="S5" s="26"/>
      <c r="T5" s="26"/>
      <c r="U5" s="26"/>
      <c r="V5" s="26"/>
    </row>
    <row r="6" spans="8:30" ht="13.5" customHeight="1">
      <c r="H6" s="88">
        <v>13852</v>
      </c>
      <c r="I6" s="3">
        <v>9</v>
      </c>
      <c r="J6" s="3" t="s">
        <v>161</v>
      </c>
      <c r="K6" s="120">
        <f t="shared" si="0"/>
        <v>9</v>
      </c>
      <c r="L6" s="310">
        <v>12776</v>
      </c>
      <c r="M6" s="95"/>
      <c r="N6" s="416"/>
      <c r="O6" s="1"/>
      <c r="R6" s="48"/>
      <c r="S6" s="26"/>
      <c r="T6" s="26"/>
      <c r="U6" s="26"/>
      <c r="V6" s="26"/>
    </row>
    <row r="7" spans="8:30" ht="13.5" customHeight="1">
      <c r="H7" s="88">
        <v>9591</v>
      </c>
      <c r="I7" s="3">
        <v>34</v>
      </c>
      <c r="J7" s="160" t="s">
        <v>1</v>
      </c>
      <c r="K7" s="120">
        <f t="shared" si="0"/>
        <v>34</v>
      </c>
      <c r="L7" s="310">
        <v>9113</v>
      </c>
      <c r="M7" s="95"/>
      <c r="N7" s="416"/>
      <c r="O7" s="1"/>
      <c r="R7" s="48"/>
      <c r="S7" s="26"/>
      <c r="T7" s="26"/>
      <c r="U7" s="26"/>
      <c r="V7" s="26"/>
    </row>
    <row r="8" spans="8:30" ht="13.5" customHeight="1">
      <c r="H8" s="88">
        <v>6850</v>
      </c>
      <c r="I8" s="3">
        <v>24</v>
      </c>
      <c r="J8" s="160" t="s">
        <v>28</v>
      </c>
      <c r="K8" s="120">
        <f t="shared" si="0"/>
        <v>24</v>
      </c>
      <c r="L8" s="310">
        <v>8475</v>
      </c>
      <c r="M8" s="95"/>
      <c r="N8" s="416"/>
      <c r="O8" s="1"/>
      <c r="R8" s="48"/>
      <c r="S8" s="26"/>
      <c r="T8" s="26"/>
      <c r="U8" s="26"/>
      <c r="V8" s="26"/>
    </row>
    <row r="9" spans="8:30" ht="13.5" customHeight="1">
      <c r="H9" s="88">
        <v>5875</v>
      </c>
      <c r="I9" s="3">
        <v>25</v>
      </c>
      <c r="J9" s="160" t="s">
        <v>29</v>
      </c>
      <c r="K9" s="120">
        <f t="shared" si="0"/>
        <v>25</v>
      </c>
      <c r="L9" s="310">
        <v>7323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5767</v>
      </c>
      <c r="I10" s="3">
        <v>20</v>
      </c>
      <c r="J10" s="160" t="s">
        <v>24</v>
      </c>
      <c r="K10" s="120">
        <f t="shared" si="0"/>
        <v>20</v>
      </c>
      <c r="L10" s="310">
        <v>1443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3221</v>
      </c>
      <c r="I11" s="3">
        <v>17</v>
      </c>
      <c r="J11" s="160" t="s">
        <v>21</v>
      </c>
      <c r="K11" s="120">
        <f t="shared" si="0"/>
        <v>17</v>
      </c>
      <c r="L11" s="310">
        <v>3240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2649</v>
      </c>
      <c r="I12" s="3">
        <v>22</v>
      </c>
      <c r="J12" s="160" t="s">
        <v>26</v>
      </c>
      <c r="K12" s="120">
        <f t="shared" si="0"/>
        <v>22</v>
      </c>
      <c r="L12" s="310">
        <v>2312</v>
      </c>
      <c r="M12" s="95"/>
      <c r="R12" s="48"/>
      <c r="S12" s="26"/>
      <c r="T12" s="26"/>
      <c r="U12" s="90"/>
      <c r="V12" s="26"/>
    </row>
    <row r="13" spans="8:30" ht="13.5" customHeight="1" thickBot="1">
      <c r="H13" s="441">
        <v>1553</v>
      </c>
      <c r="I13" s="14">
        <v>12</v>
      </c>
      <c r="J13" s="162" t="s">
        <v>18</v>
      </c>
      <c r="K13" s="181">
        <f t="shared" si="0"/>
        <v>12</v>
      </c>
      <c r="L13" s="318">
        <v>878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2">
        <v>1524</v>
      </c>
      <c r="I14" s="219">
        <v>26</v>
      </c>
      <c r="J14" s="220" t="s">
        <v>30</v>
      </c>
      <c r="K14" s="81" t="s">
        <v>8</v>
      </c>
      <c r="L14" s="319">
        <v>102520</v>
      </c>
      <c r="N14" s="48"/>
      <c r="R14" s="48"/>
      <c r="S14" s="26"/>
      <c r="T14" s="26"/>
      <c r="U14" s="26"/>
      <c r="V14" s="26"/>
    </row>
    <row r="15" spans="8:30" ht="13.5" customHeight="1">
      <c r="H15" s="289">
        <v>1234</v>
      </c>
      <c r="I15" s="3">
        <v>6</v>
      </c>
      <c r="J15" s="160" t="s">
        <v>13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1215</v>
      </c>
      <c r="I16" s="3">
        <v>1</v>
      </c>
      <c r="J16" s="160" t="s">
        <v>4</v>
      </c>
      <c r="K16" s="50"/>
      <c r="R16" s="48"/>
      <c r="S16" s="26"/>
      <c r="T16" s="26"/>
      <c r="U16" s="26"/>
      <c r="V16" s="26"/>
    </row>
    <row r="17" spans="1:22" ht="13.5" customHeight="1">
      <c r="H17" s="88">
        <v>1175</v>
      </c>
      <c r="I17" s="3">
        <v>21</v>
      </c>
      <c r="J17" s="160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1132</v>
      </c>
      <c r="I18" s="3">
        <v>36</v>
      </c>
      <c r="J18" s="160" t="s">
        <v>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421">
        <v>1125</v>
      </c>
      <c r="I19" s="3">
        <v>16</v>
      </c>
      <c r="J19" s="160" t="s">
        <v>3</v>
      </c>
      <c r="L19" s="16"/>
      <c r="M19" s="436" t="s">
        <v>179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900</v>
      </c>
      <c r="I20" s="3">
        <v>15</v>
      </c>
      <c r="J20" s="160" t="s">
        <v>20</v>
      </c>
      <c r="K20" s="120">
        <f>SUM(I4)</f>
        <v>33</v>
      </c>
      <c r="L20" s="160" t="s">
        <v>0</v>
      </c>
      <c r="M20" s="320">
        <v>27164</v>
      </c>
      <c r="N20" s="89">
        <f>SUM(H4)</f>
        <v>28134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193</v>
      </c>
      <c r="D21" s="59" t="s">
        <v>185</v>
      </c>
      <c r="E21" s="59" t="s">
        <v>41</v>
      </c>
      <c r="F21" s="59" t="s">
        <v>50</v>
      </c>
      <c r="G21" s="8" t="s">
        <v>172</v>
      </c>
      <c r="H21" s="88">
        <v>894</v>
      </c>
      <c r="I21" s="3">
        <v>18</v>
      </c>
      <c r="J21" s="160" t="s">
        <v>22</v>
      </c>
      <c r="K21" s="120">
        <f t="shared" ref="K21:K29" si="1">SUM(I5)</f>
        <v>13</v>
      </c>
      <c r="L21" s="160" t="s">
        <v>7</v>
      </c>
      <c r="M21" s="321">
        <v>16484</v>
      </c>
      <c r="N21" s="89">
        <f t="shared" ref="N21:N29" si="2">SUM(H5)</f>
        <v>17272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28134</v>
      </c>
      <c r="D22" s="97">
        <f>SUM(L4)</f>
        <v>27709</v>
      </c>
      <c r="E22" s="55">
        <f t="shared" ref="E22:E31" si="3">SUM(N20/M20*100)</f>
        <v>103.57090266529229</v>
      </c>
      <c r="F22" s="52">
        <f t="shared" ref="F22:F32" si="4">SUM(C22/D22*100)</f>
        <v>101.53379768306326</v>
      </c>
      <c r="G22" s="62"/>
      <c r="H22" s="88">
        <v>718</v>
      </c>
      <c r="I22" s="3">
        <v>40</v>
      </c>
      <c r="J22" s="160" t="s">
        <v>2</v>
      </c>
      <c r="K22" s="120">
        <f t="shared" si="1"/>
        <v>9</v>
      </c>
      <c r="L22" s="3" t="s">
        <v>161</v>
      </c>
      <c r="M22" s="321">
        <v>13232</v>
      </c>
      <c r="N22" s="89">
        <f t="shared" si="2"/>
        <v>13852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17272</v>
      </c>
      <c r="D23" s="97">
        <f t="shared" ref="D23:D31" si="6">SUM(L5)</f>
        <v>16643</v>
      </c>
      <c r="E23" s="55">
        <f t="shared" si="3"/>
        <v>104.78039310846883</v>
      </c>
      <c r="F23" s="52">
        <f t="shared" si="4"/>
        <v>103.77936670071502</v>
      </c>
      <c r="G23" s="62"/>
      <c r="H23" s="88">
        <v>620</v>
      </c>
      <c r="I23" s="3">
        <v>2</v>
      </c>
      <c r="J23" s="160" t="s">
        <v>6</v>
      </c>
      <c r="K23" s="120">
        <f t="shared" si="1"/>
        <v>34</v>
      </c>
      <c r="L23" s="160" t="s">
        <v>1</v>
      </c>
      <c r="M23" s="321">
        <v>9115</v>
      </c>
      <c r="N23" s="89">
        <f t="shared" si="2"/>
        <v>9591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161</v>
      </c>
      <c r="C24" s="43">
        <f t="shared" si="5"/>
        <v>13852</v>
      </c>
      <c r="D24" s="97">
        <f t="shared" si="6"/>
        <v>12776</v>
      </c>
      <c r="E24" s="55">
        <f t="shared" si="3"/>
        <v>104.68561064087061</v>
      </c>
      <c r="F24" s="52">
        <f t="shared" si="4"/>
        <v>108.42204132748905</v>
      </c>
      <c r="G24" s="62"/>
      <c r="H24" s="88">
        <v>429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1">
        <v>6162</v>
      </c>
      <c r="N24" s="89">
        <f t="shared" si="2"/>
        <v>6850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9591</v>
      </c>
      <c r="D25" s="97">
        <f t="shared" si="6"/>
        <v>9113</v>
      </c>
      <c r="E25" s="55">
        <f t="shared" si="3"/>
        <v>105.22216127262753</v>
      </c>
      <c r="F25" s="52">
        <f t="shared" si="4"/>
        <v>105.24525403270053</v>
      </c>
      <c r="G25" s="62"/>
      <c r="H25" s="88">
        <v>388</v>
      </c>
      <c r="I25" s="3">
        <v>31</v>
      </c>
      <c r="J25" s="3" t="s">
        <v>64</v>
      </c>
      <c r="K25" s="120">
        <f t="shared" si="1"/>
        <v>25</v>
      </c>
      <c r="L25" s="160" t="s">
        <v>29</v>
      </c>
      <c r="M25" s="321">
        <v>5033</v>
      </c>
      <c r="N25" s="89">
        <f t="shared" si="2"/>
        <v>5875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6850</v>
      </c>
      <c r="D26" s="97">
        <f t="shared" si="6"/>
        <v>8475</v>
      </c>
      <c r="E26" s="55">
        <f t="shared" si="3"/>
        <v>111.16520610191496</v>
      </c>
      <c r="F26" s="52">
        <f t="shared" si="4"/>
        <v>80.825958702064895</v>
      </c>
      <c r="G26" s="72"/>
      <c r="H26" s="88">
        <v>321</v>
      </c>
      <c r="I26" s="3">
        <v>14</v>
      </c>
      <c r="J26" s="160" t="s">
        <v>19</v>
      </c>
      <c r="K26" s="120">
        <f t="shared" si="1"/>
        <v>20</v>
      </c>
      <c r="L26" s="160" t="s">
        <v>24</v>
      </c>
      <c r="M26" s="321">
        <v>5174</v>
      </c>
      <c r="N26" s="89">
        <f t="shared" si="2"/>
        <v>5767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5875</v>
      </c>
      <c r="D27" s="97">
        <f t="shared" si="6"/>
        <v>7323</v>
      </c>
      <c r="E27" s="55">
        <f t="shared" si="3"/>
        <v>116.72958474071132</v>
      </c>
      <c r="F27" s="52">
        <f t="shared" si="4"/>
        <v>80.226683053393415</v>
      </c>
      <c r="G27" s="76"/>
      <c r="H27" s="88">
        <v>300</v>
      </c>
      <c r="I27" s="3">
        <v>3</v>
      </c>
      <c r="J27" s="160" t="s">
        <v>10</v>
      </c>
      <c r="K27" s="120">
        <f t="shared" si="1"/>
        <v>17</v>
      </c>
      <c r="L27" s="160" t="s">
        <v>21</v>
      </c>
      <c r="M27" s="321">
        <v>3213</v>
      </c>
      <c r="N27" s="89">
        <f t="shared" si="2"/>
        <v>3221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24</v>
      </c>
      <c r="C28" s="43">
        <f t="shared" si="5"/>
        <v>5767</v>
      </c>
      <c r="D28" s="97">
        <f t="shared" si="6"/>
        <v>1443</v>
      </c>
      <c r="E28" s="55">
        <f t="shared" si="3"/>
        <v>111.46115191341322</v>
      </c>
      <c r="F28" s="52">
        <f t="shared" si="4"/>
        <v>399.65349965349964</v>
      </c>
      <c r="G28" s="62"/>
      <c r="H28" s="289">
        <v>272</v>
      </c>
      <c r="I28" s="3">
        <v>5</v>
      </c>
      <c r="J28" s="160" t="s">
        <v>12</v>
      </c>
      <c r="K28" s="120">
        <f t="shared" si="1"/>
        <v>22</v>
      </c>
      <c r="L28" s="160" t="s">
        <v>26</v>
      </c>
      <c r="M28" s="321">
        <v>2839</v>
      </c>
      <c r="N28" s="89">
        <f t="shared" si="2"/>
        <v>2649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21</v>
      </c>
      <c r="C29" s="43">
        <f t="shared" si="5"/>
        <v>3221</v>
      </c>
      <c r="D29" s="97">
        <f t="shared" si="6"/>
        <v>3240</v>
      </c>
      <c r="E29" s="55">
        <f t="shared" si="3"/>
        <v>100.24898848428261</v>
      </c>
      <c r="F29" s="52">
        <f t="shared" si="4"/>
        <v>99.413580246913583</v>
      </c>
      <c r="G29" s="73"/>
      <c r="H29" s="88">
        <v>225</v>
      </c>
      <c r="I29" s="3">
        <v>23</v>
      </c>
      <c r="J29" s="160" t="s">
        <v>27</v>
      </c>
      <c r="K29" s="181">
        <f t="shared" si="1"/>
        <v>12</v>
      </c>
      <c r="L29" s="162" t="s">
        <v>18</v>
      </c>
      <c r="M29" s="322">
        <v>1275</v>
      </c>
      <c r="N29" s="89">
        <f t="shared" si="2"/>
        <v>1553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26</v>
      </c>
      <c r="C30" s="43">
        <f t="shared" si="5"/>
        <v>2649</v>
      </c>
      <c r="D30" s="97">
        <f t="shared" si="6"/>
        <v>2312</v>
      </c>
      <c r="E30" s="55">
        <f t="shared" si="3"/>
        <v>93.307502641775272</v>
      </c>
      <c r="F30" s="52">
        <f t="shared" si="4"/>
        <v>114.57612456747405</v>
      </c>
      <c r="G30" s="72"/>
      <c r="H30" s="88">
        <v>132</v>
      </c>
      <c r="I30" s="3">
        <v>11</v>
      </c>
      <c r="J30" s="160" t="s">
        <v>17</v>
      </c>
      <c r="K30" s="114"/>
      <c r="L30" s="332" t="s">
        <v>107</v>
      </c>
      <c r="M30" s="323">
        <v>102598</v>
      </c>
      <c r="N30" s="89">
        <f>SUM(H44)</f>
        <v>107530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18</v>
      </c>
      <c r="C31" s="43">
        <f t="shared" si="5"/>
        <v>1553</v>
      </c>
      <c r="D31" s="97">
        <f t="shared" si="6"/>
        <v>878</v>
      </c>
      <c r="E31" s="56">
        <f t="shared" si="3"/>
        <v>121.80392156862744</v>
      </c>
      <c r="F31" s="63">
        <f t="shared" si="4"/>
        <v>176.87927107061503</v>
      </c>
      <c r="G31" s="75"/>
      <c r="H31" s="88">
        <v>54</v>
      </c>
      <c r="I31" s="3">
        <v>27</v>
      </c>
      <c r="J31" s="160" t="s">
        <v>31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107530</v>
      </c>
      <c r="D32" s="67">
        <f>SUM(L14)</f>
        <v>102520</v>
      </c>
      <c r="E32" s="68">
        <f>SUM(N30/M30*100)</f>
        <v>104.80711124973196</v>
      </c>
      <c r="F32" s="63">
        <f t="shared" si="4"/>
        <v>104.88685134607883</v>
      </c>
      <c r="G32" s="83">
        <v>87</v>
      </c>
      <c r="H32" s="89">
        <v>36</v>
      </c>
      <c r="I32" s="3">
        <v>4</v>
      </c>
      <c r="J32" s="160" t="s">
        <v>11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34</v>
      </c>
      <c r="I33" s="3">
        <v>28</v>
      </c>
      <c r="J33" s="160" t="s">
        <v>32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414">
        <v>28</v>
      </c>
      <c r="I34" s="3">
        <v>10</v>
      </c>
      <c r="J34" s="160" t="s">
        <v>16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8</v>
      </c>
      <c r="I35" s="3">
        <v>32</v>
      </c>
      <c r="J35" s="160" t="s">
        <v>35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88">
        <v>2</v>
      </c>
      <c r="I36" s="3">
        <v>39</v>
      </c>
      <c r="J36" s="160" t="s">
        <v>39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7</v>
      </c>
      <c r="J37" s="160" t="s">
        <v>14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8</v>
      </c>
      <c r="J38" s="160" t="s">
        <v>15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19</v>
      </c>
      <c r="J39" s="160" t="s">
        <v>23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29</v>
      </c>
      <c r="J40" s="160" t="s">
        <v>54</v>
      </c>
      <c r="K40" s="45"/>
      <c r="L40" s="47"/>
      <c r="M40" s="383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289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107530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J47" s="46"/>
      <c r="L47" s="400"/>
      <c r="N47" s="47"/>
      <c r="R47" s="48"/>
      <c r="S47" s="26"/>
      <c r="T47" s="26"/>
      <c r="U47" s="26"/>
      <c r="V47" s="26"/>
    </row>
    <row r="48" spans="3:30" ht="13.5" customHeight="1">
      <c r="H48" s="183" t="s">
        <v>193</v>
      </c>
      <c r="I48" s="3"/>
      <c r="J48" s="178" t="s">
        <v>104</v>
      </c>
      <c r="K48" s="81"/>
      <c r="L48" s="296" t="s">
        <v>200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M49" s="396"/>
      <c r="N49" s="397"/>
      <c r="R49" s="48"/>
      <c r="S49" s="26"/>
      <c r="T49" s="26"/>
      <c r="U49" s="26"/>
      <c r="V49" s="26"/>
    </row>
    <row r="50" spans="1:22" ht="13.5" customHeight="1">
      <c r="H50" s="421">
        <v>430248</v>
      </c>
      <c r="I50" s="160">
        <v>17</v>
      </c>
      <c r="J50" s="160" t="s">
        <v>21</v>
      </c>
      <c r="K50" s="123">
        <f>SUM(I50)</f>
        <v>17</v>
      </c>
      <c r="L50" s="297">
        <v>464984</v>
      </c>
      <c r="M50" s="396"/>
      <c r="N50" s="397"/>
      <c r="O50" s="26"/>
      <c r="R50" s="48"/>
      <c r="S50" s="26"/>
      <c r="T50" s="26"/>
      <c r="U50" s="26"/>
      <c r="V50" s="26"/>
    </row>
    <row r="51" spans="1:22" ht="13.5" customHeight="1">
      <c r="H51" s="289">
        <v>98280</v>
      </c>
      <c r="I51" s="160">
        <v>36</v>
      </c>
      <c r="J51" s="160" t="s">
        <v>5</v>
      </c>
      <c r="K51" s="123">
        <f t="shared" ref="K51:K59" si="7">SUM(I51)</f>
        <v>36</v>
      </c>
      <c r="L51" s="297">
        <v>94396</v>
      </c>
      <c r="M51" s="396"/>
      <c r="N51" s="397"/>
      <c r="O51" s="26"/>
      <c r="R51" s="48"/>
      <c r="S51" s="26"/>
      <c r="T51" s="26"/>
      <c r="U51" s="26"/>
      <c r="V51" s="26"/>
    </row>
    <row r="52" spans="1:22" ht="13.5" customHeight="1">
      <c r="H52" s="88">
        <v>44585</v>
      </c>
      <c r="I52" s="160">
        <v>40</v>
      </c>
      <c r="J52" s="160" t="s">
        <v>2</v>
      </c>
      <c r="K52" s="123">
        <f t="shared" si="7"/>
        <v>40</v>
      </c>
      <c r="L52" s="297">
        <v>39792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23826</v>
      </c>
      <c r="I53" s="160">
        <v>16</v>
      </c>
      <c r="J53" s="160" t="s">
        <v>3</v>
      </c>
      <c r="K53" s="123">
        <f t="shared" si="7"/>
        <v>16</v>
      </c>
      <c r="L53" s="297">
        <v>22520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193</v>
      </c>
      <c r="D54" s="59" t="s">
        <v>185</v>
      </c>
      <c r="E54" s="59" t="s">
        <v>41</v>
      </c>
      <c r="F54" s="59" t="s">
        <v>50</v>
      </c>
      <c r="G54" s="76" t="s">
        <v>172</v>
      </c>
      <c r="H54" s="125">
        <v>22266</v>
      </c>
      <c r="I54" s="160">
        <v>25</v>
      </c>
      <c r="J54" s="160" t="s">
        <v>29</v>
      </c>
      <c r="K54" s="123">
        <f t="shared" si="7"/>
        <v>25</v>
      </c>
      <c r="L54" s="297">
        <v>17144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430248</v>
      </c>
      <c r="D55" s="5">
        <f t="shared" ref="D55:D64" si="8">SUM(L50)</f>
        <v>464984</v>
      </c>
      <c r="E55" s="52">
        <f>SUM(N66/M66*100)</f>
        <v>102.93506866357242</v>
      </c>
      <c r="F55" s="52">
        <f t="shared" ref="F55:F65" si="9">SUM(C55/D55*100)</f>
        <v>92.529635428315814</v>
      </c>
      <c r="G55" s="62"/>
      <c r="H55" s="289">
        <v>17726</v>
      </c>
      <c r="I55" s="160">
        <v>38</v>
      </c>
      <c r="J55" s="160" t="s">
        <v>38</v>
      </c>
      <c r="K55" s="123">
        <f t="shared" si="7"/>
        <v>38</v>
      </c>
      <c r="L55" s="297">
        <v>18485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98280</v>
      </c>
      <c r="D56" s="5">
        <f t="shared" si="8"/>
        <v>94396</v>
      </c>
      <c r="E56" s="52">
        <f t="shared" ref="E56:E65" si="11">SUM(N67/M67*100)</f>
        <v>94.666576764884368</v>
      </c>
      <c r="F56" s="52">
        <f t="shared" si="9"/>
        <v>104.11458112631891</v>
      </c>
      <c r="G56" s="62"/>
      <c r="H56" s="88">
        <v>17094</v>
      </c>
      <c r="I56" s="160">
        <v>24</v>
      </c>
      <c r="J56" s="160" t="s">
        <v>28</v>
      </c>
      <c r="K56" s="123">
        <f t="shared" si="7"/>
        <v>24</v>
      </c>
      <c r="L56" s="297">
        <v>18018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44585</v>
      </c>
      <c r="D57" s="5">
        <f t="shared" si="8"/>
        <v>39792</v>
      </c>
      <c r="E57" s="52">
        <f t="shared" si="11"/>
        <v>101.10665124611651</v>
      </c>
      <c r="F57" s="52">
        <f t="shared" si="9"/>
        <v>112.0451347004423</v>
      </c>
      <c r="G57" s="62"/>
      <c r="H57" s="88">
        <v>14925</v>
      </c>
      <c r="I57" s="160">
        <v>37</v>
      </c>
      <c r="J57" s="160" t="s">
        <v>37</v>
      </c>
      <c r="K57" s="123">
        <f t="shared" si="7"/>
        <v>37</v>
      </c>
      <c r="L57" s="297">
        <v>14726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23826</v>
      </c>
      <c r="D58" s="5">
        <f t="shared" si="8"/>
        <v>22520</v>
      </c>
      <c r="E58" s="52">
        <f t="shared" si="11"/>
        <v>98.15036045314109</v>
      </c>
      <c r="F58" s="52">
        <f t="shared" si="9"/>
        <v>105.7992895204263</v>
      </c>
      <c r="G58" s="62"/>
      <c r="H58" s="373">
        <v>14176</v>
      </c>
      <c r="I58" s="162">
        <v>26</v>
      </c>
      <c r="J58" s="162" t="s">
        <v>30</v>
      </c>
      <c r="K58" s="123">
        <f t="shared" si="7"/>
        <v>26</v>
      </c>
      <c r="L58" s="295">
        <v>14240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29</v>
      </c>
      <c r="C59" s="43">
        <f t="shared" si="10"/>
        <v>22266</v>
      </c>
      <c r="D59" s="5">
        <f t="shared" si="8"/>
        <v>17144</v>
      </c>
      <c r="E59" s="52">
        <f t="shared" si="11"/>
        <v>107.18721417224282</v>
      </c>
      <c r="F59" s="52">
        <f t="shared" si="9"/>
        <v>129.87634157722817</v>
      </c>
      <c r="G59" s="72"/>
      <c r="H59" s="453">
        <v>12757</v>
      </c>
      <c r="I59" s="162">
        <v>33</v>
      </c>
      <c r="J59" s="162" t="s">
        <v>0</v>
      </c>
      <c r="K59" s="123">
        <f t="shared" si="7"/>
        <v>33</v>
      </c>
      <c r="L59" s="295">
        <v>12026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38</v>
      </c>
      <c r="C60" s="43">
        <f t="shared" si="10"/>
        <v>17726</v>
      </c>
      <c r="D60" s="5">
        <f t="shared" si="8"/>
        <v>18485</v>
      </c>
      <c r="E60" s="52">
        <f t="shared" si="11"/>
        <v>99.011338881751669</v>
      </c>
      <c r="F60" s="52">
        <f t="shared" si="9"/>
        <v>95.893968082228838</v>
      </c>
      <c r="G60" s="62"/>
      <c r="H60" s="417">
        <v>7218</v>
      </c>
      <c r="I60" s="220">
        <v>34</v>
      </c>
      <c r="J60" s="220" t="s">
        <v>1</v>
      </c>
      <c r="K60" s="81" t="s">
        <v>8</v>
      </c>
      <c r="L60" s="299">
        <v>761927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28</v>
      </c>
      <c r="C61" s="43">
        <f t="shared" si="10"/>
        <v>17094</v>
      </c>
      <c r="D61" s="5">
        <f t="shared" si="8"/>
        <v>18018</v>
      </c>
      <c r="E61" s="52">
        <f t="shared" si="11"/>
        <v>98.083543722745006</v>
      </c>
      <c r="F61" s="52">
        <f t="shared" si="9"/>
        <v>94.871794871794862</v>
      </c>
      <c r="G61" s="62"/>
      <c r="H61" s="88">
        <v>7004</v>
      </c>
      <c r="I61" s="160">
        <v>30</v>
      </c>
      <c r="J61" s="160" t="s">
        <v>98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14925</v>
      </c>
      <c r="D62" s="5">
        <f t="shared" si="8"/>
        <v>14726</v>
      </c>
      <c r="E62" s="52">
        <f t="shared" si="11"/>
        <v>88.844574081790583</v>
      </c>
      <c r="F62" s="52">
        <f t="shared" si="9"/>
        <v>101.35135135135135</v>
      </c>
      <c r="G62" s="73"/>
      <c r="H62" s="88">
        <v>4829</v>
      </c>
      <c r="I62" s="160">
        <v>14</v>
      </c>
      <c r="J62" s="160" t="s">
        <v>19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14176</v>
      </c>
      <c r="D63" s="5">
        <f t="shared" si="8"/>
        <v>14240</v>
      </c>
      <c r="E63" s="52">
        <f t="shared" si="11"/>
        <v>102.97087237597154</v>
      </c>
      <c r="F63" s="52">
        <f t="shared" si="9"/>
        <v>99.550561797752806</v>
      </c>
      <c r="G63" s="72"/>
      <c r="H63" s="88">
        <v>4676</v>
      </c>
      <c r="I63" s="160">
        <v>15</v>
      </c>
      <c r="J63" s="160" t="s">
        <v>20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12757</v>
      </c>
      <c r="D64" s="5">
        <f t="shared" si="8"/>
        <v>12026</v>
      </c>
      <c r="E64" s="57">
        <f t="shared" si="11"/>
        <v>112.04110310908133</v>
      </c>
      <c r="F64" s="52">
        <f t="shared" si="9"/>
        <v>106.07849659072011</v>
      </c>
      <c r="G64" s="75"/>
      <c r="H64" s="122">
        <v>3537</v>
      </c>
      <c r="I64" s="160">
        <v>29</v>
      </c>
      <c r="J64" s="160" t="s">
        <v>54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736759</v>
      </c>
      <c r="D65" s="67">
        <f>SUM(L60)</f>
        <v>761927</v>
      </c>
      <c r="E65" s="70">
        <f t="shared" si="11"/>
        <v>101.12092913454993</v>
      </c>
      <c r="F65" s="70">
        <f t="shared" si="9"/>
        <v>96.696796412254713</v>
      </c>
      <c r="G65" s="83">
        <v>71.5</v>
      </c>
      <c r="H65" s="89">
        <v>2704</v>
      </c>
      <c r="I65" s="160">
        <v>21</v>
      </c>
      <c r="J65" s="160" t="s">
        <v>25</v>
      </c>
      <c r="L65" s="16"/>
      <c r="M65" s="437" t="s">
        <v>202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2516</v>
      </c>
      <c r="I66" s="160">
        <v>35</v>
      </c>
      <c r="J66" s="160" t="s">
        <v>36</v>
      </c>
      <c r="K66" s="116">
        <f>SUM(I50)</f>
        <v>17</v>
      </c>
      <c r="L66" s="160" t="s">
        <v>21</v>
      </c>
      <c r="M66" s="308">
        <v>417980</v>
      </c>
      <c r="N66" s="89">
        <f>SUM(H50)</f>
        <v>430248</v>
      </c>
      <c r="R66" s="48"/>
      <c r="S66" s="26"/>
      <c r="T66" s="26"/>
      <c r="U66" s="26"/>
      <c r="V66" s="26"/>
    </row>
    <row r="67" spans="1:22" ht="13.5" customHeight="1">
      <c r="H67" s="88">
        <v>2437</v>
      </c>
      <c r="I67" s="160">
        <v>1</v>
      </c>
      <c r="J67" s="160" t="s">
        <v>4</v>
      </c>
      <c r="K67" s="116">
        <f t="shared" ref="K67:K75" si="12">SUM(I51)</f>
        <v>36</v>
      </c>
      <c r="L67" s="160" t="s">
        <v>5</v>
      </c>
      <c r="M67" s="306">
        <v>103817</v>
      </c>
      <c r="N67" s="89">
        <f t="shared" ref="N67:N75" si="13">SUM(H51)</f>
        <v>98280</v>
      </c>
      <c r="R67" s="48"/>
      <c r="S67" s="26"/>
      <c r="T67" s="26"/>
      <c r="U67" s="26"/>
      <c r="V67" s="26"/>
    </row>
    <row r="68" spans="1:22" ht="13.5" customHeight="1">
      <c r="C68" s="26"/>
      <c r="H68" s="88">
        <v>1531</v>
      </c>
      <c r="I68" s="160">
        <v>11</v>
      </c>
      <c r="J68" s="160" t="s">
        <v>17</v>
      </c>
      <c r="K68" s="116">
        <f t="shared" si="12"/>
        <v>40</v>
      </c>
      <c r="L68" s="160" t="s">
        <v>2</v>
      </c>
      <c r="M68" s="306">
        <v>44097</v>
      </c>
      <c r="N68" s="89">
        <f t="shared" si="13"/>
        <v>44585</v>
      </c>
      <c r="R68" s="48"/>
      <c r="S68" s="26"/>
      <c r="T68" s="26"/>
      <c r="U68" s="26"/>
      <c r="V68" s="26"/>
    </row>
    <row r="69" spans="1:22" ht="13.5" customHeight="1">
      <c r="H69" s="88">
        <v>910</v>
      </c>
      <c r="I69" s="160">
        <v>13</v>
      </c>
      <c r="J69" s="160" t="s">
        <v>7</v>
      </c>
      <c r="K69" s="116">
        <f t="shared" si="12"/>
        <v>16</v>
      </c>
      <c r="L69" s="160" t="s">
        <v>3</v>
      </c>
      <c r="M69" s="306">
        <v>24275</v>
      </c>
      <c r="N69" s="89">
        <f t="shared" si="13"/>
        <v>23826</v>
      </c>
      <c r="R69" s="48"/>
      <c r="S69" s="26"/>
      <c r="T69" s="26"/>
      <c r="U69" s="26"/>
      <c r="V69" s="26"/>
    </row>
    <row r="70" spans="1:22" ht="13.5" customHeight="1">
      <c r="H70" s="88">
        <v>801</v>
      </c>
      <c r="I70" s="160">
        <v>2</v>
      </c>
      <c r="J70" s="160" t="s">
        <v>6</v>
      </c>
      <c r="K70" s="116">
        <f t="shared" si="12"/>
        <v>25</v>
      </c>
      <c r="L70" s="160" t="s">
        <v>29</v>
      </c>
      <c r="M70" s="306">
        <v>20773</v>
      </c>
      <c r="N70" s="89">
        <f t="shared" si="13"/>
        <v>22266</v>
      </c>
      <c r="R70" s="48"/>
      <c r="S70" s="26"/>
      <c r="T70" s="26"/>
      <c r="U70" s="26"/>
      <c r="V70" s="26"/>
    </row>
    <row r="71" spans="1:22" ht="13.5" customHeight="1">
      <c r="H71" s="88">
        <v>676</v>
      </c>
      <c r="I71" s="160">
        <v>10</v>
      </c>
      <c r="J71" s="160" t="s">
        <v>16</v>
      </c>
      <c r="K71" s="116">
        <f t="shared" si="12"/>
        <v>38</v>
      </c>
      <c r="L71" s="160" t="s">
        <v>38</v>
      </c>
      <c r="M71" s="306">
        <v>17903</v>
      </c>
      <c r="N71" s="89">
        <f t="shared" si="13"/>
        <v>17726</v>
      </c>
      <c r="R71" s="48"/>
      <c r="S71" s="26"/>
      <c r="T71" s="26"/>
      <c r="U71" s="26"/>
      <c r="V71" s="26"/>
    </row>
    <row r="72" spans="1:22" ht="13.5" customHeight="1">
      <c r="H72" s="88">
        <v>673</v>
      </c>
      <c r="I72" s="160">
        <v>9</v>
      </c>
      <c r="J72" s="3" t="s">
        <v>161</v>
      </c>
      <c r="K72" s="116">
        <f t="shared" si="12"/>
        <v>24</v>
      </c>
      <c r="L72" s="160" t="s">
        <v>28</v>
      </c>
      <c r="M72" s="306">
        <v>17428</v>
      </c>
      <c r="N72" s="89">
        <f t="shared" si="13"/>
        <v>17094</v>
      </c>
      <c r="R72" s="48"/>
      <c r="S72" s="26"/>
      <c r="T72" s="26"/>
      <c r="U72" s="26"/>
      <c r="V72" s="26"/>
    </row>
    <row r="73" spans="1:22" ht="13.5" customHeight="1">
      <c r="H73" s="88">
        <v>594</v>
      </c>
      <c r="I73" s="160">
        <v>27</v>
      </c>
      <c r="J73" s="160" t="s">
        <v>31</v>
      </c>
      <c r="K73" s="116">
        <f t="shared" si="12"/>
        <v>37</v>
      </c>
      <c r="L73" s="160" t="s">
        <v>37</v>
      </c>
      <c r="M73" s="306">
        <v>16799</v>
      </c>
      <c r="N73" s="89">
        <f t="shared" si="13"/>
        <v>14925</v>
      </c>
      <c r="R73" s="48"/>
      <c r="S73" s="26"/>
      <c r="T73" s="26"/>
      <c r="U73" s="26"/>
      <c r="V73" s="26"/>
    </row>
    <row r="74" spans="1:22" ht="13.5" customHeight="1">
      <c r="H74" s="88">
        <v>326</v>
      </c>
      <c r="I74" s="160">
        <v>22</v>
      </c>
      <c r="J74" s="160" t="s">
        <v>26</v>
      </c>
      <c r="K74" s="116">
        <f t="shared" si="12"/>
        <v>26</v>
      </c>
      <c r="L74" s="162" t="s">
        <v>30</v>
      </c>
      <c r="M74" s="307">
        <v>13767</v>
      </c>
      <c r="N74" s="89">
        <f t="shared" si="13"/>
        <v>14176</v>
      </c>
      <c r="R74" s="48"/>
      <c r="S74" s="26"/>
      <c r="T74" s="26"/>
      <c r="U74" s="26"/>
      <c r="V74" s="26"/>
    </row>
    <row r="75" spans="1:22" ht="13.5" customHeight="1" thickBot="1">
      <c r="H75" s="289">
        <v>145</v>
      </c>
      <c r="I75" s="160">
        <v>28</v>
      </c>
      <c r="J75" s="160" t="s">
        <v>32</v>
      </c>
      <c r="K75" s="116">
        <f t="shared" si="12"/>
        <v>33</v>
      </c>
      <c r="L75" s="162" t="s">
        <v>0</v>
      </c>
      <c r="M75" s="307">
        <v>11386</v>
      </c>
      <c r="N75" s="166">
        <f t="shared" si="13"/>
        <v>12757</v>
      </c>
      <c r="R75" s="48"/>
      <c r="S75" s="26"/>
      <c r="T75" s="26"/>
      <c r="U75" s="26"/>
      <c r="V75" s="26"/>
    </row>
    <row r="76" spans="1:22" ht="13.5" customHeight="1" thickTop="1">
      <c r="H76" s="88">
        <v>96</v>
      </c>
      <c r="I76" s="160">
        <v>23</v>
      </c>
      <c r="J76" s="160" t="s">
        <v>27</v>
      </c>
      <c r="K76" s="3"/>
      <c r="L76" s="332" t="s">
        <v>107</v>
      </c>
      <c r="M76" s="337">
        <v>728592</v>
      </c>
      <c r="N76" s="171">
        <f>SUM(H90)</f>
        <v>736759</v>
      </c>
      <c r="R76" s="48"/>
      <c r="S76" s="26"/>
      <c r="T76" s="26"/>
      <c r="U76" s="26"/>
      <c r="V76" s="26"/>
    </row>
    <row r="77" spans="1:22" ht="13.5" customHeight="1">
      <c r="H77" s="88">
        <v>71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97">
        <v>49</v>
      </c>
      <c r="I78" s="160">
        <v>4</v>
      </c>
      <c r="J78" s="160" t="s">
        <v>11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45</v>
      </c>
      <c r="I79" s="160">
        <v>12</v>
      </c>
      <c r="J79" s="160" t="s">
        <v>18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37</v>
      </c>
      <c r="I80" s="160">
        <v>39</v>
      </c>
      <c r="J80" s="160" t="s">
        <v>39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421">
        <v>1</v>
      </c>
      <c r="I81" s="160">
        <v>6</v>
      </c>
      <c r="J81" s="160" t="s">
        <v>13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3</v>
      </c>
      <c r="J82" s="160" t="s">
        <v>10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5</v>
      </c>
      <c r="J83" s="160" t="s">
        <v>12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7</v>
      </c>
      <c r="J84" s="160" t="s">
        <v>14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8</v>
      </c>
      <c r="J85" s="160" t="s">
        <v>15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19"/>
      <c r="R86" s="48"/>
      <c r="S86" s="26"/>
      <c r="T86" s="26"/>
      <c r="U86" s="26"/>
      <c r="V86" s="26"/>
    </row>
    <row r="87" spans="8:22" ht="13.5" customHeight="1">
      <c r="H87" s="289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736759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I71" sqref="I7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88</v>
      </c>
      <c r="C16" s="148" t="s">
        <v>89</v>
      </c>
      <c r="D16" s="148" t="s">
        <v>90</v>
      </c>
      <c r="E16" s="148" t="s">
        <v>79</v>
      </c>
      <c r="F16" s="148" t="s">
        <v>80</v>
      </c>
      <c r="G16" s="148" t="s">
        <v>81</v>
      </c>
      <c r="H16" s="148" t="s">
        <v>82</v>
      </c>
      <c r="I16" s="148" t="s">
        <v>83</v>
      </c>
      <c r="J16" s="148" t="s">
        <v>84</v>
      </c>
      <c r="K16" s="148" t="s">
        <v>85</v>
      </c>
      <c r="L16" s="148" t="s">
        <v>86</v>
      </c>
      <c r="M16" s="201" t="s">
        <v>87</v>
      </c>
      <c r="N16" s="203" t="s">
        <v>121</v>
      </c>
      <c r="O16" s="148" t="s">
        <v>123</v>
      </c>
    </row>
    <row r="17" spans="1:25" ht="11.1" customHeight="1">
      <c r="A17" s="6" t="s">
        <v>171</v>
      </c>
      <c r="B17" s="145">
        <v>73.8</v>
      </c>
      <c r="C17" s="145">
        <v>75.2</v>
      </c>
      <c r="D17" s="145">
        <v>80.7</v>
      </c>
      <c r="E17" s="145">
        <v>84</v>
      </c>
      <c r="F17" s="145">
        <v>76.400000000000006</v>
      </c>
      <c r="G17" s="145">
        <v>85.7</v>
      </c>
      <c r="H17" s="147">
        <v>93.5</v>
      </c>
      <c r="I17" s="145">
        <v>83.6</v>
      </c>
      <c r="J17" s="145">
        <v>90.4</v>
      </c>
      <c r="K17" s="145">
        <v>78.8</v>
      </c>
      <c r="L17" s="145">
        <v>76.900000000000006</v>
      </c>
      <c r="M17" s="146">
        <v>79.7</v>
      </c>
      <c r="N17" s="205">
        <f>SUM(B17:M17)</f>
        <v>978.69999999999993</v>
      </c>
      <c r="O17" s="204">
        <v>120.3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176</v>
      </c>
      <c r="B18" s="145">
        <v>73</v>
      </c>
      <c r="C18" s="145">
        <v>75.900000000000006</v>
      </c>
      <c r="D18" s="145">
        <v>71.5</v>
      </c>
      <c r="E18" s="145">
        <v>77.5</v>
      </c>
      <c r="F18" s="145">
        <v>69.5</v>
      </c>
      <c r="G18" s="145">
        <v>72.900000000000006</v>
      </c>
      <c r="H18" s="147">
        <v>77.8</v>
      </c>
      <c r="I18" s="145">
        <v>69.599999999999994</v>
      </c>
      <c r="J18" s="145">
        <v>69.099999999999994</v>
      </c>
      <c r="K18" s="145">
        <v>65.3</v>
      </c>
      <c r="L18" s="145">
        <v>61.2</v>
      </c>
      <c r="M18" s="146">
        <v>67.400000000000006</v>
      </c>
      <c r="N18" s="205">
        <f>SUM(B18:M18)</f>
        <v>850.69999999999993</v>
      </c>
      <c r="O18" s="204">
        <f t="shared" ref="O18:O20" si="0">ROUND(N18/N17*100,1)</f>
        <v>86.9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180</v>
      </c>
      <c r="B19" s="145">
        <v>54.8</v>
      </c>
      <c r="C19" s="145">
        <v>61.9</v>
      </c>
      <c r="D19" s="145">
        <v>55.5</v>
      </c>
      <c r="E19" s="145">
        <v>67.3</v>
      </c>
      <c r="F19" s="145">
        <v>60.7</v>
      </c>
      <c r="G19" s="145">
        <v>76</v>
      </c>
      <c r="H19" s="147">
        <v>70.3</v>
      </c>
      <c r="I19" s="145">
        <v>68</v>
      </c>
      <c r="J19" s="145">
        <v>72</v>
      </c>
      <c r="K19" s="145">
        <v>68.7</v>
      </c>
      <c r="L19" s="145">
        <v>70</v>
      </c>
      <c r="M19" s="146">
        <v>74.3</v>
      </c>
      <c r="N19" s="205">
        <f>SUM(B19:M19)</f>
        <v>799.5</v>
      </c>
      <c r="O19" s="204">
        <f t="shared" si="0"/>
        <v>94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185</v>
      </c>
      <c r="B20" s="145">
        <v>54.3</v>
      </c>
      <c r="C20" s="145">
        <v>60.6</v>
      </c>
      <c r="D20" s="145">
        <v>56.3</v>
      </c>
      <c r="E20" s="145">
        <v>59.1</v>
      </c>
      <c r="F20" s="145">
        <v>59.3</v>
      </c>
      <c r="G20" s="145">
        <v>55.6</v>
      </c>
      <c r="H20" s="147">
        <v>62.1</v>
      </c>
      <c r="I20" s="145">
        <v>60</v>
      </c>
      <c r="J20" s="145">
        <v>57.7</v>
      </c>
      <c r="K20" s="145">
        <v>60.2</v>
      </c>
      <c r="L20" s="145">
        <v>55.8</v>
      </c>
      <c r="M20" s="146">
        <v>56.9</v>
      </c>
      <c r="N20" s="205">
        <f>SUM(B20:M20)</f>
        <v>697.9</v>
      </c>
      <c r="O20" s="204">
        <f t="shared" si="0"/>
        <v>87.3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193</v>
      </c>
      <c r="B21" s="145">
        <v>56.7</v>
      </c>
      <c r="C21" s="145">
        <v>58.5</v>
      </c>
      <c r="D21" s="145">
        <v>61.8</v>
      </c>
      <c r="E21" s="145">
        <v>60</v>
      </c>
      <c r="F21" s="145">
        <v>56.8</v>
      </c>
      <c r="G21" s="145">
        <v>60</v>
      </c>
      <c r="H21" s="147">
        <v>59</v>
      </c>
      <c r="I21" s="145">
        <v>54.4</v>
      </c>
      <c r="J21" s="145"/>
      <c r="K21" s="145"/>
      <c r="L21" s="145"/>
      <c r="M21" s="146"/>
      <c r="N21" s="205"/>
      <c r="O21" s="204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88</v>
      </c>
      <c r="C41" s="148" t="s">
        <v>89</v>
      </c>
      <c r="D41" s="148" t="s">
        <v>90</v>
      </c>
      <c r="E41" s="148" t="s">
        <v>79</v>
      </c>
      <c r="F41" s="148" t="s">
        <v>80</v>
      </c>
      <c r="G41" s="148" t="s">
        <v>81</v>
      </c>
      <c r="H41" s="148" t="s">
        <v>82</v>
      </c>
      <c r="I41" s="148" t="s">
        <v>83</v>
      </c>
      <c r="J41" s="148" t="s">
        <v>84</v>
      </c>
      <c r="K41" s="148" t="s">
        <v>85</v>
      </c>
      <c r="L41" s="148" t="s">
        <v>86</v>
      </c>
      <c r="M41" s="201" t="s">
        <v>87</v>
      </c>
      <c r="N41" s="203" t="s">
        <v>122</v>
      </c>
      <c r="O41" s="148" t="s">
        <v>123</v>
      </c>
    </row>
    <row r="42" spans="1:26" ht="11.1" customHeight="1">
      <c r="A42" s="6" t="s">
        <v>171</v>
      </c>
      <c r="B42" s="152">
        <v>96.4</v>
      </c>
      <c r="C42" s="152">
        <v>97.8</v>
      </c>
      <c r="D42" s="152">
        <v>95.2</v>
      </c>
      <c r="E42" s="152">
        <v>99.2</v>
      </c>
      <c r="F42" s="152">
        <v>97.6</v>
      </c>
      <c r="G42" s="152">
        <v>99</v>
      </c>
      <c r="H42" s="152">
        <v>101.3</v>
      </c>
      <c r="I42" s="152">
        <v>107</v>
      </c>
      <c r="J42" s="152">
        <v>105.1</v>
      </c>
      <c r="K42" s="152">
        <v>105.3</v>
      </c>
      <c r="L42" s="152">
        <v>100.4</v>
      </c>
      <c r="M42" s="202">
        <v>100.3</v>
      </c>
      <c r="N42" s="209">
        <f>SUM(B42:M42)/12</f>
        <v>100.38333333333333</v>
      </c>
      <c r="O42" s="204">
        <v>119.5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176</v>
      </c>
      <c r="B43" s="152">
        <v>105.8</v>
      </c>
      <c r="C43" s="152">
        <v>103.9</v>
      </c>
      <c r="D43" s="152">
        <v>96.7</v>
      </c>
      <c r="E43" s="152">
        <v>93.3</v>
      </c>
      <c r="F43" s="152">
        <v>100.2</v>
      </c>
      <c r="G43" s="152">
        <v>97.8</v>
      </c>
      <c r="H43" s="152">
        <v>101.8</v>
      </c>
      <c r="I43" s="152">
        <v>102.7</v>
      </c>
      <c r="J43" s="152">
        <v>99.6</v>
      </c>
      <c r="K43" s="152">
        <v>98.3</v>
      </c>
      <c r="L43" s="152">
        <v>92.6</v>
      </c>
      <c r="M43" s="202">
        <v>89</v>
      </c>
      <c r="N43" s="209">
        <f>SUM(B43:M43)/12</f>
        <v>98.47499999999998</v>
      </c>
      <c r="O43" s="204">
        <f t="shared" ref="O43:O45" si="1">ROUND(N43/N42*100,1)</f>
        <v>98.1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180</v>
      </c>
      <c r="B44" s="152">
        <v>92.4</v>
      </c>
      <c r="C44" s="152">
        <v>95.3</v>
      </c>
      <c r="D44" s="152">
        <v>92.5</v>
      </c>
      <c r="E44" s="152">
        <v>93.4</v>
      </c>
      <c r="F44" s="152">
        <v>95.2</v>
      </c>
      <c r="G44" s="152">
        <v>99.5</v>
      </c>
      <c r="H44" s="152">
        <v>101.2</v>
      </c>
      <c r="I44" s="152">
        <v>108.1</v>
      </c>
      <c r="J44" s="152">
        <v>97.5</v>
      </c>
      <c r="K44" s="152">
        <v>99.6</v>
      </c>
      <c r="L44" s="152">
        <v>98.6</v>
      </c>
      <c r="M44" s="202">
        <v>102.6</v>
      </c>
      <c r="N44" s="209">
        <f>SUM(B44:M44)/12</f>
        <v>97.99166666666666</v>
      </c>
      <c r="O44" s="204">
        <f t="shared" si="1"/>
        <v>99.5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185</v>
      </c>
      <c r="B45" s="152">
        <v>83.4</v>
      </c>
      <c r="C45" s="152">
        <v>86.1</v>
      </c>
      <c r="D45" s="152">
        <v>84.2</v>
      </c>
      <c r="E45" s="152">
        <v>84.1</v>
      </c>
      <c r="F45" s="152">
        <v>85.6</v>
      </c>
      <c r="G45" s="152">
        <v>85.8</v>
      </c>
      <c r="H45" s="152">
        <v>84.5</v>
      </c>
      <c r="I45" s="152">
        <v>86.5</v>
      </c>
      <c r="J45" s="152">
        <v>87.3</v>
      </c>
      <c r="K45" s="152">
        <v>89.5</v>
      </c>
      <c r="L45" s="152">
        <v>93.4</v>
      </c>
      <c r="M45" s="202">
        <v>94.4</v>
      </c>
      <c r="N45" s="209">
        <f>SUM(B45:M45)/12</f>
        <v>87.066666666666663</v>
      </c>
      <c r="O45" s="204">
        <f t="shared" si="1"/>
        <v>88.9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193</v>
      </c>
      <c r="B46" s="152">
        <v>96.7</v>
      </c>
      <c r="C46" s="152">
        <v>96.6</v>
      </c>
      <c r="D46" s="152">
        <v>93.7</v>
      </c>
      <c r="E46" s="152">
        <v>94</v>
      </c>
      <c r="F46" s="152">
        <v>96</v>
      </c>
      <c r="G46" s="152">
        <v>94.5</v>
      </c>
      <c r="H46" s="152">
        <v>93.4</v>
      </c>
      <c r="I46" s="152">
        <v>93.2</v>
      </c>
      <c r="J46" s="152"/>
      <c r="K46" s="152"/>
      <c r="L46" s="152"/>
      <c r="M46" s="202"/>
      <c r="N46" s="209"/>
      <c r="O46" s="204"/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88</v>
      </c>
      <c r="C65" s="148" t="s">
        <v>89</v>
      </c>
      <c r="D65" s="148" t="s">
        <v>90</v>
      </c>
      <c r="E65" s="148" t="s">
        <v>79</v>
      </c>
      <c r="F65" s="148" t="s">
        <v>80</v>
      </c>
      <c r="G65" s="148" t="s">
        <v>81</v>
      </c>
      <c r="H65" s="148" t="s">
        <v>82</v>
      </c>
      <c r="I65" s="148" t="s">
        <v>83</v>
      </c>
      <c r="J65" s="148" t="s">
        <v>84</v>
      </c>
      <c r="K65" s="148" t="s">
        <v>85</v>
      </c>
      <c r="L65" s="148" t="s">
        <v>86</v>
      </c>
      <c r="M65" s="201" t="s">
        <v>87</v>
      </c>
      <c r="N65" s="203" t="s">
        <v>122</v>
      </c>
      <c r="O65" s="283" t="s">
        <v>123</v>
      </c>
    </row>
    <row r="66" spans="1:26" ht="11.1" customHeight="1">
      <c r="A66" s="6" t="s">
        <v>171</v>
      </c>
      <c r="B66" s="145">
        <v>76.2</v>
      </c>
      <c r="C66" s="145">
        <v>76.7</v>
      </c>
      <c r="D66" s="145">
        <v>85</v>
      </c>
      <c r="E66" s="145">
        <v>84.4</v>
      </c>
      <c r="F66" s="145">
        <v>78.400000000000006</v>
      </c>
      <c r="G66" s="145">
        <v>86.5</v>
      </c>
      <c r="H66" s="145">
        <v>92.3</v>
      </c>
      <c r="I66" s="145">
        <v>77.5</v>
      </c>
      <c r="J66" s="145">
        <v>86.1</v>
      </c>
      <c r="K66" s="145">
        <v>74.8</v>
      </c>
      <c r="L66" s="145">
        <v>77.099999999999994</v>
      </c>
      <c r="M66" s="146">
        <v>79.400000000000006</v>
      </c>
      <c r="N66" s="208">
        <f>SUM(B66:M66)/12</f>
        <v>81.2</v>
      </c>
      <c r="O66" s="204">
        <v>100.5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176</v>
      </c>
      <c r="B67" s="145">
        <v>68.099999999999994</v>
      </c>
      <c r="C67" s="145">
        <v>73.3</v>
      </c>
      <c r="D67" s="145">
        <v>74.900000000000006</v>
      </c>
      <c r="E67" s="145">
        <v>83.4</v>
      </c>
      <c r="F67" s="145">
        <v>68.3</v>
      </c>
      <c r="G67" s="145">
        <v>74.900000000000006</v>
      </c>
      <c r="H67" s="145">
        <v>76</v>
      </c>
      <c r="I67" s="145">
        <v>67.599999999999994</v>
      </c>
      <c r="J67" s="145">
        <v>69.8</v>
      </c>
      <c r="K67" s="145">
        <v>66.599999999999994</v>
      </c>
      <c r="L67" s="145">
        <v>67.099999999999994</v>
      </c>
      <c r="M67" s="146">
        <v>76.3</v>
      </c>
      <c r="N67" s="208">
        <f>SUM(B67:M67)/12</f>
        <v>72.191666666666663</v>
      </c>
      <c r="O67" s="204">
        <f t="shared" ref="O67:O69" si="2">ROUND(N67/N66*100,1)</f>
        <v>88.9</v>
      </c>
      <c r="P67" s="18"/>
      <c r="Q67" s="347"/>
      <c r="R67" s="347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180</v>
      </c>
      <c r="B68" s="145">
        <v>58.5</v>
      </c>
      <c r="C68" s="145">
        <v>64.400000000000006</v>
      </c>
      <c r="D68" s="145">
        <v>60.6</v>
      </c>
      <c r="E68" s="145">
        <v>71.900000000000006</v>
      </c>
      <c r="F68" s="145">
        <v>63.4</v>
      </c>
      <c r="G68" s="145">
        <v>75.900000000000006</v>
      </c>
      <c r="H68" s="145">
        <v>69.2</v>
      </c>
      <c r="I68" s="145">
        <v>61.7</v>
      </c>
      <c r="J68" s="145">
        <v>75.099999999999994</v>
      </c>
      <c r="K68" s="145">
        <v>68.7</v>
      </c>
      <c r="L68" s="145">
        <v>71.2</v>
      </c>
      <c r="M68" s="146">
        <v>71.8</v>
      </c>
      <c r="N68" s="208">
        <f>SUM(B68:M68)/12</f>
        <v>67.7</v>
      </c>
      <c r="O68" s="204">
        <f t="shared" si="2"/>
        <v>93.8</v>
      </c>
      <c r="P68" s="18"/>
      <c r="Q68" s="347"/>
      <c r="R68" s="347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185</v>
      </c>
      <c r="B69" s="145">
        <v>68.7</v>
      </c>
      <c r="C69" s="145">
        <v>69.900000000000006</v>
      </c>
      <c r="D69" s="145">
        <v>67.2</v>
      </c>
      <c r="E69" s="145">
        <v>70.3</v>
      </c>
      <c r="F69" s="145">
        <v>69</v>
      </c>
      <c r="G69" s="145">
        <v>64.8</v>
      </c>
      <c r="H69" s="145">
        <v>73.7</v>
      </c>
      <c r="I69" s="145">
        <v>68.900000000000006</v>
      </c>
      <c r="J69" s="145">
        <v>65.900000000000006</v>
      </c>
      <c r="K69" s="145">
        <v>66.8</v>
      </c>
      <c r="L69" s="145">
        <v>58.9</v>
      </c>
      <c r="M69" s="146">
        <v>60.1</v>
      </c>
      <c r="N69" s="208">
        <f>SUM(B69:M69)/12</f>
        <v>67.016666666666666</v>
      </c>
      <c r="O69" s="204">
        <f t="shared" si="2"/>
        <v>99</v>
      </c>
      <c r="P69" s="18"/>
      <c r="Q69" s="347"/>
      <c r="R69" s="347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193</v>
      </c>
      <c r="B70" s="145">
        <v>58.1</v>
      </c>
      <c r="C70" s="145">
        <v>60.6</v>
      </c>
      <c r="D70" s="145">
        <v>66.400000000000006</v>
      </c>
      <c r="E70" s="145">
        <v>63.8</v>
      </c>
      <c r="F70" s="145">
        <v>58.7</v>
      </c>
      <c r="G70" s="145">
        <v>63.8</v>
      </c>
      <c r="H70" s="145">
        <v>63.4</v>
      </c>
      <c r="I70" s="145">
        <v>58.5</v>
      </c>
      <c r="J70" s="145"/>
      <c r="K70" s="145"/>
      <c r="L70" s="145"/>
      <c r="M70" s="146"/>
      <c r="N70" s="208"/>
      <c r="O70" s="204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I76" sqref="I76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3" t="s">
        <v>121</v>
      </c>
      <c r="O18" s="203" t="s">
        <v>123</v>
      </c>
    </row>
    <row r="19" spans="1:18" ht="11.1" customHeight="1">
      <c r="A19" s="6" t="s">
        <v>171</v>
      </c>
      <c r="B19" s="152">
        <v>9.4</v>
      </c>
      <c r="C19" s="152">
        <v>10.3</v>
      </c>
      <c r="D19" s="152">
        <v>13.4</v>
      </c>
      <c r="E19" s="152">
        <v>13.5</v>
      </c>
      <c r="F19" s="152">
        <v>11.3</v>
      </c>
      <c r="G19" s="152">
        <v>12.2</v>
      </c>
      <c r="H19" s="152">
        <v>10.9</v>
      </c>
      <c r="I19" s="152">
        <v>11.2</v>
      </c>
      <c r="J19" s="152">
        <v>12.1</v>
      </c>
      <c r="K19" s="152">
        <v>10.7</v>
      </c>
      <c r="L19" s="152">
        <v>11.3</v>
      </c>
      <c r="M19" s="152">
        <v>11.8</v>
      </c>
      <c r="N19" s="209">
        <f>SUM(B19:M19)</f>
        <v>138.10000000000002</v>
      </c>
      <c r="O19" s="209">
        <v>92.4</v>
      </c>
      <c r="Q19" s="211"/>
      <c r="R19" s="211"/>
    </row>
    <row r="20" spans="1:18" ht="11.1" customHeight="1">
      <c r="A20" s="6" t="s">
        <v>176</v>
      </c>
      <c r="B20" s="152">
        <v>11.1</v>
      </c>
      <c r="C20" s="152">
        <v>11.5</v>
      </c>
      <c r="D20" s="152">
        <v>12.1</v>
      </c>
      <c r="E20" s="152">
        <v>12.3</v>
      </c>
      <c r="F20" s="152">
        <v>10.6</v>
      </c>
      <c r="G20" s="152">
        <v>11.7</v>
      </c>
      <c r="H20" s="152">
        <v>10.9</v>
      </c>
      <c r="I20" s="152">
        <v>12.4</v>
      </c>
      <c r="J20" s="152">
        <v>11.6</v>
      </c>
      <c r="K20" s="152">
        <v>11.3</v>
      </c>
      <c r="L20" s="152">
        <v>12.4</v>
      </c>
      <c r="M20" s="152">
        <v>11.7</v>
      </c>
      <c r="N20" s="209">
        <f>SUM(B20:M20)</f>
        <v>139.6</v>
      </c>
      <c r="O20" s="209">
        <f t="shared" ref="O20:O22" si="0">ROUND(N20/N19*100,1)</f>
        <v>101.1</v>
      </c>
      <c r="Q20" s="211"/>
      <c r="R20" s="211"/>
    </row>
    <row r="21" spans="1:18" ht="11.1" customHeight="1">
      <c r="A21" s="6" t="s">
        <v>180</v>
      </c>
      <c r="B21" s="152">
        <v>11.5</v>
      </c>
      <c r="C21" s="152">
        <v>11.2</v>
      </c>
      <c r="D21" s="152">
        <v>11.8</v>
      </c>
      <c r="E21" s="152">
        <v>12.5</v>
      </c>
      <c r="F21" s="152">
        <v>9.6999999999999993</v>
      </c>
      <c r="G21" s="152">
        <v>12.4</v>
      </c>
      <c r="H21" s="152">
        <v>11.3</v>
      </c>
      <c r="I21" s="152">
        <v>9.8000000000000007</v>
      </c>
      <c r="J21" s="152">
        <v>10.5</v>
      </c>
      <c r="K21" s="152">
        <v>10.6</v>
      </c>
      <c r="L21" s="152">
        <v>11</v>
      </c>
      <c r="M21" s="152">
        <v>12</v>
      </c>
      <c r="N21" s="209">
        <f>SUM(B21:M21)</f>
        <v>134.30000000000001</v>
      </c>
      <c r="O21" s="209">
        <f t="shared" si="0"/>
        <v>96.2</v>
      </c>
      <c r="Q21" s="211"/>
      <c r="R21" s="211"/>
    </row>
    <row r="22" spans="1:18" ht="11.1" customHeight="1">
      <c r="A22" s="6" t="s">
        <v>185</v>
      </c>
      <c r="B22" s="152">
        <v>9.3000000000000007</v>
      </c>
      <c r="C22" s="152">
        <v>12</v>
      </c>
      <c r="D22" s="152">
        <v>11.7</v>
      </c>
      <c r="E22" s="152">
        <v>11.6</v>
      </c>
      <c r="F22" s="152">
        <v>11.5</v>
      </c>
      <c r="G22" s="152">
        <v>12.4</v>
      </c>
      <c r="H22" s="152">
        <v>13.3</v>
      </c>
      <c r="I22" s="152">
        <v>11.1</v>
      </c>
      <c r="J22" s="152">
        <v>11.4</v>
      </c>
      <c r="K22" s="152">
        <v>12.1</v>
      </c>
      <c r="L22" s="152">
        <v>11.3</v>
      </c>
      <c r="M22" s="152">
        <v>11.9</v>
      </c>
      <c r="N22" s="209">
        <f>SUM(B22:M22)</f>
        <v>139.6</v>
      </c>
      <c r="O22" s="209">
        <f t="shared" si="0"/>
        <v>103.9</v>
      </c>
      <c r="Q22" s="211"/>
      <c r="R22" s="211"/>
    </row>
    <row r="23" spans="1:18" ht="11.1" customHeight="1">
      <c r="A23" s="6" t="s">
        <v>193</v>
      </c>
      <c r="B23" s="152">
        <v>10</v>
      </c>
      <c r="C23" s="152">
        <v>10</v>
      </c>
      <c r="D23" s="152">
        <v>13.2</v>
      </c>
      <c r="E23" s="152">
        <v>13</v>
      </c>
      <c r="F23" s="152">
        <v>11.7</v>
      </c>
      <c r="G23" s="152">
        <v>11.8</v>
      </c>
      <c r="H23" s="152">
        <v>10.7</v>
      </c>
      <c r="I23" s="152">
        <v>10.3</v>
      </c>
      <c r="J23" s="152"/>
      <c r="K23" s="152"/>
      <c r="L23" s="152"/>
      <c r="M23" s="152"/>
      <c r="N23" s="209"/>
      <c r="O23" s="209"/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3" t="s">
        <v>122</v>
      </c>
      <c r="O42" s="203" t="s">
        <v>123</v>
      </c>
    </row>
    <row r="43" spans="1:26" ht="11.1" customHeight="1">
      <c r="A43" s="6" t="s">
        <v>171</v>
      </c>
      <c r="B43" s="152">
        <v>18.8</v>
      </c>
      <c r="C43" s="152">
        <v>18.100000000000001</v>
      </c>
      <c r="D43" s="152">
        <v>19.5</v>
      </c>
      <c r="E43" s="152">
        <v>19.100000000000001</v>
      </c>
      <c r="F43" s="152">
        <v>19.2</v>
      </c>
      <c r="G43" s="152">
        <v>18.7</v>
      </c>
      <c r="H43" s="152">
        <v>18.2</v>
      </c>
      <c r="I43" s="152">
        <v>19</v>
      </c>
      <c r="J43" s="152">
        <v>18.7</v>
      </c>
      <c r="K43" s="152">
        <v>18.399999999999999</v>
      </c>
      <c r="L43" s="152">
        <v>18.7</v>
      </c>
      <c r="M43" s="152">
        <v>19.7</v>
      </c>
      <c r="N43" s="209">
        <f>SUM(B43:M43)/12</f>
        <v>18.841666666666665</v>
      </c>
      <c r="O43" s="209">
        <v>83.7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176</v>
      </c>
      <c r="B44" s="152">
        <v>19.8</v>
      </c>
      <c r="C44" s="152">
        <v>20.3</v>
      </c>
      <c r="D44" s="152">
        <v>19.8</v>
      </c>
      <c r="E44" s="152">
        <v>19.100000000000001</v>
      </c>
      <c r="F44" s="152">
        <v>18.600000000000001</v>
      </c>
      <c r="G44" s="152">
        <v>18.600000000000001</v>
      </c>
      <c r="H44" s="152">
        <v>17.899999999999999</v>
      </c>
      <c r="I44" s="152">
        <v>18.2</v>
      </c>
      <c r="J44" s="152">
        <v>18.2</v>
      </c>
      <c r="K44" s="152">
        <v>18.100000000000001</v>
      </c>
      <c r="L44" s="152">
        <v>18.100000000000001</v>
      </c>
      <c r="M44" s="152">
        <v>18.2</v>
      </c>
      <c r="N44" s="209">
        <f>SUM(B44:M44)/12</f>
        <v>18.741666666666664</v>
      </c>
      <c r="O44" s="209">
        <f t="shared" ref="O44" si="1">ROUND(N44/N43*100,1)</f>
        <v>99.5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180</v>
      </c>
      <c r="B45" s="152">
        <v>19.399999999999999</v>
      </c>
      <c r="C45" s="152">
        <v>19.3</v>
      </c>
      <c r="D45" s="152">
        <v>19</v>
      </c>
      <c r="E45" s="152">
        <v>19.100000000000001</v>
      </c>
      <c r="F45" s="152">
        <v>18.8</v>
      </c>
      <c r="G45" s="152">
        <v>19.100000000000001</v>
      </c>
      <c r="H45" s="152">
        <v>19.100000000000001</v>
      </c>
      <c r="I45" s="152">
        <v>18.3</v>
      </c>
      <c r="J45" s="152">
        <v>18.2</v>
      </c>
      <c r="K45" s="152">
        <v>17.5</v>
      </c>
      <c r="L45" s="152">
        <v>16.8</v>
      </c>
      <c r="M45" s="152">
        <v>17.100000000000001</v>
      </c>
      <c r="N45" s="209">
        <f>SUM(B45:M45)/12</f>
        <v>18.475000000000001</v>
      </c>
      <c r="O45" s="209">
        <v>98.9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185</v>
      </c>
      <c r="B46" s="152">
        <v>17.2</v>
      </c>
      <c r="C46" s="152">
        <v>16.8</v>
      </c>
      <c r="D46" s="152">
        <v>17</v>
      </c>
      <c r="E46" s="152">
        <v>16.600000000000001</v>
      </c>
      <c r="F46" s="152">
        <v>16.3</v>
      </c>
      <c r="G46" s="152">
        <v>17.7</v>
      </c>
      <c r="H46" s="152">
        <v>16.8</v>
      </c>
      <c r="I46" s="152">
        <v>17.2</v>
      </c>
      <c r="J46" s="152">
        <v>16.899999999999999</v>
      </c>
      <c r="K46" s="152">
        <v>16.7</v>
      </c>
      <c r="L46" s="152">
        <v>16.8</v>
      </c>
      <c r="M46" s="152">
        <v>16.7</v>
      </c>
      <c r="N46" s="209">
        <f>SUM(B46:M46)/12</f>
        <v>16.891666666666666</v>
      </c>
      <c r="O46" s="209">
        <f t="shared" ref="O46" si="2">ROUND(N46/N45*100,1)</f>
        <v>91.4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193</v>
      </c>
      <c r="B47" s="152">
        <v>16.7</v>
      </c>
      <c r="C47" s="152">
        <v>16.7</v>
      </c>
      <c r="D47" s="152">
        <v>16.899999999999999</v>
      </c>
      <c r="E47" s="152">
        <v>16.399999999999999</v>
      </c>
      <c r="F47" s="152">
        <v>16.8</v>
      </c>
      <c r="G47" s="152">
        <v>17.2</v>
      </c>
      <c r="H47" s="152">
        <v>16.2</v>
      </c>
      <c r="I47" s="152">
        <v>16</v>
      </c>
      <c r="J47" s="152"/>
      <c r="K47" s="152"/>
      <c r="L47" s="152"/>
      <c r="M47" s="152"/>
      <c r="N47" s="209"/>
      <c r="O47" s="209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3" t="s">
        <v>122</v>
      </c>
      <c r="O70" s="203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171</v>
      </c>
      <c r="B71" s="145">
        <v>51.9</v>
      </c>
      <c r="C71" s="145">
        <v>57.5</v>
      </c>
      <c r="D71" s="145">
        <v>67.900000000000006</v>
      </c>
      <c r="E71" s="145">
        <v>70.8</v>
      </c>
      <c r="F71" s="145">
        <v>59.1</v>
      </c>
      <c r="G71" s="145">
        <v>65.8</v>
      </c>
      <c r="H71" s="145">
        <v>60.1</v>
      </c>
      <c r="I71" s="145">
        <v>57.8</v>
      </c>
      <c r="J71" s="145">
        <v>64.7</v>
      </c>
      <c r="K71" s="145">
        <v>58.7</v>
      </c>
      <c r="L71" s="145">
        <v>59.8</v>
      </c>
      <c r="M71" s="145">
        <v>58.8</v>
      </c>
      <c r="N71" s="208">
        <f>SUM(B71:M71)/12</f>
        <v>61.07500000000001</v>
      </c>
      <c r="O71" s="209">
        <v>109.3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176</v>
      </c>
      <c r="B72" s="145">
        <v>56</v>
      </c>
      <c r="C72" s="145">
        <v>56.2</v>
      </c>
      <c r="D72" s="145">
        <v>61.6</v>
      </c>
      <c r="E72" s="145">
        <v>64.7</v>
      </c>
      <c r="F72" s="145">
        <v>57.9</v>
      </c>
      <c r="G72" s="145">
        <v>62.6</v>
      </c>
      <c r="H72" s="145">
        <v>61.9</v>
      </c>
      <c r="I72" s="145">
        <v>67.599999999999994</v>
      </c>
      <c r="J72" s="145">
        <v>63.8</v>
      </c>
      <c r="K72" s="145">
        <v>62.6</v>
      </c>
      <c r="L72" s="145">
        <v>68.7</v>
      </c>
      <c r="M72" s="145">
        <v>64.3</v>
      </c>
      <c r="N72" s="208">
        <f>SUM(B72:M72)/12</f>
        <v>62.324999999999996</v>
      </c>
      <c r="O72" s="209">
        <f t="shared" ref="O72:O74" si="3">ROUND(N72/N71*100,1)</f>
        <v>102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180</v>
      </c>
      <c r="B73" s="145">
        <v>58</v>
      </c>
      <c r="C73" s="145">
        <v>58.6</v>
      </c>
      <c r="D73" s="145">
        <v>62.1</v>
      </c>
      <c r="E73" s="145">
        <v>65.5</v>
      </c>
      <c r="F73" s="145">
        <v>52.1</v>
      </c>
      <c r="G73" s="145">
        <v>64.7</v>
      </c>
      <c r="H73" s="145">
        <v>59.1</v>
      </c>
      <c r="I73" s="145">
        <v>54.4</v>
      </c>
      <c r="J73" s="145">
        <v>57.8</v>
      </c>
      <c r="K73" s="145">
        <v>61.1</v>
      </c>
      <c r="L73" s="145">
        <v>66.400000000000006</v>
      </c>
      <c r="M73" s="145">
        <v>69.7</v>
      </c>
      <c r="N73" s="208">
        <f>SUM(B73:M73)/12</f>
        <v>60.791666666666664</v>
      </c>
      <c r="O73" s="209">
        <f t="shared" si="3"/>
        <v>97.5</v>
      </c>
      <c r="Q73" s="17"/>
      <c r="R73" s="17"/>
    </row>
    <row r="74" spans="1:26" ht="11.1" customHeight="1">
      <c r="A74" s="6" t="s">
        <v>185</v>
      </c>
      <c r="B74" s="145">
        <v>54</v>
      </c>
      <c r="C74" s="145">
        <v>71.400000000000006</v>
      </c>
      <c r="D74" s="145">
        <v>68.8</v>
      </c>
      <c r="E74" s="145">
        <v>70</v>
      </c>
      <c r="F74" s="145">
        <v>71.099999999999994</v>
      </c>
      <c r="G74" s="145">
        <v>68.599999999999994</v>
      </c>
      <c r="H74" s="145">
        <v>80</v>
      </c>
      <c r="I74" s="145">
        <v>64.3</v>
      </c>
      <c r="J74" s="145">
        <v>67.8</v>
      </c>
      <c r="K74" s="145">
        <v>72.900000000000006</v>
      </c>
      <c r="L74" s="145">
        <v>66.900000000000006</v>
      </c>
      <c r="M74" s="145">
        <v>71.3</v>
      </c>
      <c r="N74" s="208">
        <f>SUM(B74:M74)/12</f>
        <v>68.924999999999983</v>
      </c>
      <c r="O74" s="426">
        <f t="shared" si="3"/>
        <v>113.4</v>
      </c>
      <c r="Q74" s="17"/>
      <c r="R74" s="17"/>
    </row>
    <row r="75" spans="1:26" ht="11.1" customHeight="1">
      <c r="A75" s="6" t="s">
        <v>193</v>
      </c>
      <c r="B75" s="145">
        <v>60</v>
      </c>
      <c r="C75" s="145">
        <v>59.9</v>
      </c>
      <c r="D75" s="145">
        <v>77.400000000000006</v>
      </c>
      <c r="E75" s="145">
        <v>79.7</v>
      </c>
      <c r="F75" s="145">
        <v>69.400000000000006</v>
      </c>
      <c r="G75" s="145">
        <v>67.900000000000006</v>
      </c>
      <c r="H75" s="145">
        <v>67.2</v>
      </c>
      <c r="I75" s="145">
        <v>64.099999999999994</v>
      </c>
      <c r="J75" s="145"/>
      <c r="K75" s="145"/>
      <c r="L75" s="145"/>
      <c r="M75" s="145"/>
      <c r="N75" s="208"/>
      <c r="O75" s="426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I89" sqref="I89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2" t="s">
        <v>123</v>
      </c>
    </row>
    <row r="25" spans="1:24" ht="11.1" customHeight="1">
      <c r="A25" s="6" t="s">
        <v>171</v>
      </c>
      <c r="B25" s="152">
        <v>16.7</v>
      </c>
      <c r="C25" s="152">
        <v>20</v>
      </c>
      <c r="D25" s="152">
        <v>21.5</v>
      </c>
      <c r="E25" s="152">
        <v>20.7</v>
      </c>
      <c r="F25" s="152">
        <v>21.3</v>
      </c>
      <c r="G25" s="152">
        <v>24.4</v>
      </c>
      <c r="H25" s="152">
        <v>20.2</v>
      </c>
      <c r="I25" s="152">
        <v>20.7</v>
      </c>
      <c r="J25" s="152">
        <v>19.7</v>
      </c>
      <c r="K25" s="152">
        <v>18.8</v>
      </c>
      <c r="L25" s="152">
        <v>19</v>
      </c>
      <c r="M25" s="152">
        <v>21.1</v>
      </c>
      <c r="N25" s="209">
        <f>SUM(B25:M25)</f>
        <v>244.09999999999997</v>
      </c>
      <c r="O25" s="147">
        <v>105</v>
      </c>
      <c r="Q25" s="17"/>
      <c r="R25" s="17"/>
    </row>
    <row r="26" spans="1:24" ht="11.1" customHeight="1">
      <c r="A26" s="6" t="s">
        <v>176</v>
      </c>
      <c r="B26" s="152">
        <v>19.399999999999999</v>
      </c>
      <c r="C26" s="152">
        <v>17.7</v>
      </c>
      <c r="D26" s="152">
        <v>21.9</v>
      </c>
      <c r="E26" s="152">
        <v>20</v>
      </c>
      <c r="F26" s="152">
        <v>18.100000000000001</v>
      </c>
      <c r="G26" s="152">
        <v>26.3</v>
      </c>
      <c r="H26" s="152">
        <v>22.3</v>
      </c>
      <c r="I26" s="152">
        <v>19.2</v>
      </c>
      <c r="J26" s="152">
        <v>19.7</v>
      </c>
      <c r="K26" s="152">
        <v>21.1</v>
      </c>
      <c r="L26" s="152">
        <v>20.5</v>
      </c>
      <c r="M26" s="152">
        <v>18.2</v>
      </c>
      <c r="N26" s="209">
        <f>SUM(B26:M26)</f>
        <v>244.39999999999995</v>
      </c>
      <c r="O26" s="147">
        <v>100.1</v>
      </c>
      <c r="Q26" s="17"/>
      <c r="R26" s="17"/>
    </row>
    <row r="27" spans="1:24" ht="11.1" customHeight="1">
      <c r="A27" s="6" t="s">
        <v>180</v>
      </c>
      <c r="B27" s="152">
        <v>17.100000000000001</v>
      </c>
      <c r="C27" s="152">
        <v>17.8</v>
      </c>
      <c r="D27" s="152">
        <v>19</v>
      </c>
      <c r="E27" s="152">
        <v>21.4</v>
      </c>
      <c r="F27" s="152">
        <v>19</v>
      </c>
      <c r="G27" s="152">
        <v>20.100000000000001</v>
      </c>
      <c r="H27" s="152">
        <v>19.600000000000001</v>
      </c>
      <c r="I27" s="152">
        <v>16.3</v>
      </c>
      <c r="J27" s="152">
        <v>15.8</v>
      </c>
      <c r="K27" s="152">
        <v>19</v>
      </c>
      <c r="L27" s="152">
        <v>17.399999999999999</v>
      </c>
      <c r="M27" s="152">
        <v>16.600000000000001</v>
      </c>
      <c r="N27" s="209">
        <f>SUM(B27:M27)</f>
        <v>219.10000000000002</v>
      </c>
      <c r="O27" s="147">
        <f t="shared" ref="O27:O28" si="0">ROUND(N27/N26*100,1)</f>
        <v>89.6</v>
      </c>
      <c r="Q27" s="17"/>
      <c r="R27" s="17"/>
    </row>
    <row r="28" spans="1:24" ht="11.1" customHeight="1">
      <c r="A28" s="6" t="s">
        <v>185</v>
      </c>
      <c r="B28" s="152">
        <v>16.899999999999999</v>
      </c>
      <c r="C28" s="152">
        <v>16.600000000000001</v>
      </c>
      <c r="D28" s="152">
        <v>15.8</v>
      </c>
      <c r="E28" s="152">
        <v>17.8</v>
      </c>
      <c r="F28" s="152">
        <v>17.399999999999999</v>
      </c>
      <c r="G28" s="152">
        <v>19.8</v>
      </c>
      <c r="H28" s="152">
        <v>16.899999999999999</v>
      </c>
      <c r="I28" s="152">
        <v>13.7</v>
      </c>
      <c r="J28" s="152">
        <v>14.8</v>
      </c>
      <c r="K28" s="152">
        <v>18.100000000000001</v>
      </c>
      <c r="L28" s="152">
        <v>17.3</v>
      </c>
      <c r="M28" s="152">
        <v>14.3</v>
      </c>
      <c r="N28" s="209">
        <f>SUM(B28:M28)</f>
        <v>199.4</v>
      </c>
      <c r="O28" s="147">
        <f t="shared" si="0"/>
        <v>91</v>
      </c>
      <c r="Q28" s="17"/>
      <c r="R28" s="17"/>
    </row>
    <row r="29" spans="1:24" ht="11.1" customHeight="1">
      <c r="A29" s="6" t="s">
        <v>193</v>
      </c>
      <c r="B29" s="152">
        <v>17</v>
      </c>
      <c r="C29" s="152">
        <v>16.899999999999999</v>
      </c>
      <c r="D29" s="152">
        <v>15.2</v>
      </c>
      <c r="E29" s="152">
        <v>18.5</v>
      </c>
      <c r="F29" s="152">
        <v>17.7</v>
      </c>
      <c r="G29" s="152">
        <v>16.7</v>
      </c>
      <c r="H29" s="152">
        <v>22.1</v>
      </c>
      <c r="I29" s="152">
        <v>12.9</v>
      </c>
      <c r="J29" s="152"/>
      <c r="K29" s="152"/>
      <c r="L29" s="152"/>
      <c r="M29" s="152"/>
      <c r="N29" s="209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36.9</v>
      </c>
      <c r="C54" s="152">
        <v>38.200000000000003</v>
      </c>
      <c r="D54" s="152">
        <v>38.200000000000003</v>
      </c>
      <c r="E54" s="152">
        <v>36.4</v>
      </c>
      <c r="F54" s="152">
        <v>37.700000000000003</v>
      </c>
      <c r="G54" s="152">
        <v>38.799999999999997</v>
      </c>
      <c r="H54" s="152">
        <v>38.299999999999997</v>
      </c>
      <c r="I54" s="152">
        <v>40</v>
      </c>
      <c r="J54" s="152">
        <v>40.700000000000003</v>
      </c>
      <c r="K54" s="152">
        <v>40.200000000000003</v>
      </c>
      <c r="L54" s="152">
        <v>40.1</v>
      </c>
      <c r="M54" s="152">
        <v>39.200000000000003</v>
      </c>
      <c r="N54" s="209">
        <f>SUM(B54:M54)/12</f>
        <v>38.725000000000001</v>
      </c>
      <c r="O54" s="286">
        <v>94.5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176</v>
      </c>
      <c r="B55" s="152">
        <v>38.6</v>
      </c>
      <c r="C55" s="152">
        <v>36.700000000000003</v>
      </c>
      <c r="D55" s="152">
        <v>37.4</v>
      </c>
      <c r="E55" s="152">
        <v>36.6</v>
      </c>
      <c r="F55" s="152">
        <v>37.4</v>
      </c>
      <c r="G55" s="152">
        <v>40.700000000000003</v>
      </c>
      <c r="H55" s="152">
        <v>37</v>
      </c>
      <c r="I55" s="152">
        <v>35.700000000000003</v>
      </c>
      <c r="J55" s="152">
        <v>34.6</v>
      </c>
      <c r="K55" s="152">
        <v>35.299999999999997</v>
      </c>
      <c r="L55" s="152">
        <v>36.700000000000003</v>
      </c>
      <c r="M55" s="152">
        <v>36.1</v>
      </c>
      <c r="N55" s="209">
        <f>SUM(B55:M55)/12</f>
        <v>36.900000000000006</v>
      </c>
      <c r="O55" s="286">
        <f t="shared" ref="O55:O57" si="1">ROUND(N55/N54*100,1)</f>
        <v>95.3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2">
        <v>36</v>
      </c>
      <c r="C56" s="152">
        <v>35.9</v>
      </c>
      <c r="D56" s="152">
        <v>35.4</v>
      </c>
      <c r="E56" s="152">
        <v>35.6</v>
      </c>
      <c r="F56" s="152">
        <v>37</v>
      </c>
      <c r="G56" s="152">
        <v>37.4</v>
      </c>
      <c r="H56" s="152">
        <v>38.9</v>
      </c>
      <c r="I56" s="152">
        <v>38.700000000000003</v>
      </c>
      <c r="J56" s="152">
        <v>37.4</v>
      </c>
      <c r="K56" s="152">
        <v>38.299999999999997</v>
      </c>
      <c r="L56" s="152">
        <v>37.1</v>
      </c>
      <c r="M56" s="152">
        <v>34.5</v>
      </c>
      <c r="N56" s="209">
        <f>SUM(B56:M56)/12</f>
        <v>36.85</v>
      </c>
      <c r="O56" s="286">
        <f t="shared" si="1"/>
        <v>99.9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185</v>
      </c>
      <c r="B57" s="152">
        <v>36</v>
      </c>
      <c r="C57" s="152">
        <v>34.6</v>
      </c>
      <c r="D57" s="152">
        <v>34.6</v>
      </c>
      <c r="E57" s="152">
        <v>34.799999999999997</v>
      </c>
      <c r="F57" s="152">
        <v>35.1</v>
      </c>
      <c r="G57" s="152">
        <v>38.5</v>
      </c>
      <c r="H57" s="152">
        <v>37</v>
      </c>
      <c r="I57" s="152">
        <v>35</v>
      </c>
      <c r="J57" s="152">
        <v>34.6</v>
      </c>
      <c r="K57" s="152">
        <v>36.1</v>
      </c>
      <c r="L57" s="152">
        <v>37.200000000000003</v>
      </c>
      <c r="M57" s="152">
        <v>33.200000000000003</v>
      </c>
      <c r="N57" s="209">
        <f>SUM(B57:M57)/12</f>
        <v>35.558333333333337</v>
      </c>
      <c r="O57" s="286">
        <f t="shared" si="1"/>
        <v>96.5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193</v>
      </c>
      <c r="B58" s="152">
        <v>34.4</v>
      </c>
      <c r="C58" s="152">
        <v>36.299999999999997</v>
      </c>
      <c r="D58" s="152">
        <v>33.799999999999997</v>
      </c>
      <c r="E58" s="152">
        <v>34.6</v>
      </c>
      <c r="F58" s="152">
        <v>35.200000000000003</v>
      </c>
      <c r="G58" s="152">
        <v>34.799999999999997</v>
      </c>
      <c r="H58" s="152">
        <v>37.700000000000003</v>
      </c>
      <c r="I58" s="152">
        <v>35.5</v>
      </c>
      <c r="J58" s="152"/>
      <c r="K58" s="152"/>
      <c r="L58" s="152"/>
      <c r="M58" s="152"/>
      <c r="N58" s="209"/>
      <c r="O58" s="286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</row>
    <row r="84" spans="1:18" s="149" customFormat="1" ht="11.1" customHeight="1">
      <c r="A84" s="6" t="s">
        <v>171</v>
      </c>
      <c r="B84" s="145">
        <v>44.8</v>
      </c>
      <c r="C84" s="147">
        <v>51.5</v>
      </c>
      <c r="D84" s="145">
        <v>56.2</v>
      </c>
      <c r="E84" s="145">
        <v>57.8</v>
      </c>
      <c r="F84" s="145">
        <v>55.6</v>
      </c>
      <c r="G84" s="145">
        <v>62.4</v>
      </c>
      <c r="H84" s="147">
        <v>53</v>
      </c>
      <c r="I84" s="145">
        <v>50.6</v>
      </c>
      <c r="J84" s="145">
        <v>48</v>
      </c>
      <c r="K84" s="145">
        <v>47.1</v>
      </c>
      <c r="L84" s="145">
        <v>47.3</v>
      </c>
      <c r="M84" s="145">
        <v>54.3</v>
      </c>
      <c r="N84" s="208">
        <f t="shared" ref="N84:N87" si="2">SUM(B84:M84)/12</f>
        <v>52.383333333333326</v>
      </c>
      <c r="O84" s="286">
        <v>110.4</v>
      </c>
      <c r="Q84" s="285"/>
      <c r="R84" s="285"/>
    </row>
    <row r="85" spans="1:18" s="149" customFormat="1" ht="11.1" customHeight="1">
      <c r="A85" s="6" t="s">
        <v>176</v>
      </c>
      <c r="B85" s="145">
        <v>50.7</v>
      </c>
      <c r="C85" s="147">
        <v>49.7</v>
      </c>
      <c r="D85" s="145">
        <v>58.3</v>
      </c>
      <c r="E85" s="145">
        <v>55.1</v>
      </c>
      <c r="F85" s="145">
        <v>47.9</v>
      </c>
      <c r="G85" s="145">
        <v>63.1</v>
      </c>
      <c r="H85" s="147">
        <v>62.3</v>
      </c>
      <c r="I85" s="145">
        <v>54.5</v>
      </c>
      <c r="J85" s="145">
        <v>57.7</v>
      </c>
      <c r="K85" s="145">
        <v>59.4</v>
      </c>
      <c r="L85" s="145">
        <v>55.1</v>
      </c>
      <c r="M85" s="145">
        <v>50.9</v>
      </c>
      <c r="N85" s="208">
        <f t="shared" si="2"/>
        <v>55.391666666666673</v>
      </c>
      <c r="O85" s="286">
        <f t="shared" ref="O85:O87" si="3">ROUND(N85/N84*100,1)</f>
        <v>105.7</v>
      </c>
      <c r="Q85" s="285"/>
      <c r="R85" s="285"/>
    </row>
    <row r="86" spans="1:18" s="149" customFormat="1" ht="11.1" customHeight="1">
      <c r="A86" s="6" t="s">
        <v>180</v>
      </c>
      <c r="B86" s="145">
        <v>47.5</v>
      </c>
      <c r="C86" s="147">
        <v>49.6</v>
      </c>
      <c r="D86" s="145">
        <v>53.9</v>
      </c>
      <c r="E86" s="145">
        <v>60.2</v>
      </c>
      <c r="F86" s="145">
        <v>50.4</v>
      </c>
      <c r="G86" s="145">
        <v>53.5</v>
      </c>
      <c r="H86" s="147">
        <v>49.4</v>
      </c>
      <c r="I86" s="145">
        <v>42.2</v>
      </c>
      <c r="J86" s="145">
        <v>43.3</v>
      </c>
      <c r="K86" s="145">
        <v>49.1</v>
      </c>
      <c r="L86" s="145">
        <v>47.6</v>
      </c>
      <c r="M86" s="145">
        <v>50.1</v>
      </c>
      <c r="N86" s="208">
        <f t="shared" si="2"/>
        <v>49.733333333333327</v>
      </c>
      <c r="O86" s="286">
        <f t="shared" si="3"/>
        <v>89.8</v>
      </c>
      <c r="Q86" s="285"/>
      <c r="R86" s="285"/>
    </row>
    <row r="87" spans="1:18" s="149" customFormat="1" ht="11.1" customHeight="1">
      <c r="A87" s="6" t="s">
        <v>185</v>
      </c>
      <c r="B87" s="145">
        <v>45.8</v>
      </c>
      <c r="C87" s="147">
        <v>49.1</v>
      </c>
      <c r="D87" s="145">
        <v>45.6</v>
      </c>
      <c r="E87" s="145">
        <v>51.1</v>
      </c>
      <c r="F87" s="145">
        <v>49.4</v>
      </c>
      <c r="G87" s="145">
        <v>49.4</v>
      </c>
      <c r="H87" s="147">
        <v>46.6</v>
      </c>
      <c r="I87" s="145">
        <v>40.799999999999997</v>
      </c>
      <c r="J87" s="145">
        <v>43</v>
      </c>
      <c r="K87" s="145">
        <v>49</v>
      </c>
      <c r="L87" s="145">
        <v>45.6</v>
      </c>
      <c r="M87" s="145">
        <v>46.2</v>
      </c>
      <c r="N87" s="208">
        <f t="shared" si="2"/>
        <v>46.800000000000004</v>
      </c>
      <c r="O87" s="286">
        <f t="shared" si="3"/>
        <v>94.1</v>
      </c>
      <c r="Q87" s="285"/>
      <c r="R87" s="285"/>
    </row>
    <row r="88" spans="1:18" ht="11.1" customHeight="1">
      <c r="A88" s="6" t="s">
        <v>193</v>
      </c>
      <c r="B88" s="145">
        <v>48.4</v>
      </c>
      <c r="C88" s="147">
        <v>45</v>
      </c>
      <c r="D88" s="145">
        <v>46.8</v>
      </c>
      <c r="E88" s="145">
        <v>53.2</v>
      </c>
      <c r="F88" s="145">
        <v>49.8</v>
      </c>
      <c r="G88" s="145">
        <v>48.3</v>
      </c>
      <c r="H88" s="147">
        <v>57</v>
      </c>
      <c r="I88" s="145">
        <v>38.1</v>
      </c>
      <c r="J88" s="145"/>
      <c r="K88" s="145"/>
      <c r="L88" s="145"/>
      <c r="M88" s="145"/>
      <c r="N88" s="208"/>
      <c r="O88" s="286"/>
      <c r="Q88" s="17"/>
    </row>
    <row r="89" spans="1:18" ht="9.9499999999999993" customHeight="1">
      <c r="F89" s="375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U63" sqref="U63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6">
        <v>44.4</v>
      </c>
      <c r="C25" s="156">
        <v>43.2</v>
      </c>
      <c r="D25" s="156">
        <v>58.3</v>
      </c>
      <c r="E25" s="156">
        <v>82.3</v>
      </c>
      <c r="F25" s="156">
        <v>75.599999999999994</v>
      </c>
      <c r="G25" s="156">
        <v>80.5</v>
      </c>
      <c r="H25" s="156">
        <v>62.3</v>
      </c>
      <c r="I25" s="156">
        <v>50.4</v>
      </c>
      <c r="J25" s="156">
        <v>48.5</v>
      </c>
      <c r="K25" s="156">
        <v>53.2</v>
      </c>
      <c r="L25" s="156">
        <v>47.2</v>
      </c>
      <c r="M25" s="156">
        <v>49</v>
      </c>
      <c r="N25" s="301">
        <f>SUM(B25:M25)</f>
        <v>694.90000000000009</v>
      </c>
      <c r="O25" s="204">
        <v>112.9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176</v>
      </c>
      <c r="B26" s="156">
        <v>55.9</v>
      </c>
      <c r="C26" s="156">
        <v>45.3</v>
      </c>
      <c r="D26" s="156">
        <v>66.8</v>
      </c>
      <c r="E26" s="156">
        <v>60.7</v>
      </c>
      <c r="F26" s="156">
        <v>50.5</v>
      </c>
      <c r="G26" s="156">
        <v>71.599999999999994</v>
      </c>
      <c r="H26" s="156">
        <v>77</v>
      </c>
      <c r="I26" s="156">
        <v>59.3</v>
      </c>
      <c r="J26" s="156">
        <v>70.2</v>
      </c>
      <c r="K26" s="156">
        <v>61.2</v>
      </c>
      <c r="L26" s="156">
        <v>59</v>
      </c>
      <c r="M26" s="156">
        <v>56.5</v>
      </c>
      <c r="N26" s="301">
        <f>SUM(B26:M26)</f>
        <v>734</v>
      </c>
      <c r="O26" s="204">
        <f t="shared" ref="O26:O28" si="0">ROUND(N26/N25*100,1)</f>
        <v>105.6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180</v>
      </c>
      <c r="B27" s="156">
        <v>51.7</v>
      </c>
      <c r="C27" s="156">
        <v>54.7</v>
      </c>
      <c r="D27" s="156">
        <v>64.900000000000006</v>
      </c>
      <c r="E27" s="156">
        <v>78.400000000000006</v>
      </c>
      <c r="F27" s="156">
        <v>75.5</v>
      </c>
      <c r="G27" s="156">
        <v>75.900000000000006</v>
      </c>
      <c r="H27" s="156">
        <v>59.8</v>
      </c>
      <c r="I27" s="156">
        <v>43.5</v>
      </c>
      <c r="J27" s="156">
        <v>45.8</v>
      </c>
      <c r="K27" s="156">
        <v>57.2</v>
      </c>
      <c r="L27" s="156">
        <v>60.4</v>
      </c>
      <c r="M27" s="156">
        <v>59.4</v>
      </c>
      <c r="N27" s="301">
        <f>SUM(B27:M27)</f>
        <v>727.2</v>
      </c>
      <c r="O27" s="204">
        <f t="shared" si="0"/>
        <v>99.1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185</v>
      </c>
      <c r="B28" s="156">
        <v>66.8</v>
      </c>
      <c r="C28" s="156">
        <v>67.3</v>
      </c>
      <c r="D28" s="156">
        <v>56.7</v>
      </c>
      <c r="E28" s="156">
        <v>83.1</v>
      </c>
      <c r="F28" s="156">
        <v>88.1</v>
      </c>
      <c r="G28" s="156">
        <v>81</v>
      </c>
      <c r="H28" s="156">
        <v>87.1</v>
      </c>
      <c r="I28" s="156">
        <v>67.8</v>
      </c>
      <c r="J28" s="156">
        <v>69.8</v>
      </c>
      <c r="K28" s="156">
        <v>76.8</v>
      </c>
      <c r="L28" s="156">
        <v>71</v>
      </c>
      <c r="M28" s="156">
        <v>66.7</v>
      </c>
      <c r="N28" s="301">
        <f>SUM(B28:M28)</f>
        <v>882.19999999999993</v>
      </c>
      <c r="O28" s="204">
        <f t="shared" si="0"/>
        <v>121.3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193</v>
      </c>
      <c r="B29" s="156">
        <v>57.5</v>
      </c>
      <c r="C29" s="156">
        <v>61.1</v>
      </c>
      <c r="D29" s="156">
        <v>69.5</v>
      </c>
      <c r="E29" s="156">
        <v>79.7</v>
      </c>
      <c r="F29" s="156">
        <v>71</v>
      </c>
      <c r="G29" s="156">
        <v>78.599999999999994</v>
      </c>
      <c r="H29" s="156">
        <v>84.7</v>
      </c>
      <c r="I29" s="156">
        <v>65</v>
      </c>
      <c r="J29" s="156"/>
      <c r="K29" s="156"/>
      <c r="L29" s="156"/>
      <c r="M29" s="156"/>
      <c r="N29" s="301"/>
      <c r="O29" s="204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6">
        <v>32.1</v>
      </c>
      <c r="C54" s="156">
        <v>30.1</v>
      </c>
      <c r="D54" s="156">
        <v>28.9</v>
      </c>
      <c r="E54" s="156">
        <v>38</v>
      </c>
      <c r="F54" s="156">
        <v>43.4</v>
      </c>
      <c r="G54" s="156">
        <v>45.9</v>
      </c>
      <c r="H54" s="156">
        <v>40.200000000000003</v>
      </c>
      <c r="I54" s="156">
        <v>40.5</v>
      </c>
      <c r="J54" s="156">
        <v>41.7</v>
      </c>
      <c r="K54" s="156">
        <v>40.799999999999997</v>
      </c>
      <c r="L54" s="156">
        <v>40.1</v>
      </c>
      <c r="M54" s="156">
        <v>39.6</v>
      </c>
      <c r="N54" s="209">
        <f>SUM(B54:M54)/12</f>
        <v>38.44166666666667</v>
      </c>
      <c r="O54" s="204">
        <v>72.400000000000006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176</v>
      </c>
      <c r="B55" s="156">
        <v>40.9</v>
      </c>
      <c r="C55" s="156">
        <v>41</v>
      </c>
      <c r="D55" s="156">
        <v>39.5</v>
      </c>
      <c r="E55" s="156">
        <v>39.4</v>
      </c>
      <c r="F55" s="156">
        <v>37.9</v>
      </c>
      <c r="G55" s="156">
        <v>41.3</v>
      </c>
      <c r="H55" s="156">
        <v>37.5</v>
      </c>
      <c r="I55" s="156">
        <v>38.6</v>
      </c>
      <c r="J55" s="156">
        <v>37.9</v>
      </c>
      <c r="K55" s="156">
        <v>39.700000000000003</v>
      </c>
      <c r="L55" s="156">
        <v>43.1</v>
      </c>
      <c r="M55" s="156">
        <v>40.299999999999997</v>
      </c>
      <c r="N55" s="209">
        <f>SUM(B55:M55)/12</f>
        <v>39.758333333333333</v>
      </c>
      <c r="O55" s="204">
        <v>103.6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6">
        <v>43.2</v>
      </c>
      <c r="C56" s="156">
        <v>43.6</v>
      </c>
      <c r="D56" s="156">
        <v>42.1</v>
      </c>
      <c r="E56" s="156">
        <v>42.7</v>
      </c>
      <c r="F56" s="156">
        <v>44.7</v>
      </c>
      <c r="G56" s="156">
        <v>45.4</v>
      </c>
      <c r="H56" s="156">
        <v>44.5</v>
      </c>
      <c r="I56" s="156">
        <v>42.1</v>
      </c>
      <c r="J56" s="156">
        <v>40.200000000000003</v>
      </c>
      <c r="K56" s="156">
        <v>41.4</v>
      </c>
      <c r="L56" s="156">
        <v>42.1</v>
      </c>
      <c r="M56" s="156">
        <v>41.3</v>
      </c>
      <c r="N56" s="209">
        <f>SUM(B56:M56)/12</f>
        <v>42.774999999999999</v>
      </c>
      <c r="O56" s="204">
        <f t="shared" ref="O56:O57" si="1">ROUND(N56/N55*100,1)</f>
        <v>107.6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185</v>
      </c>
      <c r="B57" s="156">
        <v>61.3</v>
      </c>
      <c r="C57" s="156">
        <v>64.400000000000006</v>
      </c>
      <c r="D57" s="156">
        <v>55.6</v>
      </c>
      <c r="E57" s="156">
        <v>60.4</v>
      </c>
      <c r="F57" s="156">
        <v>62.7</v>
      </c>
      <c r="G57" s="156">
        <v>61.6</v>
      </c>
      <c r="H57" s="156">
        <v>59.8</v>
      </c>
      <c r="I57" s="156">
        <v>61.8</v>
      </c>
      <c r="J57" s="156">
        <v>59.1</v>
      </c>
      <c r="K57" s="156">
        <v>58.1</v>
      </c>
      <c r="L57" s="156">
        <v>59.8</v>
      </c>
      <c r="M57" s="156">
        <v>59</v>
      </c>
      <c r="N57" s="209">
        <f>SUM(B57:M57)/12</f>
        <v>60.300000000000004</v>
      </c>
      <c r="O57" s="204">
        <f t="shared" si="1"/>
        <v>141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193</v>
      </c>
      <c r="B58" s="156">
        <v>58.1</v>
      </c>
      <c r="C58" s="156">
        <v>57.2</v>
      </c>
      <c r="D58" s="156">
        <v>54.3</v>
      </c>
      <c r="E58" s="156">
        <v>55.5</v>
      </c>
      <c r="F58" s="156">
        <v>54</v>
      </c>
      <c r="G58" s="156">
        <v>54</v>
      </c>
      <c r="H58" s="156">
        <v>51.4</v>
      </c>
      <c r="I58" s="156">
        <v>57.8</v>
      </c>
      <c r="J58" s="156"/>
      <c r="K58" s="156"/>
      <c r="L58" s="156"/>
      <c r="M58" s="156"/>
      <c r="N58" s="209"/>
      <c r="O58" s="204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1">
        <v>138.19999999999999</v>
      </c>
      <c r="C84" s="11">
        <v>142.4</v>
      </c>
      <c r="D84" s="11">
        <v>199.9</v>
      </c>
      <c r="E84" s="11">
        <v>232.5</v>
      </c>
      <c r="F84" s="11">
        <v>179</v>
      </c>
      <c r="G84" s="11">
        <v>177.6</v>
      </c>
      <c r="H84" s="11">
        <v>151.19999999999999</v>
      </c>
      <c r="I84" s="11">
        <v>124.5</v>
      </c>
      <c r="J84" s="11">
        <v>116.7</v>
      </c>
      <c r="K84" s="11">
        <v>129.9</v>
      </c>
      <c r="L84" s="11">
        <v>117.4</v>
      </c>
      <c r="M84" s="11">
        <v>123.6</v>
      </c>
      <c r="N84" s="208">
        <f>SUM(B84:M84)/12</f>
        <v>152.74166666666667</v>
      </c>
      <c r="O84" s="147">
        <v>153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176</v>
      </c>
      <c r="B85" s="11">
        <v>137.30000000000001</v>
      </c>
      <c r="C85" s="11">
        <v>110.5</v>
      </c>
      <c r="D85" s="11">
        <v>167.7</v>
      </c>
      <c r="E85" s="11">
        <v>153.9</v>
      </c>
      <c r="F85" s="11">
        <v>132.6</v>
      </c>
      <c r="G85" s="11">
        <v>176.4</v>
      </c>
      <c r="H85" s="11">
        <v>200.3</v>
      </c>
      <c r="I85" s="11">
        <v>154.69999999999999</v>
      </c>
      <c r="J85" s="11">
        <v>184.4</v>
      </c>
      <c r="K85" s="11">
        <v>155.5</v>
      </c>
      <c r="L85" s="11">
        <v>138.4</v>
      </c>
      <c r="M85" s="11">
        <v>138.80000000000001</v>
      </c>
      <c r="N85" s="208">
        <f>SUM(B85:M85)/12</f>
        <v>154.20833333333334</v>
      </c>
      <c r="O85" s="147">
        <f t="shared" ref="O85:O87" si="2">ROUND(N85/N84*100,1)</f>
        <v>101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180</v>
      </c>
      <c r="B86" s="11">
        <v>120.5</v>
      </c>
      <c r="C86" s="11">
        <v>125.7</v>
      </c>
      <c r="D86" s="11">
        <v>153</v>
      </c>
      <c r="E86" s="11">
        <v>184.3</v>
      </c>
      <c r="F86" s="11">
        <v>170.6</v>
      </c>
      <c r="G86" s="11">
        <v>167.7</v>
      </c>
      <c r="H86" s="11">
        <v>134</v>
      </c>
      <c r="I86" s="11">
        <v>103.1</v>
      </c>
      <c r="J86" s="11">
        <v>113.4</v>
      </c>
      <c r="K86" s="11">
        <v>138.6</v>
      </c>
      <c r="L86" s="11">
        <v>143.80000000000001</v>
      </c>
      <c r="M86" s="11">
        <v>143.4</v>
      </c>
      <c r="N86" s="208">
        <f>SUM(B86:M86)/12</f>
        <v>141.50833333333333</v>
      </c>
      <c r="O86" s="147">
        <f t="shared" si="2"/>
        <v>91.8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185</v>
      </c>
      <c r="B87" s="11">
        <v>110.9</v>
      </c>
      <c r="C87" s="11">
        <v>104.5</v>
      </c>
      <c r="D87" s="11">
        <v>101.8</v>
      </c>
      <c r="E87" s="11">
        <v>139.1</v>
      </c>
      <c r="F87" s="11">
        <v>141.30000000000001</v>
      </c>
      <c r="G87" s="11">
        <v>131.1</v>
      </c>
      <c r="H87" s="11">
        <v>144.9</v>
      </c>
      <c r="I87" s="11">
        <v>109.9</v>
      </c>
      <c r="J87" s="11">
        <v>117.8</v>
      </c>
      <c r="K87" s="11">
        <v>131.80000000000001</v>
      </c>
      <c r="L87" s="11">
        <v>119</v>
      </c>
      <c r="M87" s="11">
        <v>113</v>
      </c>
      <c r="N87" s="208">
        <f>SUM(B87:M87)/12</f>
        <v>122.09166666666665</v>
      </c>
      <c r="O87" s="147">
        <f t="shared" si="2"/>
        <v>86.3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193</v>
      </c>
      <c r="B88" s="11">
        <v>99</v>
      </c>
      <c r="C88" s="11">
        <v>106.6</v>
      </c>
      <c r="D88" s="11">
        <v>127.3</v>
      </c>
      <c r="E88" s="11">
        <v>144</v>
      </c>
      <c r="F88" s="11">
        <v>131</v>
      </c>
      <c r="G88" s="11">
        <v>145.6</v>
      </c>
      <c r="H88" s="11">
        <v>163.19999999999999</v>
      </c>
      <c r="I88" s="11">
        <v>113.3</v>
      </c>
      <c r="J88" s="11"/>
      <c r="K88" s="11"/>
      <c r="L88" s="11"/>
      <c r="M88" s="11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3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I89" sqref="I89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351">
        <v>75.7</v>
      </c>
      <c r="C25" s="351">
        <v>92.3</v>
      </c>
      <c r="D25" s="351">
        <v>105</v>
      </c>
      <c r="E25" s="351">
        <v>103.6</v>
      </c>
      <c r="F25" s="351">
        <v>94.9</v>
      </c>
      <c r="G25" s="351">
        <v>106.3</v>
      </c>
      <c r="H25" s="351">
        <v>100.1</v>
      </c>
      <c r="I25" s="351">
        <v>100.9</v>
      </c>
      <c r="J25" s="351">
        <v>91.8</v>
      </c>
      <c r="K25" s="351">
        <v>87.4</v>
      </c>
      <c r="L25" s="351">
        <v>90</v>
      </c>
      <c r="M25" s="351">
        <v>78.099999999999994</v>
      </c>
      <c r="N25" s="209">
        <f>SUM(B25:M25)</f>
        <v>1126.0999999999999</v>
      </c>
      <c r="O25" s="352">
        <v>95.6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176</v>
      </c>
      <c r="B26" s="351">
        <v>68.900000000000006</v>
      </c>
      <c r="C26" s="351">
        <v>75.7</v>
      </c>
      <c r="D26" s="351">
        <v>96.3</v>
      </c>
      <c r="E26" s="351">
        <v>98.9</v>
      </c>
      <c r="F26" s="351">
        <v>89.3</v>
      </c>
      <c r="G26" s="351">
        <v>96</v>
      </c>
      <c r="H26" s="351">
        <v>90.2</v>
      </c>
      <c r="I26" s="351">
        <v>87.2</v>
      </c>
      <c r="J26" s="351">
        <v>85.7</v>
      </c>
      <c r="K26" s="351">
        <v>93.5</v>
      </c>
      <c r="L26" s="351">
        <v>82.1</v>
      </c>
      <c r="M26" s="351">
        <v>87</v>
      </c>
      <c r="N26" s="209">
        <f>SUM(B26:M26)</f>
        <v>1050.8000000000002</v>
      </c>
      <c r="O26" s="352">
        <f t="shared" ref="O26:O28" si="0">ROUND(N26/N25*100,1)</f>
        <v>93.3</v>
      </c>
      <c r="P26" s="355"/>
      <c r="Q26" s="356"/>
      <c r="R26" s="356"/>
      <c r="S26" s="355"/>
      <c r="T26" s="355"/>
      <c r="U26" s="355"/>
      <c r="V26" s="355"/>
      <c r="W26" s="355"/>
      <c r="X26" s="355"/>
      <c r="Y26" s="355"/>
      <c r="Z26" s="355"/>
    </row>
    <row r="27" spans="1:26" ht="11.1" customHeight="1">
      <c r="A27" s="6" t="s">
        <v>180</v>
      </c>
      <c r="B27" s="351">
        <v>72.7</v>
      </c>
      <c r="C27" s="351">
        <v>83.2</v>
      </c>
      <c r="D27" s="351">
        <v>89.9</v>
      </c>
      <c r="E27" s="351">
        <v>103.8</v>
      </c>
      <c r="F27" s="351">
        <v>94.4</v>
      </c>
      <c r="G27" s="351">
        <v>91.6</v>
      </c>
      <c r="H27" s="351">
        <v>108.5</v>
      </c>
      <c r="I27" s="351">
        <v>91.8</v>
      </c>
      <c r="J27" s="351">
        <v>101.6</v>
      </c>
      <c r="K27" s="351">
        <v>100.2</v>
      </c>
      <c r="L27" s="351">
        <v>94.2</v>
      </c>
      <c r="M27" s="351">
        <v>94.5</v>
      </c>
      <c r="N27" s="209">
        <f>SUM(B27:M27)</f>
        <v>1126.4000000000001</v>
      </c>
      <c r="O27" s="352">
        <f t="shared" si="0"/>
        <v>107.2</v>
      </c>
      <c r="P27" s="355"/>
      <c r="Q27" s="356"/>
      <c r="R27" s="356"/>
      <c r="S27" s="355"/>
      <c r="T27" s="355"/>
      <c r="U27" s="355"/>
      <c r="V27" s="355"/>
      <c r="W27" s="355"/>
      <c r="X27" s="355"/>
      <c r="Y27" s="355"/>
      <c r="Z27" s="355"/>
    </row>
    <row r="28" spans="1:26" ht="11.1" customHeight="1">
      <c r="A28" s="6" t="s">
        <v>185</v>
      </c>
      <c r="B28" s="351">
        <v>84.8</v>
      </c>
      <c r="C28" s="351">
        <v>90.4</v>
      </c>
      <c r="D28" s="351">
        <v>95.5</v>
      </c>
      <c r="E28" s="351">
        <v>97.1</v>
      </c>
      <c r="F28" s="351">
        <v>101.6</v>
      </c>
      <c r="G28" s="351">
        <v>103.3</v>
      </c>
      <c r="H28" s="351">
        <v>108.1</v>
      </c>
      <c r="I28" s="351">
        <v>97.7</v>
      </c>
      <c r="J28" s="351">
        <v>101.1</v>
      </c>
      <c r="K28" s="351">
        <v>101.5</v>
      </c>
      <c r="L28" s="351">
        <v>93.9</v>
      </c>
      <c r="M28" s="351">
        <v>89.6</v>
      </c>
      <c r="N28" s="209">
        <f>SUM(B28:M28)</f>
        <v>1164.5999999999999</v>
      </c>
      <c r="O28" s="352">
        <f t="shared" si="0"/>
        <v>103.4</v>
      </c>
      <c r="P28" s="355"/>
      <c r="Q28" s="356"/>
      <c r="R28" s="356"/>
      <c r="S28" s="355"/>
      <c r="T28" s="355"/>
      <c r="U28" s="355"/>
      <c r="V28" s="355"/>
      <c r="W28" s="355"/>
      <c r="X28" s="355"/>
      <c r="Y28" s="355"/>
      <c r="Z28" s="355"/>
    </row>
    <row r="29" spans="1:26" ht="11.1" customHeight="1">
      <c r="A29" s="6" t="s">
        <v>193</v>
      </c>
      <c r="B29" s="351">
        <v>83.6</v>
      </c>
      <c r="C29" s="351">
        <v>91.7</v>
      </c>
      <c r="D29" s="351">
        <v>95.8</v>
      </c>
      <c r="E29" s="351">
        <v>98.5</v>
      </c>
      <c r="F29" s="351">
        <v>91.1</v>
      </c>
      <c r="G29" s="351">
        <v>95.5</v>
      </c>
      <c r="H29" s="351">
        <v>105.6</v>
      </c>
      <c r="I29" s="351">
        <v>93.9</v>
      </c>
      <c r="J29" s="351"/>
      <c r="K29" s="351"/>
      <c r="L29" s="351"/>
      <c r="M29" s="351"/>
      <c r="N29" s="209"/>
      <c r="O29" s="352"/>
      <c r="P29" s="355"/>
      <c r="Q29" s="357"/>
      <c r="R29" s="357"/>
      <c r="S29" s="355"/>
      <c r="T29" s="355"/>
      <c r="U29" s="355"/>
      <c r="V29" s="355"/>
      <c r="W29" s="355"/>
      <c r="X29" s="355"/>
      <c r="Y29" s="355"/>
      <c r="Z29" s="355"/>
    </row>
    <row r="30" spans="1:26" ht="9.9499999999999993" customHeight="1">
      <c r="H30" s="192"/>
    </row>
    <row r="53" spans="1:26" s="149" customFormat="1" ht="11.1" customHeight="1">
      <c r="A53" s="11"/>
      <c r="B53" s="145" t="s">
        <v>76</v>
      </c>
      <c r="C53" s="145" t="s">
        <v>77</v>
      </c>
      <c r="D53" s="145" t="s">
        <v>78</v>
      </c>
      <c r="E53" s="145" t="s">
        <v>79</v>
      </c>
      <c r="F53" s="145" t="s">
        <v>80</v>
      </c>
      <c r="G53" s="145" t="s">
        <v>81</v>
      </c>
      <c r="H53" s="145" t="s">
        <v>82</v>
      </c>
      <c r="I53" s="145" t="s">
        <v>83</v>
      </c>
      <c r="J53" s="145" t="s">
        <v>84</v>
      </c>
      <c r="K53" s="145" t="s">
        <v>85</v>
      </c>
      <c r="L53" s="145" t="s">
        <v>86</v>
      </c>
      <c r="M53" s="145" t="s">
        <v>87</v>
      </c>
      <c r="N53" s="203" t="s">
        <v>122</v>
      </c>
      <c r="O53" s="148" t="s">
        <v>124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171</v>
      </c>
      <c r="B54" s="152">
        <v>99.7</v>
      </c>
      <c r="C54" s="152">
        <v>109.5</v>
      </c>
      <c r="D54" s="152">
        <v>111.4</v>
      </c>
      <c r="E54" s="152">
        <v>102.9</v>
      </c>
      <c r="F54" s="152">
        <v>113.3</v>
      </c>
      <c r="G54" s="152">
        <v>123.3</v>
      </c>
      <c r="H54" s="152">
        <v>120.8</v>
      </c>
      <c r="I54" s="152">
        <v>138.19999999999999</v>
      </c>
      <c r="J54" s="152">
        <v>132.1</v>
      </c>
      <c r="K54" s="152">
        <v>128.30000000000001</v>
      </c>
      <c r="L54" s="152">
        <v>125.1</v>
      </c>
      <c r="M54" s="152">
        <v>109.6</v>
      </c>
      <c r="N54" s="209">
        <f>SUM(B54:M54)/12</f>
        <v>117.84999999999997</v>
      </c>
      <c r="O54" s="352">
        <v>100.1</v>
      </c>
      <c r="P54" s="353"/>
      <c r="Q54" s="354"/>
      <c r="R54" s="354"/>
      <c r="S54" s="353"/>
      <c r="T54" s="353"/>
      <c r="U54" s="353"/>
      <c r="V54" s="353"/>
      <c r="W54" s="353"/>
      <c r="X54" s="353"/>
      <c r="Y54" s="353"/>
      <c r="Z54" s="353"/>
    </row>
    <row r="55" spans="1:26" s="149" customFormat="1" ht="11.1" customHeight="1">
      <c r="A55" s="6" t="s">
        <v>176</v>
      </c>
      <c r="B55" s="152">
        <v>110.3</v>
      </c>
      <c r="C55" s="152">
        <v>109</v>
      </c>
      <c r="D55" s="152">
        <v>108.2</v>
      </c>
      <c r="E55" s="152">
        <v>113.1</v>
      </c>
      <c r="F55" s="152">
        <v>122.4</v>
      </c>
      <c r="G55" s="152">
        <v>116.8</v>
      </c>
      <c r="H55" s="152">
        <v>108.9</v>
      </c>
      <c r="I55" s="152">
        <v>107</v>
      </c>
      <c r="J55" s="152">
        <v>101.1</v>
      </c>
      <c r="K55" s="152">
        <v>109.4</v>
      </c>
      <c r="L55" s="152">
        <v>99.1</v>
      </c>
      <c r="M55" s="152">
        <v>97.9</v>
      </c>
      <c r="N55" s="209">
        <f>SUM(B55:M55)/12</f>
        <v>108.60000000000001</v>
      </c>
      <c r="O55" s="352">
        <f t="shared" ref="O55:O57" si="1">ROUND(N55/N54*100,1)</f>
        <v>92.2</v>
      </c>
      <c r="P55" s="353"/>
      <c r="Q55" s="354"/>
      <c r="R55" s="354"/>
      <c r="S55" s="353"/>
      <c r="T55" s="353"/>
      <c r="U55" s="353"/>
      <c r="V55" s="353"/>
      <c r="W55" s="353"/>
      <c r="X55" s="353"/>
      <c r="Y55" s="353"/>
      <c r="Z55" s="353"/>
    </row>
    <row r="56" spans="1:26" s="149" customFormat="1" ht="11.1" customHeight="1">
      <c r="A56" s="6" t="s">
        <v>180</v>
      </c>
      <c r="B56" s="152">
        <v>97.3</v>
      </c>
      <c r="C56" s="152">
        <v>99.8</v>
      </c>
      <c r="D56" s="152">
        <v>97.4</v>
      </c>
      <c r="E56" s="152">
        <v>100.8</v>
      </c>
      <c r="F56" s="152">
        <v>107.3</v>
      </c>
      <c r="G56" s="152">
        <v>108.2</v>
      </c>
      <c r="H56" s="152">
        <v>107.3</v>
      </c>
      <c r="I56" s="152">
        <v>103.7</v>
      </c>
      <c r="J56" s="152">
        <v>106</v>
      </c>
      <c r="K56" s="152">
        <v>105.3</v>
      </c>
      <c r="L56" s="152">
        <v>104.4</v>
      </c>
      <c r="M56" s="152">
        <v>95</v>
      </c>
      <c r="N56" s="209">
        <f>SUM(B56:M56)/12</f>
        <v>102.70833333333336</v>
      </c>
      <c r="O56" s="352">
        <f t="shared" si="1"/>
        <v>94.6</v>
      </c>
      <c r="P56" s="353"/>
      <c r="Q56" s="354"/>
      <c r="R56" s="354"/>
      <c r="S56" s="353"/>
      <c r="T56" s="353"/>
      <c r="U56" s="353"/>
      <c r="V56" s="353"/>
      <c r="W56" s="353"/>
      <c r="X56" s="353"/>
      <c r="Y56" s="353"/>
      <c r="Z56" s="353"/>
    </row>
    <row r="57" spans="1:26" s="149" customFormat="1" ht="11.1" customHeight="1">
      <c r="A57" s="6" t="s">
        <v>185</v>
      </c>
      <c r="B57" s="152">
        <v>99.6</v>
      </c>
      <c r="C57" s="152">
        <v>101.8</v>
      </c>
      <c r="D57" s="152">
        <v>103.7</v>
      </c>
      <c r="E57" s="152">
        <v>98.9</v>
      </c>
      <c r="F57" s="152">
        <v>104</v>
      </c>
      <c r="G57" s="152">
        <v>110.2</v>
      </c>
      <c r="H57" s="152">
        <v>101.3</v>
      </c>
      <c r="I57" s="152">
        <v>102.5</v>
      </c>
      <c r="J57" s="152">
        <v>108.1</v>
      </c>
      <c r="K57" s="152">
        <v>107.5</v>
      </c>
      <c r="L57" s="152">
        <v>104</v>
      </c>
      <c r="M57" s="152">
        <v>97</v>
      </c>
      <c r="N57" s="209">
        <f>SUM(B57:M57)/12</f>
        <v>103.21666666666665</v>
      </c>
      <c r="O57" s="352">
        <f t="shared" si="1"/>
        <v>100.5</v>
      </c>
      <c r="P57" s="353"/>
      <c r="Q57" s="354"/>
      <c r="R57" s="354"/>
      <c r="S57" s="353"/>
      <c r="T57" s="353"/>
      <c r="U57" s="353"/>
      <c r="V57" s="353"/>
      <c r="W57" s="353"/>
      <c r="X57" s="353"/>
      <c r="Y57" s="353"/>
      <c r="Z57" s="353"/>
    </row>
    <row r="58" spans="1:26" s="149" customFormat="1" ht="11.1" customHeight="1">
      <c r="A58" s="6" t="s">
        <v>193</v>
      </c>
      <c r="B58" s="152">
        <v>90.2</v>
      </c>
      <c r="C58" s="152">
        <v>104.7</v>
      </c>
      <c r="D58" s="152">
        <v>104.4</v>
      </c>
      <c r="E58" s="152">
        <v>103.1</v>
      </c>
      <c r="F58" s="152">
        <v>107.2</v>
      </c>
      <c r="G58" s="152">
        <v>105</v>
      </c>
      <c r="H58" s="152">
        <v>102.6</v>
      </c>
      <c r="I58" s="152">
        <v>107.5</v>
      </c>
      <c r="J58" s="152"/>
      <c r="K58" s="152"/>
      <c r="L58" s="152"/>
      <c r="M58" s="152"/>
      <c r="N58" s="209"/>
      <c r="O58" s="352"/>
      <c r="P58" s="158"/>
      <c r="Q58" s="349"/>
      <c r="R58" s="349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0"/>
    </row>
    <row r="82" spans="1:26" ht="5.25" customHeight="1"/>
    <row r="83" spans="1:26" s="149" customFormat="1" ht="11.1" customHeight="1">
      <c r="A83" s="11"/>
      <c r="B83" s="145" t="s">
        <v>76</v>
      </c>
      <c r="C83" s="145" t="s">
        <v>77</v>
      </c>
      <c r="D83" s="145" t="s">
        <v>78</v>
      </c>
      <c r="E83" s="145" t="s">
        <v>79</v>
      </c>
      <c r="F83" s="145" t="s">
        <v>80</v>
      </c>
      <c r="G83" s="145" t="s">
        <v>81</v>
      </c>
      <c r="H83" s="145" t="s">
        <v>82</v>
      </c>
      <c r="I83" s="145" t="s">
        <v>83</v>
      </c>
      <c r="J83" s="145" t="s">
        <v>84</v>
      </c>
      <c r="K83" s="145" t="s">
        <v>85</v>
      </c>
      <c r="L83" s="145" t="s">
        <v>86</v>
      </c>
      <c r="M83" s="145" t="s">
        <v>87</v>
      </c>
      <c r="N83" s="203" t="s">
        <v>122</v>
      </c>
      <c r="O83" s="148" t="s">
        <v>124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171</v>
      </c>
      <c r="B84" s="147">
        <v>76.099999999999994</v>
      </c>
      <c r="C84" s="147">
        <v>83.6</v>
      </c>
      <c r="D84" s="147">
        <v>94.2</v>
      </c>
      <c r="E84" s="147">
        <v>100.7</v>
      </c>
      <c r="F84" s="147">
        <v>83</v>
      </c>
      <c r="G84" s="147">
        <v>85.6</v>
      </c>
      <c r="H84" s="147">
        <v>83.1</v>
      </c>
      <c r="I84" s="147">
        <v>71.099999999999994</v>
      </c>
      <c r="J84" s="147">
        <v>70.099999999999994</v>
      </c>
      <c r="K84" s="147">
        <v>68.599999999999994</v>
      </c>
      <c r="L84" s="147">
        <v>72.099999999999994</v>
      </c>
      <c r="M84" s="147">
        <v>73.099999999999994</v>
      </c>
      <c r="N84" s="208">
        <f t="shared" ref="N84:N87" si="2">SUM(B84:M84)/12</f>
        <v>80.108333333333334</v>
      </c>
      <c r="O84" s="213">
        <v>96</v>
      </c>
      <c r="Q84" s="285"/>
      <c r="R84" s="285"/>
    </row>
    <row r="85" spans="1:26" s="149" customFormat="1" ht="11.1" customHeight="1">
      <c r="A85" s="6" t="s">
        <v>176</v>
      </c>
      <c r="B85" s="147">
        <v>62.3</v>
      </c>
      <c r="C85" s="147">
        <v>69.599999999999994</v>
      </c>
      <c r="D85" s="147">
        <v>89</v>
      </c>
      <c r="E85" s="147">
        <v>87.2</v>
      </c>
      <c r="F85" s="147">
        <v>71.900000000000006</v>
      </c>
      <c r="G85" s="147">
        <v>82.6</v>
      </c>
      <c r="H85" s="147">
        <v>83.4</v>
      </c>
      <c r="I85" s="147">
        <v>81.599999999999994</v>
      </c>
      <c r="J85" s="147">
        <v>85.1</v>
      </c>
      <c r="K85" s="147">
        <v>84.9</v>
      </c>
      <c r="L85" s="147">
        <v>83.6</v>
      </c>
      <c r="M85" s="147">
        <v>88.9</v>
      </c>
      <c r="N85" s="208">
        <f t="shared" si="2"/>
        <v>80.841666666666669</v>
      </c>
      <c r="O85" s="213">
        <f t="shared" ref="O85:O87" si="3">ROUND(N85/N84*100,1)</f>
        <v>100.9</v>
      </c>
      <c r="Q85" s="285"/>
      <c r="R85" s="285"/>
    </row>
    <row r="86" spans="1:26" s="149" customFormat="1" ht="11.1" customHeight="1">
      <c r="A86" s="6" t="s">
        <v>180</v>
      </c>
      <c r="B86" s="147">
        <v>74.8</v>
      </c>
      <c r="C86" s="147">
        <v>83.1</v>
      </c>
      <c r="D86" s="147">
        <v>92.4</v>
      </c>
      <c r="E86" s="147">
        <v>103</v>
      </c>
      <c r="F86" s="147">
        <v>87.6</v>
      </c>
      <c r="G86" s="147">
        <v>84.6</v>
      </c>
      <c r="H86" s="147">
        <v>101.1</v>
      </c>
      <c r="I86" s="147">
        <v>88.7</v>
      </c>
      <c r="J86" s="147">
        <v>95.8</v>
      </c>
      <c r="K86" s="147">
        <v>95.2</v>
      </c>
      <c r="L86" s="147">
        <v>90.3</v>
      </c>
      <c r="M86" s="147">
        <v>99.5</v>
      </c>
      <c r="N86" s="208">
        <f t="shared" si="2"/>
        <v>91.341666666666654</v>
      </c>
      <c r="O86" s="213">
        <f t="shared" si="3"/>
        <v>113</v>
      </c>
      <c r="Q86" s="285"/>
      <c r="R86" s="285"/>
    </row>
    <row r="87" spans="1:26" s="149" customFormat="1" ht="11.1" customHeight="1">
      <c r="A87" s="6" t="s">
        <v>185</v>
      </c>
      <c r="B87" s="147">
        <v>84.8</v>
      </c>
      <c r="C87" s="147">
        <v>88.7</v>
      </c>
      <c r="D87" s="147">
        <v>92</v>
      </c>
      <c r="E87" s="147">
        <v>98.3</v>
      </c>
      <c r="F87" s="147">
        <v>97.7</v>
      </c>
      <c r="G87" s="147">
        <v>93.6</v>
      </c>
      <c r="H87" s="147">
        <v>106.5</v>
      </c>
      <c r="I87" s="147">
        <v>95.3</v>
      </c>
      <c r="J87" s="147">
        <v>93.3</v>
      </c>
      <c r="K87" s="147">
        <v>94.5</v>
      </c>
      <c r="L87" s="147">
        <v>90.5</v>
      </c>
      <c r="M87" s="147">
        <v>92.7</v>
      </c>
      <c r="N87" s="208">
        <f t="shared" si="2"/>
        <v>93.99166666666666</v>
      </c>
      <c r="O87" s="213">
        <f t="shared" si="3"/>
        <v>102.9</v>
      </c>
      <c r="Q87" s="285"/>
      <c r="R87" s="285"/>
    </row>
    <row r="88" spans="1:26" s="149" customFormat="1" ht="11.1" customHeight="1">
      <c r="A88" s="6" t="s">
        <v>193</v>
      </c>
      <c r="B88" s="147">
        <v>92.9</v>
      </c>
      <c r="C88" s="147">
        <v>86.6</v>
      </c>
      <c r="D88" s="147">
        <v>91.8</v>
      </c>
      <c r="E88" s="147">
        <v>95.5</v>
      </c>
      <c r="F88" s="147">
        <v>84.7</v>
      </c>
      <c r="G88" s="147">
        <v>91</v>
      </c>
      <c r="H88" s="147">
        <v>102.9</v>
      </c>
      <c r="I88" s="147">
        <v>87</v>
      </c>
      <c r="J88" s="147"/>
      <c r="K88" s="147"/>
      <c r="L88" s="147"/>
      <c r="M88" s="147"/>
      <c r="N88" s="208"/>
      <c r="O88" s="213"/>
    </row>
    <row r="89" spans="1:26" ht="9.9499999999999993" customHeight="1">
      <c r="E89" s="364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I89" sqref="I89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2">
        <v>16.5</v>
      </c>
      <c r="C25" s="152">
        <v>20.6</v>
      </c>
      <c r="D25" s="152">
        <v>23</v>
      </c>
      <c r="E25" s="152">
        <v>25.7</v>
      </c>
      <c r="F25" s="152">
        <v>22.2</v>
      </c>
      <c r="G25" s="152">
        <v>20.9</v>
      </c>
      <c r="H25" s="152">
        <v>21.1</v>
      </c>
      <c r="I25" s="152">
        <v>47.8</v>
      </c>
      <c r="J25" s="152">
        <v>50.3</v>
      </c>
      <c r="K25" s="152">
        <v>43.9</v>
      </c>
      <c r="L25" s="152">
        <v>48.7</v>
      </c>
      <c r="M25" s="331">
        <v>53</v>
      </c>
      <c r="N25" s="282">
        <f>SUM(B25:M25)</f>
        <v>393.7</v>
      </c>
      <c r="O25" s="204">
        <v>150.5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176</v>
      </c>
      <c r="B26" s="152">
        <v>43</v>
      </c>
      <c r="C26" s="152">
        <v>42.4</v>
      </c>
      <c r="D26" s="152">
        <v>49.1</v>
      </c>
      <c r="E26" s="152">
        <v>50.7</v>
      </c>
      <c r="F26" s="152">
        <v>52.2</v>
      </c>
      <c r="G26" s="152">
        <v>51</v>
      </c>
      <c r="H26" s="152">
        <v>52.7</v>
      </c>
      <c r="I26" s="152">
        <v>47.1</v>
      </c>
      <c r="J26" s="152">
        <v>50.4</v>
      </c>
      <c r="K26" s="152">
        <v>48.7</v>
      </c>
      <c r="L26" s="152">
        <v>50.5</v>
      </c>
      <c r="M26" s="331">
        <v>52.5</v>
      </c>
      <c r="N26" s="282">
        <f>SUM(B26:M26)</f>
        <v>590.29999999999995</v>
      </c>
      <c r="O26" s="204">
        <f>SUM(N26/N25)*100</f>
        <v>149.93649987299972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180</v>
      </c>
      <c r="B27" s="152">
        <v>45.1</v>
      </c>
      <c r="C27" s="152">
        <v>47.2</v>
      </c>
      <c r="D27" s="152">
        <v>51.8</v>
      </c>
      <c r="E27" s="152">
        <v>45.6</v>
      </c>
      <c r="F27" s="152">
        <v>54.3</v>
      </c>
      <c r="G27" s="152">
        <v>56.1</v>
      </c>
      <c r="H27" s="152">
        <v>59.2</v>
      </c>
      <c r="I27" s="152">
        <v>51.8</v>
      </c>
      <c r="J27" s="152">
        <v>58.3</v>
      </c>
      <c r="K27" s="152">
        <v>66.7</v>
      </c>
      <c r="L27" s="152">
        <v>52</v>
      </c>
      <c r="M27" s="331">
        <v>65.099999999999994</v>
      </c>
      <c r="N27" s="282">
        <f>SUM(B27:M27)</f>
        <v>653.20000000000005</v>
      </c>
      <c r="O27" s="204">
        <f>SUM(N27/N26)*100</f>
        <v>110.6555988480434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185</v>
      </c>
      <c r="B28" s="152">
        <v>49.8</v>
      </c>
      <c r="C28" s="152">
        <v>57.9</v>
      </c>
      <c r="D28" s="152">
        <v>64.5</v>
      </c>
      <c r="E28" s="152">
        <v>49.4</v>
      </c>
      <c r="F28" s="152">
        <v>51.7</v>
      </c>
      <c r="G28" s="152">
        <v>63.4</v>
      </c>
      <c r="H28" s="152">
        <v>57.1</v>
      </c>
      <c r="I28" s="152">
        <v>50.4</v>
      </c>
      <c r="J28" s="152">
        <v>45.8</v>
      </c>
      <c r="K28" s="152">
        <v>51.8</v>
      </c>
      <c r="L28" s="152">
        <v>53.6</v>
      </c>
      <c r="M28" s="331">
        <v>54.4</v>
      </c>
      <c r="N28" s="282">
        <f>SUM(B28:M28)</f>
        <v>649.79999999999995</v>
      </c>
      <c r="O28" s="204">
        <f>SUM(N28/N27)*100</f>
        <v>99.479485609308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193</v>
      </c>
      <c r="B29" s="152">
        <v>48.1</v>
      </c>
      <c r="C29" s="152">
        <v>55.4</v>
      </c>
      <c r="D29" s="152">
        <v>57.1</v>
      </c>
      <c r="E29" s="152">
        <v>57.9</v>
      </c>
      <c r="F29" s="152">
        <v>56.6</v>
      </c>
      <c r="G29" s="152">
        <v>55.7</v>
      </c>
      <c r="H29" s="152">
        <v>59.7</v>
      </c>
      <c r="I29" s="152">
        <v>52.8</v>
      </c>
      <c r="J29" s="152"/>
      <c r="K29" s="152"/>
      <c r="L29" s="152"/>
      <c r="M29" s="331"/>
      <c r="N29" s="282"/>
      <c r="O29" s="204"/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29.4</v>
      </c>
      <c r="C54" s="152">
        <v>31.6</v>
      </c>
      <c r="D54" s="152">
        <v>30.7</v>
      </c>
      <c r="E54" s="152">
        <v>30.6</v>
      </c>
      <c r="F54" s="152">
        <v>30.2</v>
      </c>
      <c r="G54" s="152">
        <v>28.7</v>
      </c>
      <c r="H54" s="152">
        <v>28.73</v>
      </c>
      <c r="I54" s="152">
        <v>56.4</v>
      </c>
      <c r="J54" s="152">
        <v>57.8</v>
      </c>
      <c r="K54" s="152">
        <v>58.5</v>
      </c>
      <c r="L54" s="152">
        <v>62</v>
      </c>
      <c r="M54" s="152">
        <v>64.5</v>
      </c>
      <c r="N54" s="209">
        <f t="shared" ref="N54:N57" si="0">SUM(B54:M54)/12</f>
        <v>42.427500000000002</v>
      </c>
      <c r="O54" s="204">
        <v>134.5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176</v>
      </c>
      <c r="B55" s="152">
        <v>57.2</v>
      </c>
      <c r="C55" s="152">
        <v>59.9</v>
      </c>
      <c r="D55" s="152">
        <v>59.5</v>
      </c>
      <c r="E55" s="152">
        <v>59.8</v>
      </c>
      <c r="F55" s="152">
        <v>63.2</v>
      </c>
      <c r="G55" s="152">
        <v>61.4</v>
      </c>
      <c r="H55" s="152">
        <v>61.2</v>
      </c>
      <c r="I55" s="152">
        <v>62</v>
      </c>
      <c r="J55" s="152">
        <v>61.4</v>
      </c>
      <c r="K55" s="152">
        <v>60.1</v>
      </c>
      <c r="L55" s="152">
        <v>62.7</v>
      </c>
      <c r="M55" s="152">
        <v>64</v>
      </c>
      <c r="N55" s="209">
        <f t="shared" si="0"/>
        <v>61.033333333333331</v>
      </c>
      <c r="O55" s="204">
        <f t="shared" ref="O55:O57" si="1">SUM(N55/N54)*100</f>
        <v>143.85323984051223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2">
        <v>62.7</v>
      </c>
      <c r="C56" s="152">
        <v>63</v>
      </c>
      <c r="D56" s="152">
        <v>63.7</v>
      </c>
      <c r="E56" s="152">
        <v>64.5</v>
      </c>
      <c r="F56" s="152">
        <v>67.900000000000006</v>
      </c>
      <c r="G56" s="152">
        <v>67.099999999999994</v>
      </c>
      <c r="H56" s="152">
        <v>71.7</v>
      </c>
      <c r="I56" s="152">
        <v>72.099999999999994</v>
      </c>
      <c r="J56" s="152">
        <v>73.5</v>
      </c>
      <c r="K56" s="152">
        <v>77.5</v>
      </c>
      <c r="L56" s="152">
        <v>77</v>
      </c>
      <c r="M56" s="152">
        <v>77.3</v>
      </c>
      <c r="N56" s="209">
        <f t="shared" si="0"/>
        <v>69.833333333333329</v>
      </c>
      <c r="O56" s="204">
        <f t="shared" si="1"/>
        <v>114.41835062807209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185</v>
      </c>
      <c r="B57" s="152">
        <v>73.3</v>
      </c>
      <c r="C57" s="152">
        <v>73</v>
      </c>
      <c r="D57" s="152">
        <v>75.2</v>
      </c>
      <c r="E57" s="152">
        <v>74.099999999999994</v>
      </c>
      <c r="F57" s="152">
        <v>71.3</v>
      </c>
      <c r="G57" s="152">
        <v>72</v>
      </c>
      <c r="H57" s="152">
        <v>72</v>
      </c>
      <c r="I57" s="152">
        <v>76.2</v>
      </c>
      <c r="J57" s="152">
        <v>70.8</v>
      </c>
      <c r="K57" s="152">
        <v>70.099999999999994</v>
      </c>
      <c r="L57" s="152">
        <v>68.7</v>
      </c>
      <c r="M57" s="152">
        <v>69</v>
      </c>
      <c r="N57" s="209">
        <f t="shared" si="0"/>
        <v>72.141666666666666</v>
      </c>
      <c r="O57" s="204">
        <f t="shared" si="1"/>
        <v>103.3054892601432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193</v>
      </c>
      <c r="B58" s="152">
        <v>69.400000000000006</v>
      </c>
      <c r="C58" s="152">
        <v>69.400000000000006</v>
      </c>
      <c r="D58" s="152">
        <v>69.7</v>
      </c>
      <c r="E58" s="152">
        <v>70.400000000000006</v>
      </c>
      <c r="F58" s="152">
        <v>71</v>
      </c>
      <c r="G58" s="152">
        <v>71.8</v>
      </c>
      <c r="H58" s="152">
        <v>72.900000000000006</v>
      </c>
      <c r="I58" s="152">
        <v>73.7</v>
      </c>
      <c r="J58" s="152"/>
      <c r="K58" s="152"/>
      <c r="L58" s="152"/>
      <c r="M58" s="152"/>
      <c r="N58" s="209"/>
      <c r="O58" s="204"/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45">
        <v>55.6</v>
      </c>
      <c r="C84" s="145">
        <v>63.7</v>
      </c>
      <c r="D84" s="145">
        <v>75.3</v>
      </c>
      <c r="E84" s="145">
        <v>79</v>
      </c>
      <c r="F84" s="145">
        <v>73.599999999999994</v>
      </c>
      <c r="G84" s="145">
        <v>73.3</v>
      </c>
      <c r="H84" s="145">
        <v>73.599999999999994</v>
      </c>
      <c r="I84" s="145">
        <v>79.8</v>
      </c>
      <c r="J84" s="145">
        <v>87</v>
      </c>
      <c r="K84" s="145">
        <v>74.900000000000006</v>
      </c>
      <c r="L84" s="145">
        <v>77.900000000000006</v>
      </c>
      <c r="M84" s="145">
        <v>81.7</v>
      </c>
      <c r="N84" s="208">
        <f t="shared" ref="N84:N87" si="2">SUM(B84:M84)/12</f>
        <v>74.61666666666666</v>
      </c>
      <c r="O84" s="147">
        <v>107.8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176</v>
      </c>
      <c r="B85" s="145">
        <v>76.7</v>
      </c>
      <c r="C85" s="145">
        <v>70.099999999999994</v>
      </c>
      <c r="D85" s="145">
        <v>82.6</v>
      </c>
      <c r="E85" s="145">
        <v>84.7</v>
      </c>
      <c r="F85" s="145">
        <v>82.1</v>
      </c>
      <c r="G85" s="145">
        <v>83.4</v>
      </c>
      <c r="H85" s="145">
        <v>86.1</v>
      </c>
      <c r="I85" s="145">
        <v>75.900000000000006</v>
      </c>
      <c r="J85" s="145">
        <v>82.2</v>
      </c>
      <c r="K85" s="145">
        <v>81.2</v>
      </c>
      <c r="L85" s="145">
        <v>80.2</v>
      </c>
      <c r="M85" s="145">
        <v>81.900000000000006</v>
      </c>
      <c r="N85" s="208">
        <f t="shared" si="2"/>
        <v>80.591666666666683</v>
      </c>
      <c r="O85" s="147">
        <f t="shared" ref="O85:O87" si="3">ROUND(N85/N84*100,1)</f>
        <v>108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180</v>
      </c>
      <c r="B86" s="145">
        <v>72.3</v>
      </c>
      <c r="C86" s="145">
        <v>74.900000000000006</v>
      </c>
      <c r="D86" s="145">
        <v>81.3</v>
      </c>
      <c r="E86" s="145">
        <v>70.599999999999994</v>
      </c>
      <c r="F86" s="145">
        <v>79.400000000000006</v>
      </c>
      <c r="G86" s="145">
        <v>83.6</v>
      </c>
      <c r="H86" s="145">
        <v>82</v>
      </c>
      <c r="I86" s="145">
        <v>71.8</v>
      </c>
      <c r="J86" s="145">
        <v>79.099999999999994</v>
      </c>
      <c r="K86" s="145">
        <v>85.6</v>
      </c>
      <c r="L86" s="145">
        <v>67.599999999999994</v>
      </c>
      <c r="M86" s="145">
        <v>84.1</v>
      </c>
      <c r="N86" s="208">
        <f t="shared" si="2"/>
        <v>77.691666666666677</v>
      </c>
      <c r="O86" s="147">
        <f t="shared" si="3"/>
        <v>96.4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185</v>
      </c>
      <c r="B87" s="145">
        <v>68.7</v>
      </c>
      <c r="C87" s="145">
        <v>79.3</v>
      </c>
      <c r="D87" s="145">
        <v>85.6</v>
      </c>
      <c r="E87" s="145">
        <v>66.8</v>
      </c>
      <c r="F87" s="145">
        <v>73</v>
      </c>
      <c r="G87" s="145">
        <v>88</v>
      </c>
      <c r="H87" s="145">
        <v>79.400000000000006</v>
      </c>
      <c r="I87" s="145">
        <v>65.2</v>
      </c>
      <c r="J87" s="145">
        <v>66</v>
      </c>
      <c r="K87" s="145">
        <v>74</v>
      </c>
      <c r="L87" s="145">
        <v>78.3</v>
      </c>
      <c r="M87" s="145">
        <v>78.8</v>
      </c>
      <c r="N87" s="208">
        <f t="shared" si="2"/>
        <v>75.258333333333326</v>
      </c>
      <c r="O87" s="147">
        <f t="shared" si="3"/>
        <v>96.9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193</v>
      </c>
      <c r="B88" s="145">
        <v>69.2</v>
      </c>
      <c r="C88" s="145">
        <v>79.8</v>
      </c>
      <c r="D88" s="145">
        <v>81.900000000000006</v>
      </c>
      <c r="E88" s="145">
        <v>82.1</v>
      </c>
      <c r="F88" s="145">
        <v>79.599999999999994</v>
      </c>
      <c r="G88" s="145">
        <v>77.5</v>
      </c>
      <c r="H88" s="145">
        <v>81.8</v>
      </c>
      <c r="I88" s="145">
        <v>71.5</v>
      </c>
      <c r="J88" s="145"/>
      <c r="K88" s="145"/>
      <c r="L88" s="145"/>
      <c r="M88" s="145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r-tsukauchi</cp:lastModifiedBy>
  <cp:lastPrinted>2025-10-08T04:12:06Z</cp:lastPrinted>
  <dcterms:created xsi:type="dcterms:W3CDTF">2004-08-12T01:21:30Z</dcterms:created>
  <dcterms:modified xsi:type="dcterms:W3CDTF">2025-10-10T08:21:06Z</dcterms:modified>
</cp:coreProperties>
</file>