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6B2B7550-3321-4B20-B4F9-2C921AD7DB0D}" xr6:coauthVersionLast="36" xr6:coauthVersionMax="36" xr10:uidLastSave="{00000000-0000-0000-0000-000000000000}"/>
  <bookViews>
    <workbookView xWindow="0" yWindow="0" windowWidth="28800" windowHeight="1198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H44" i="59" l="1"/>
  <c r="N29" i="59" s="1"/>
  <c r="E31" i="59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N26" i="51"/>
  <c r="O27" i="51" s="1"/>
  <c r="N25" i="51"/>
  <c r="N87" i="56"/>
  <c r="N86" i="56"/>
  <c r="O86" i="56" s="1"/>
  <c r="N85" i="56"/>
  <c r="O85" i="56" s="1"/>
  <c r="N84" i="56"/>
  <c r="N57" i="56"/>
  <c r="O57" i="56" s="1"/>
  <c r="N56" i="56"/>
  <c r="N55" i="56"/>
  <c r="O56" i="56" s="1"/>
  <c r="N54" i="56"/>
  <c r="N28" i="56"/>
  <c r="O28" i="56" s="1"/>
  <c r="N27" i="56"/>
  <c r="O27" i="56" s="1"/>
  <c r="O26" i="56"/>
  <c r="N26" i="56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N54" i="49"/>
  <c r="N28" i="49"/>
  <c r="N27" i="49"/>
  <c r="O28" i="49" s="1"/>
  <c r="O26" i="49"/>
  <c r="N26" i="49"/>
  <c r="N25" i="49"/>
  <c r="N87" i="48"/>
  <c r="O87" i="48" s="1"/>
  <c r="N86" i="48"/>
  <c r="O86" i="48" s="1"/>
  <c r="N85" i="48"/>
  <c r="O85" i="48" s="1"/>
  <c r="N84" i="48"/>
  <c r="O57" i="48"/>
  <c r="N57" i="48"/>
  <c r="N56" i="48"/>
  <c r="O56" i="48" s="1"/>
  <c r="N55" i="48"/>
  <c r="O55" i="48" s="1"/>
  <c r="N54" i="48"/>
  <c r="N25" i="48"/>
  <c r="N28" i="48"/>
  <c r="O28" i="48" s="1"/>
  <c r="N27" i="48"/>
  <c r="O27" i="48" s="1"/>
  <c r="N26" i="48"/>
  <c r="N74" i="47"/>
  <c r="O74" i="47" s="1"/>
  <c r="N73" i="47"/>
  <c r="O73" i="47" s="1"/>
  <c r="N72" i="47"/>
  <c r="O72" i="47" s="1"/>
  <c r="N71" i="47"/>
  <c r="N46" i="47"/>
  <c r="O46" i="47" s="1"/>
  <c r="N45" i="47"/>
  <c r="N44" i="47"/>
  <c r="O44" i="47" s="1"/>
  <c r="N43" i="47"/>
  <c r="O22" i="47"/>
  <c r="N22" i="47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O20" i="46"/>
  <c r="N20" i="46"/>
  <c r="N19" i="46"/>
  <c r="N18" i="46"/>
  <c r="O19" i="46" s="1"/>
  <c r="N17" i="46"/>
  <c r="N89" i="54"/>
  <c r="O89" i="54" s="1"/>
  <c r="N88" i="54"/>
  <c r="O88" i="54" s="1"/>
  <c r="N87" i="54"/>
  <c r="O87" i="54" s="1"/>
  <c r="N86" i="54"/>
  <c r="N90" i="54"/>
  <c r="O90" i="54" s="1"/>
  <c r="N59" i="54"/>
  <c r="O59" i="54" s="1"/>
  <c r="N58" i="54"/>
  <c r="O58" i="54" s="1"/>
  <c r="N57" i="54"/>
  <c r="O57" i="54" s="1"/>
  <c r="N56" i="54"/>
  <c r="N29" i="54"/>
  <c r="N28" i="54"/>
  <c r="O29" i="54" s="1"/>
  <c r="N27" i="54"/>
  <c r="O28" i="54" s="1"/>
  <c r="N26" i="54"/>
  <c r="D27" i="59"/>
  <c r="D28" i="59"/>
  <c r="D29" i="59"/>
  <c r="D30" i="59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1" i="59" l="1"/>
  <c r="O26" i="51"/>
  <c r="O87" i="56"/>
  <c r="O55" i="56"/>
  <c r="O27" i="49"/>
  <c r="O18" i="46"/>
  <c r="O27" i="54"/>
  <c r="F60" i="59"/>
  <c r="F59" i="59"/>
  <c r="F62" i="59"/>
  <c r="N13" i="57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60" i="15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<sst xmlns="http://schemas.openxmlformats.org/spreadsheetml/2006/main" count="1667" uniqueCount="210">
  <si>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</si>
  <si>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</si>
  <si>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</si>
  <si>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</si>
  <si>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</si>
  <si>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</si>
  <si>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</si>
  <si>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</si>
  <si>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</si>
  <si>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</si>
  <si>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</si>
  <si>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</si>
  <si>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</si>
  <si>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</si>
  <si>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</si>
  <si>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</si>
  <si>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</si>
  <si>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</si>
  <si>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</si>
  <si>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</si>
  <si>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</si>
  <si>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</si>
  <si>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</si>
  <si>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</si>
  <si>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</si>
  <si>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</si>
  <si>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</si>
  <si>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</si>
  <si>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</si>
  <si>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</si>
  <si>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</si>
  <si>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</si>
  <si>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</si>
  <si>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</si>
  <si>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</si>
  <si>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</si>
  <si>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</si>
  <si>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</si>
  <si>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</si>
  <si>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</si>
  <si>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</si>
  <si>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</si>
  <si>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</si>
  <si>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</si>
  <si>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</si>
  <si>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</si>
  <si>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</si>
  <si>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</si>
  <si>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</si>
  <si>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</si>
  <si>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</si>
  <si>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</si>
  <si>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</si>
  <si>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</si>
  <si>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</si>
  <si>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</si>
  <si>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</si>
  <si>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</si>
  <si>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</si>
  <si>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</si>
  <si>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</si>
  <si>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</si>
  <si>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</si>
  <si>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</si>
  <si>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</si>
  <si>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</si>
  <si>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</si>
  <si>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</si>
  <si>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</si>
  <si>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</si>
  <si>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</si>
  <si>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</si>
  <si>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</si>
  <si>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</si>
  <si>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</si>
  <si>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</si>
  <si>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</si>
  <si>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</si>
  <si>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</si>
  <si>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</si>
  <si>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</si>
  <si>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</si>
  <si>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</si>
  <si>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</si>
  <si>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</si>
  <si>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</si>
  <si>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</si>
  <si>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</si>
  <si>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</si>
  <si>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</si>
  <si>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</si>
  <si>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</si>
  <si>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</si>
  <si>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</si>
  <si>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</si>
  <si>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</si>
  <si>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</si>
  <si>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</si>
  <si>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</si>
  <si>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</si>
  <si>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</si>
  <si>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</si>
  <si>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</si>
  <si>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</si>
  <si>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</si>
  <si>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</si>
  <si>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</si>
  <si>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</si>
  <si>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</si>
  <si>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</si>
  <si>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</si>
  <si>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</si>
  <si>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</si>
  <si>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</si>
  <si>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</si>
  <si>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</si>
  <si>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</si>
  <si>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</si>
  <si>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</si>
  <si>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</si>
  <si>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</si>
  <si>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</si>
  <si>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</si>
  <si>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</si>
  <si>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</si>
  <si>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</si>
  <si>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</si>
  <si>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</si>
  <si>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</si>
  <si>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</si>
  <si>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</si>
  <si>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</si>
  <si>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</si>
  <si>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</si>
  <si>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</si>
  <si>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</si>
  <si>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</si>
  <si>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</si>
  <si>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</si>
  <si>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</si>
  <si>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</si>
  <si>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</si>
  <si>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</si>
  <si>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</si>
  <si>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</si>
  <si>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</si>
  <si>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</si>
  <si>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</si>
  <si>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</si>
  <si>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</si>
  <si>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</si>
  <si>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</si>
  <si>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</si>
  <si>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</si>
  <si>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</si>
  <si>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</si>
  <si>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</si>
  <si>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</si>
  <si>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</si>
  <si>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</si>
  <si>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</si>
  <si>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</si>
  <si>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</si>
  <si>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</si>
  <si>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</si>
  <si>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</si>
  <si>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</si>
  <si>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</si>
  <si>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</si>
  <si>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</si>
  <si>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</si>
  <si>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</si>
  <si>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</si>
  <si>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</si>
  <si>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</si>
  <si>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</si>
  <si>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</si>
  <si>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</si>
  <si>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</si>
  <si>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</si>
  <si>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</si>
  <si>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</si>
  <si>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</si>
  <si>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</si>
  <si>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</si>
  <si>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</si>
  <si>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</si>
  <si>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</si>
  <si>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</si>
  <si>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</si>
  <si>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</si>
  <si>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19，200 ㎡</t>
    <phoneticPr fontId="2"/>
  </si>
  <si>
    <t>令和6年</t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</si>
  <si>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</si>
  <si>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7年（値）</t>
    <rPh sb="1" eb="2">
      <t>ネン</t>
    </rPh>
    <rPh sb="3" eb="4">
      <t>アタイ</t>
    </rPh>
    <phoneticPr fontId="2"/>
  </si>
  <si>
    <t>7年（％）</t>
    <rPh sb="1" eb="2">
      <t>ネン</t>
    </rPh>
    <phoneticPr fontId="2"/>
  </si>
  <si>
    <t>令和7年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</si>
  <si>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13"/>
  </si>
  <si>
    <t>令和6年</t>
    <rPh sb="0" eb="2">
      <t>レイワ</t>
    </rPh>
    <rPh sb="3" eb="4">
      <t>ネン</t>
    </rPh>
    <phoneticPr fontId="13"/>
  </si>
  <si>
    <t>令和7年</t>
    <rPh sb="0" eb="1">
      <t>レイ</t>
    </rPh>
    <rPh sb="1" eb="2">
      <t>ワ</t>
    </rPh>
    <rPh sb="3" eb="4">
      <t>ネン</t>
    </rPh>
    <phoneticPr fontId="13"/>
  </si>
  <si>
    <t>令和6年</t>
    <rPh sb="0" eb="1">
      <t>レイ</t>
    </rPh>
    <rPh sb="1" eb="2">
      <t>ワ</t>
    </rPh>
    <rPh sb="3" eb="4">
      <t>ネン</t>
    </rPh>
    <phoneticPr fontId="13"/>
  </si>
  <si>
    <t xml:space="preserve"> </t>
    <phoneticPr fontId="2"/>
  </si>
  <si>
    <t>前月</t>
    <rPh sb="0" eb="2">
      <t>ゼンゲツ</t>
    </rPh>
    <phoneticPr fontId="2"/>
  </si>
  <si>
    <t>令和7年7月</t>
    <rPh sb="5" eb="6">
      <t>ガツ</t>
    </rPh>
    <phoneticPr fontId="2"/>
  </si>
  <si>
    <t xml:space="preserve">                       令和7年7月所管面（1～3類）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</si>
  <si>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3，619　㎡</t>
    <phoneticPr fontId="2"/>
  </si>
  <si>
    <r>
      <t>110，532  m</t>
    </r>
    <r>
      <rPr>
        <sz val="8"/>
        <rFont val="ＭＳ Ｐゴシック"/>
        <family val="3"/>
        <charset val="128"/>
      </rPr>
      <t>3</t>
    </r>
    <phoneticPr fontId="2"/>
  </si>
  <si>
    <t>13，837　㎡</t>
    <phoneticPr fontId="2"/>
  </si>
  <si>
    <t>　　　　　　　　　　　　　　　　令和7年7月末上位10品目入庫高(県合計）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</si>
  <si>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令和7年7月末上位10品目保管残高(県合計）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</si>
</sst>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2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2" borderId="1" xfId="1" applyFont="1" applyFill="1" applyBorder="1"/>
    <xf numFmtId="183" fontId="0" fillId="22" borderId="1" xfId="0" applyNumberFormat="1" applyFill="1" applyBorder="1"/>
    <xf numFmtId="0" fontId="23" fillId="0" borderId="0" xfId="0" applyFont="1" applyAlignment="1">
      <alignment horizontal="center"/>
    </xf>
    <xf numFmtId="0" fontId="33" fillId="23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2" borderId="1" xfId="0" applyNumberFormat="1" applyFill="1" applyBorder="1"/>
    <xf numFmtId="38" fontId="0" fillId="19" borderId="1" xfId="1" applyFont="1" applyFill="1" applyBorder="1"/>
    <xf numFmtId="0" fontId="0" fillId="24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0" fillId="0" borderId="11" xfId="1" applyFont="1" applyFill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179" fontId="0" fillId="0" borderId="2" xfId="1" applyNumberFormat="1" applyFont="1" applyBorder="1"/>
    <xf numFmtId="38" fontId="1" fillId="0" borderId="42" xfId="1" applyFill="1" applyBorder="1"/>
    <xf numFmtId="38" fontId="1" fillId="0" borderId="20" xfId="1" applyBorder="1"/>
    <xf numFmtId="178" fontId="5" fillId="0" borderId="31" xfId="0" applyNumberFormat="1" applyFont="1" applyBorder="1" applyAlignment="1">
      <alignment horizontal="center"/>
    </xf>
    <xf numFmtId="38" fontId="1" fillId="0" borderId="11" xfId="1" applyFont="1" applyFill="1" applyBorder="1"/>
    <xf numFmtId="38" fontId="37" fillId="19" borderId="1" xfId="1" applyFont="1" applyFill="1" applyBorder="1"/>
    <xf numFmtId="38" fontId="37" fillId="19" borderId="10" xfId="1" applyFont="1" applyFill="1" applyBorder="1"/>
    <xf numFmtId="38" fontId="37" fillId="19" borderId="11" xfId="1" applyFont="1" applyFill="1" applyBorder="1"/>
    <xf numFmtId="38" fontId="37" fillId="19" borderId="39" xfId="1" applyFont="1" applyFill="1" applyBorder="1"/>
    <xf numFmtId="38" fontId="0" fillId="11" borderId="1" xfId="1" applyFont="1" applyFill="1" applyBorder="1"/>
    <xf numFmtId="38" fontId="1" fillId="0" borderId="38" xfId="1" applyFill="1" applyBorder="1"/>
    <xf numFmtId="0" fontId="5" fillId="0" borderId="11" xfId="0" applyFont="1" applyBorder="1" applyAlignment="1">
      <alignment horizontal="center"/>
    </xf>
    <xf numFmtId="38" fontId="1" fillId="0" borderId="10" xfId="1" applyFont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8" fontId="1" fillId="0" borderId="8" xfId="1" applyFont="1" applyFill="1" applyBorder="1"/>
    <xf numFmtId="38" fontId="0" fillId="0" borderId="11" xfId="1" applyFont="1" applyBorder="1"/>
    <xf numFmtId="38" fontId="0" fillId="0" borderId="9" xfId="1" applyFont="1" applyBorder="1"/>
    <xf numFmtId="38" fontId="1" fillId="0" borderId="33" xfId="1" applyFill="1" applyBorder="1"/>
    <xf numFmtId="38" fontId="0" fillId="0" borderId="20" xfId="1" applyFont="1" applyFill="1" applyBorder="1"/>
    <xf numFmtId="38" fontId="1" fillId="0" borderId="33" xfId="1" applyFont="1" applyBorder="1"/>
    <xf numFmtId="38" fontId="1" fillId="0" borderId="9" xfId="1" applyBorder="1"/>
    <xf numFmtId="38" fontId="0" fillId="0" borderId="34" xfId="1" applyFont="1" applyBorder="1"/>
    <xf numFmtId="38" fontId="0" fillId="0" borderId="2" xfId="1" applyFont="1" applyFill="1" applyBorder="1"/>
    <xf numFmtId="38" fontId="0" fillId="0" borderId="0" xfId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令和7年7月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171</c:v>
                </c:pt>
                <c:pt idx="7">
                  <c:v>169</c:v>
                </c:pt>
                <c:pt idx="8">
                  <c:v>170</c:v>
                </c:pt>
                <c:pt idx="9">
                  <c:v>172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令和7年7月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100.7</c:v>
                </c:pt>
                <c:pt idx="1">
                  <c:v>106.9</c:v>
                </c:pt>
                <c:pt idx="2">
                  <c:v>108.5</c:v>
                </c:pt>
                <c:pt idx="3">
                  <c:v>114.8</c:v>
                </c:pt>
                <c:pt idx="4">
                  <c:v>122.6</c:v>
                </c:pt>
                <c:pt idx="5">
                  <c:v>120.5</c:v>
                </c:pt>
                <c:pt idx="6">
                  <c:v>125.7</c:v>
                </c:pt>
                <c:pt idx="7">
                  <c:v>141.4</c:v>
                </c:pt>
                <c:pt idx="8">
                  <c:v>149.5</c:v>
                </c:pt>
                <c:pt idx="9">
                  <c:v>149.6</c:v>
                </c:pt>
                <c:pt idx="10">
                  <c:v>147.9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令和7年7月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226.3</c:v>
                </c:pt>
                <c:pt idx="1">
                  <c:v>228.9</c:v>
                </c:pt>
                <c:pt idx="2">
                  <c:v>231.8</c:v>
                </c:pt>
                <c:pt idx="3">
                  <c:v>234.9</c:v>
                </c:pt>
                <c:pt idx="4">
                  <c:v>240.8</c:v>
                </c:pt>
                <c:pt idx="5">
                  <c:v>233.6</c:v>
                </c:pt>
                <c:pt idx="6">
                  <c:v>240.2</c:v>
                </c:pt>
                <c:pt idx="7">
                  <c:v>239.9</c:v>
                </c:pt>
                <c:pt idx="8">
                  <c:v>246.5</c:v>
                </c:pt>
                <c:pt idx="9">
                  <c:v>247.6</c:v>
                </c:pt>
                <c:pt idx="10">
                  <c:v>248.8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2,487,543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2,487,543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386386</c:v>
                </c:pt>
                <c:pt idx="2">
                  <c:v>513971</c:v>
                </c:pt>
                <c:pt idx="3">
                  <c:v>243803</c:v>
                </c:pt>
                <c:pt idx="4">
                  <c:v>283562</c:v>
                </c:pt>
                <c:pt idx="5">
                  <c:v>868183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altLang="en-US" sz="1200" baseline="0"/>
              <a:t>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132377</c:v>
                </c:pt>
                <c:pt idx="1">
                  <c:v>249515</c:v>
                </c:pt>
                <c:pt idx="2">
                  <c:v>328689</c:v>
                </c:pt>
                <c:pt idx="3">
                  <c:v>214404</c:v>
                </c:pt>
                <c:pt idx="4">
                  <c:v>166661</c:v>
                </c:pt>
                <c:pt idx="5">
                  <c:v>595235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59261</c:v>
                </c:pt>
                <c:pt idx="1">
                  <c:v>136871</c:v>
                </c:pt>
                <c:pt idx="2">
                  <c:v>185282</c:v>
                </c:pt>
                <c:pt idx="3">
                  <c:v>29399</c:v>
                </c:pt>
                <c:pt idx="4">
                  <c:v>116901</c:v>
                </c:pt>
                <c:pt idx="5">
                  <c:v>272948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0.69076592325112973</c:v>
                </c:pt>
                <c:pt idx="1">
                  <c:v>0.64576615094749812</c:v>
                </c:pt>
                <c:pt idx="2">
                  <c:v>0.63950884388418805</c:v>
                </c:pt>
                <c:pt idx="3">
                  <c:v>0.87941493747000654</c:v>
                </c:pt>
                <c:pt idx="4">
                  <c:v>0.58774095259590498</c:v>
                </c:pt>
                <c:pt idx="5">
                  <c:v>0.68561006147321479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94.9</c:v>
                </c:pt>
                <c:pt idx="1">
                  <c:v>103.4</c:v>
                </c:pt>
                <c:pt idx="2" formatCode="0.0_ ">
                  <c:v>108.1</c:v>
                </c:pt>
                <c:pt idx="3">
                  <c:v>113.3</c:v>
                </c:pt>
                <c:pt idx="4">
                  <c:v>107.9</c:v>
                </c:pt>
                <c:pt idx="5">
                  <c:v>107.6</c:v>
                </c:pt>
                <c:pt idx="6" formatCode="0.0_ ">
                  <c:v>117.4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145.1</c:v>
                </c:pt>
                <c:pt idx="1">
                  <c:v>148.19999999999999</c:v>
                </c:pt>
                <c:pt idx="2">
                  <c:v>145.69999999999999</c:v>
                </c:pt>
                <c:pt idx="3">
                  <c:v>146.69999999999999</c:v>
                </c:pt>
                <c:pt idx="4">
                  <c:v>148.69999999999999</c:v>
                </c:pt>
                <c:pt idx="5">
                  <c:v>149.19999999999999</c:v>
                </c:pt>
                <c:pt idx="6">
                  <c:v>151.5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7974827787986736E-2"/>
                  <c:y val="-4.2551109682718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1-4197-91A6-EAE888883FAA}"/>
                </c:ext>
              </c:extLst>
            </c:dLbl>
            <c:dLbl>
              <c:idx val="6"/>
              <c:layout>
                <c:manualLayout>
                  <c:x val="-2.7974827787986736E-2"/>
                  <c:y val="-3.3480814898137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1-4197-91A6-EAE888883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65.3</c:v>
                </c:pt>
                <c:pt idx="1">
                  <c:v>69.400000000000006</c:v>
                </c:pt>
                <c:pt idx="2">
                  <c:v>74.400000000000006</c:v>
                </c:pt>
                <c:pt idx="3">
                  <c:v>77.2</c:v>
                </c:pt>
                <c:pt idx="4">
                  <c:v>72.3</c:v>
                </c:pt>
                <c:pt idx="5">
                  <c:v>72.099999999999994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8.924729036844355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6064259285858612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1.78491769842867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5.35475309528621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3.569835396857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366011</c:v>
                </c:pt>
                <c:pt idx="1">
                  <c:v>126796</c:v>
                </c:pt>
                <c:pt idx="2">
                  <c:v>103671</c:v>
                </c:pt>
                <c:pt idx="3">
                  <c:v>98937</c:v>
                </c:pt>
                <c:pt idx="4">
                  <c:v>87553</c:v>
                </c:pt>
                <c:pt idx="5">
                  <c:v>57093</c:v>
                </c:pt>
                <c:pt idx="6">
                  <c:v>50702</c:v>
                </c:pt>
                <c:pt idx="7">
                  <c:v>49881</c:v>
                </c:pt>
                <c:pt idx="8">
                  <c:v>31675</c:v>
                </c:pt>
                <c:pt idx="9">
                  <c:v>30842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14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7.13967079371495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377949</c:v>
                </c:pt>
                <c:pt idx="1">
                  <c:v>139121</c:v>
                </c:pt>
                <c:pt idx="2">
                  <c:v>103263</c:v>
                </c:pt>
                <c:pt idx="3">
                  <c:v>79430</c:v>
                </c:pt>
                <c:pt idx="4">
                  <c:v>70584</c:v>
                </c:pt>
                <c:pt idx="5">
                  <c:v>47139</c:v>
                </c:pt>
                <c:pt idx="6">
                  <c:v>49984</c:v>
                </c:pt>
                <c:pt idx="7">
                  <c:v>17839</c:v>
                </c:pt>
                <c:pt idx="8">
                  <c:v>35862</c:v>
                </c:pt>
                <c:pt idx="9">
                  <c:v>25682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4783587948942287"/>
                  <c:y val="-7.11003154422209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6884835976699492"/>
                  <c:y val="-7.8961207830672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7683289588801399"/>
                  <c:y val="-0.143651183510318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-5.1282051282051266E-2"/>
                  <c:y val="-3.98165137614678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1.92636470899853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1027480539291559"/>
                  <c:y val="0.16511281273327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366011</c:v>
                </c:pt>
                <c:pt idx="1">
                  <c:v>126796</c:v>
                </c:pt>
                <c:pt idx="2">
                  <c:v>103671</c:v>
                </c:pt>
                <c:pt idx="3">
                  <c:v>98937</c:v>
                </c:pt>
                <c:pt idx="4">
                  <c:v>87553</c:v>
                </c:pt>
                <c:pt idx="5">
                  <c:v>57093</c:v>
                </c:pt>
                <c:pt idx="6">
                  <c:v>50702</c:v>
                </c:pt>
                <c:pt idx="7">
                  <c:v>49881</c:v>
                </c:pt>
                <c:pt idx="8">
                  <c:v>31675</c:v>
                </c:pt>
                <c:pt idx="9">
                  <c:v>30842</c:v>
                </c:pt>
                <c:pt idx="10">
                  <c:v>171213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366011</c:v>
                </c:pt>
                <c:pt idx="1">
                  <c:v>126796</c:v>
                </c:pt>
                <c:pt idx="2">
                  <c:v>103671</c:v>
                </c:pt>
                <c:pt idx="3">
                  <c:v>98937</c:v>
                </c:pt>
                <c:pt idx="4">
                  <c:v>87553</c:v>
                </c:pt>
                <c:pt idx="5">
                  <c:v>57093</c:v>
                </c:pt>
                <c:pt idx="6">
                  <c:v>50702</c:v>
                </c:pt>
                <c:pt idx="7">
                  <c:v>49881</c:v>
                </c:pt>
                <c:pt idx="8">
                  <c:v>31675</c:v>
                </c:pt>
                <c:pt idx="9">
                  <c:v>30842</c:v>
                </c:pt>
                <c:pt idx="10">
                  <c:v>171213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6815050790406924"/>
                  <c:y val="-0.144002051467704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1.7074258847415005E-2"/>
                  <c:y val="-6.58302712160979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7378774218108228"/>
                  <c:y val="-0.10631393489606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258954271937382"/>
                  <c:y val="-9.813762934805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5.7675996607294319E-2"/>
                  <c:y val="-2.257905692822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48939779474132"/>
                      <c:h val="7.1003952092195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2.17206987057652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7.061235666152417E-3"/>
                  <c:y val="6.78927203065134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7.1758396612637165E-2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雑穀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377949</c:v>
                </c:pt>
                <c:pt idx="1">
                  <c:v>139121</c:v>
                </c:pt>
                <c:pt idx="2">
                  <c:v>103263</c:v>
                </c:pt>
                <c:pt idx="3">
                  <c:v>79430</c:v>
                </c:pt>
                <c:pt idx="4">
                  <c:v>70584</c:v>
                </c:pt>
                <c:pt idx="5">
                  <c:v>47139</c:v>
                </c:pt>
                <c:pt idx="6">
                  <c:v>49984</c:v>
                </c:pt>
                <c:pt idx="7">
                  <c:v>17839</c:v>
                </c:pt>
                <c:pt idx="8">
                  <c:v>35862</c:v>
                </c:pt>
                <c:pt idx="9">
                  <c:v>25682</c:v>
                </c:pt>
                <c:pt idx="10" formatCode="#,##0_);[Red]\(#,##0\)">
                  <c:v>183955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17973</c:v>
                </c:pt>
                <c:pt idx="1">
                  <c:v>13950</c:v>
                </c:pt>
                <c:pt idx="2">
                  <c:v>4978</c:v>
                </c:pt>
                <c:pt idx="3">
                  <c:v>4788</c:v>
                </c:pt>
                <c:pt idx="4">
                  <c:v>3966</c:v>
                </c:pt>
                <c:pt idx="5">
                  <c:v>2807</c:v>
                </c:pt>
                <c:pt idx="6">
                  <c:v>2486</c:v>
                </c:pt>
                <c:pt idx="7">
                  <c:v>2188</c:v>
                </c:pt>
                <c:pt idx="8">
                  <c:v>1423</c:v>
                </c:pt>
                <c:pt idx="9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1.477349002071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3.4264646423113562E-3"/>
                  <c:y val="1.8436398873470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3.662327207836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19634</c:v>
                </c:pt>
                <c:pt idx="1">
                  <c:v>12424</c:v>
                </c:pt>
                <c:pt idx="2">
                  <c:v>10361</c:v>
                </c:pt>
                <c:pt idx="3">
                  <c:v>3175</c:v>
                </c:pt>
                <c:pt idx="4">
                  <c:v>4194</c:v>
                </c:pt>
                <c:pt idx="5">
                  <c:v>1561</c:v>
                </c:pt>
                <c:pt idx="6">
                  <c:v>2943</c:v>
                </c:pt>
                <c:pt idx="7">
                  <c:v>1670</c:v>
                </c:pt>
                <c:pt idx="8">
                  <c:v>1099</c:v>
                </c:pt>
                <c:pt idx="9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2200435729847494E-2"/>
                  <c:y val="3.8305297065140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6.9716775599128538E-3"/>
                  <c:y val="1.893939393939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47470</c:v>
                </c:pt>
                <c:pt idx="1">
                  <c:v>17176</c:v>
                </c:pt>
                <c:pt idx="2">
                  <c:v>10417</c:v>
                </c:pt>
                <c:pt idx="3">
                  <c:v>8532</c:v>
                </c:pt>
                <c:pt idx="4">
                  <c:v>6029</c:v>
                </c:pt>
                <c:pt idx="5">
                  <c:v>4097</c:v>
                </c:pt>
                <c:pt idx="6">
                  <c:v>3308</c:v>
                </c:pt>
                <c:pt idx="7">
                  <c:v>2816</c:v>
                </c:pt>
                <c:pt idx="8">
                  <c:v>2090</c:v>
                </c:pt>
                <c:pt idx="9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-3.030303030303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50010</c:v>
                </c:pt>
                <c:pt idx="1">
                  <c:v>17243</c:v>
                </c:pt>
                <c:pt idx="2">
                  <c:v>15388</c:v>
                </c:pt>
                <c:pt idx="3">
                  <c:v>8145</c:v>
                </c:pt>
                <c:pt idx="4">
                  <c:v>6047</c:v>
                </c:pt>
                <c:pt idx="5">
                  <c:v>4433</c:v>
                </c:pt>
                <c:pt idx="6">
                  <c:v>1693</c:v>
                </c:pt>
                <c:pt idx="7">
                  <c:v>22483</c:v>
                </c:pt>
                <c:pt idx="8">
                  <c:v>1909</c:v>
                </c:pt>
                <c:pt idx="9">
                  <c:v>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30496453900709E-3"/>
                  <c:y val="-7.7519379844961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1.2411347517730497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5.3191489361702126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麦</c:v>
                </c:pt>
                <c:pt idx="6">
                  <c:v>電気機械</c:v>
                </c:pt>
                <c:pt idx="7">
                  <c:v>鉄鋼</c:v>
                </c:pt>
                <c:pt idx="8">
                  <c:v>缶詰・びん詰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49868</c:v>
                </c:pt>
                <c:pt idx="1">
                  <c:v>19397</c:v>
                </c:pt>
                <c:pt idx="2">
                  <c:v>19292</c:v>
                </c:pt>
                <c:pt idx="3">
                  <c:v>19076</c:v>
                </c:pt>
                <c:pt idx="4">
                  <c:v>16795</c:v>
                </c:pt>
                <c:pt idx="5">
                  <c:v>14179</c:v>
                </c:pt>
                <c:pt idx="6">
                  <c:v>13046</c:v>
                </c:pt>
                <c:pt idx="7">
                  <c:v>11912</c:v>
                </c:pt>
                <c:pt idx="8">
                  <c:v>9656</c:v>
                </c:pt>
                <c:pt idx="9">
                  <c:v>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3.5460992907800767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0638297872340361E-2"/>
                  <c:y val="3.8759689922479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1.2411347517730497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0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5.319148936170082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8.8652482269502252E-3"/>
                  <c:y val="-6.1038881774791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麦</c:v>
                </c:pt>
                <c:pt idx="6">
                  <c:v>電気機械</c:v>
                </c:pt>
                <c:pt idx="7">
                  <c:v>鉄鋼</c:v>
                </c:pt>
                <c:pt idx="8">
                  <c:v>缶詰・びん詰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17839</c:v>
                </c:pt>
                <c:pt idx="1">
                  <c:v>18779</c:v>
                </c:pt>
                <c:pt idx="2">
                  <c:v>16563</c:v>
                </c:pt>
                <c:pt idx="3">
                  <c:v>23741</c:v>
                </c:pt>
                <c:pt idx="4">
                  <c:v>11322</c:v>
                </c:pt>
                <c:pt idx="5">
                  <c:v>10315</c:v>
                </c:pt>
                <c:pt idx="6">
                  <c:v>7607</c:v>
                </c:pt>
                <c:pt idx="7">
                  <c:v>11178</c:v>
                </c:pt>
                <c:pt idx="8">
                  <c:v>10831</c:v>
                </c:pt>
                <c:pt idx="9">
                  <c:v>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動植物性飼・肥料</c:v>
                </c:pt>
                <c:pt idx="6">
                  <c:v>合成樹脂</c:v>
                </c:pt>
                <c:pt idx="7">
                  <c:v>その他の機械</c:v>
                </c:pt>
                <c:pt idx="8">
                  <c:v>缶詰・びん詰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37821</c:v>
                </c:pt>
                <c:pt idx="1">
                  <c:v>17842</c:v>
                </c:pt>
                <c:pt idx="2">
                  <c:v>7816</c:v>
                </c:pt>
                <c:pt idx="3">
                  <c:v>6265</c:v>
                </c:pt>
                <c:pt idx="4">
                  <c:v>6067</c:v>
                </c:pt>
                <c:pt idx="5">
                  <c:v>1610</c:v>
                </c:pt>
                <c:pt idx="6">
                  <c:v>1193</c:v>
                </c:pt>
                <c:pt idx="7">
                  <c:v>1192</c:v>
                </c:pt>
                <c:pt idx="8">
                  <c:v>1042</c:v>
                </c:pt>
                <c:pt idx="9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555415573053368E-2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-1.3998250225241104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動植物性飼・肥料</c:v>
                </c:pt>
                <c:pt idx="6">
                  <c:v>合成樹脂</c:v>
                </c:pt>
                <c:pt idx="7">
                  <c:v>その他の機械</c:v>
                </c:pt>
                <c:pt idx="8">
                  <c:v>缶詰・びん詰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34804</c:v>
                </c:pt>
                <c:pt idx="1">
                  <c:v>13088</c:v>
                </c:pt>
                <c:pt idx="2">
                  <c:v>7544</c:v>
                </c:pt>
                <c:pt idx="3">
                  <c:v>6722</c:v>
                </c:pt>
                <c:pt idx="4">
                  <c:v>12420</c:v>
                </c:pt>
                <c:pt idx="5">
                  <c:v>2035</c:v>
                </c:pt>
                <c:pt idx="6">
                  <c:v>2019</c:v>
                </c:pt>
                <c:pt idx="7">
                  <c:v>1379</c:v>
                </c:pt>
                <c:pt idx="8">
                  <c:v>1138</c:v>
                </c:pt>
                <c:pt idx="9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1.5748169274116326E-2"/>
                  <c:y val="8.4570784584131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3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5.904177232083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1.4039721412776287E-2"/>
                  <c:y val="2.325133087177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54010</c:v>
                </c:pt>
                <c:pt idx="1">
                  <c:v>10394</c:v>
                </c:pt>
                <c:pt idx="2">
                  <c:v>10389</c:v>
                </c:pt>
                <c:pt idx="3">
                  <c:v>8980</c:v>
                </c:pt>
                <c:pt idx="4">
                  <c:v>6101</c:v>
                </c:pt>
                <c:pt idx="5">
                  <c:v>5161</c:v>
                </c:pt>
                <c:pt idx="6">
                  <c:v>1459</c:v>
                </c:pt>
                <c:pt idx="7">
                  <c:v>1109</c:v>
                </c:pt>
                <c:pt idx="8">
                  <c:v>1064</c:v>
                </c:pt>
                <c:pt idx="9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-1.72628263159593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1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5.2629838593010519E-3"/>
                  <c:y val="-1.9236917419220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1.772790212247027E-3"/>
                  <c:y val="-3.798211664219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その他の機械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52754</c:v>
                </c:pt>
                <c:pt idx="1">
                  <c:v>11283</c:v>
                </c:pt>
                <c:pt idx="2">
                  <c:v>10727</c:v>
                </c:pt>
                <c:pt idx="3">
                  <c:v>9031</c:v>
                </c:pt>
                <c:pt idx="4">
                  <c:v>6842</c:v>
                </c:pt>
                <c:pt idx="5">
                  <c:v>6417</c:v>
                </c:pt>
                <c:pt idx="6">
                  <c:v>1401</c:v>
                </c:pt>
                <c:pt idx="7">
                  <c:v>1098</c:v>
                </c:pt>
                <c:pt idx="8">
                  <c:v>775</c:v>
                </c:pt>
                <c:pt idx="9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7687189700441989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494976452940157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343373</c:v>
                </c:pt>
                <c:pt idx="1">
                  <c:v>93898</c:v>
                </c:pt>
                <c:pt idx="2">
                  <c:v>32999</c:v>
                </c:pt>
                <c:pt idx="3">
                  <c:v>29794</c:v>
                </c:pt>
                <c:pt idx="4">
                  <c:v>16598</c:v>
                </c:pt>
                <c:pt idx="5">
                  <c:v>13451</c:v>
                </c:pt>
                <c:pt idx="6">
                  <c:v>12214</c:v>
                </c:pt>
                <c:pt idx="7">
                  <c:v>12173</c:v>
                </c:pt>
                <c:pt idx="8">
                  <c:v>11626</c:v>
                </c:pt>
                <c:pt idx="9">
                  <c:v>11215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2135E-3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350133</c:v>
                </c:pt>
                <c:pt idx="1">
                  <c:v>72875</c:v>
                </c:pt>
                <c:pt idx="2">
                  <c:v>24939</c:v>
                </c:pt>
                <c:pt idx="3">
                  <c:v>23809</c:v>
                </c:pt>
                <c:pt idx="4">
                  <c:v>20122</c:v>
                </c:pt>
                <c:pt idx="5">
                  <c:v>13036</c:v>
                </c:pt>
                <c:pt idx="6">
                  <c:v>8304</c:v>
                </c:pt>
                <c:pt idx="7">
                  <c:v>18291</c:v>
                </c:pt>
                <c:pt idx="8">
                  <c:v>11884</c:v>
                </c:pt>
                <c:pt idx="9">
                  <c:v>11193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-1.154423878833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0"/>
                  <c:y val="-1.731601731601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7849176984288037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0"/>
                  <c:y val="-5.7722330163276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雑穀</c:v>
                </c:pt>
                <c:pt idx="7">
                  <c:v>電気機械</c:v>
                </c:pt>
                <c:pt idx="8">
                  <c:v>その他の食料工業品</c:v>
                </c:pt>
                <c:pt idx="9">
                  <c:v>鉄鋼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460856</c:v>
                </c:pt>
                <c:pt idx="1">
                  <c:v>131210</c:v>
                </c:pt>
                <c:pt idx="2">
                  <c:v>121577</c:v>
                </c:pt>
                <c:pt idx="3">
                  <c:v>84064</c:v>
                </c:pt>
                <c:pt idx="4">
                  <c:v>82101</c:v>
                </c:pt>
                <c:pt idx="5">
                  <c:v>72139</c:v>
                </c:pt>
                <c:pt idx="6">
                  <c:v>69020</c:v>
                </c:pt>
                <c:pt idx="7">
                  <c:v>63254</c:v>
                </c:pt>
                <c:pt idx="8">
                  <c:v>60833</c:v>
                </c:pt>
                <c:pt idx="9">
                  <c:v>51570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9634094682716138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606411874115795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2494423889001169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1.443046891865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雑穀</c:v>
                </c:pt>
                <c:pt idx="7">
                  <c:v>電気機械</c:v>
                </c:pt>
                <c:pt idx="8">
                  <c:v>その他の食料工業品</c:v>
                </c:pt>
                <c:pt idx="9">
                  <c:v>鉄鋼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452504</c:v>
                </c:pt>
                <c:pt idx="1">
                  <c:v>127302</c:v>
                </c:pt>
                <c:pt idx="2">
                  <c:v>119262</c:v>
                </c:pt>
                <c:pt idx="3">
                  <c:v>94691</c:v>
                </c:pt>
                <c:pt idx="4">
                  <c:v>75222</c:v>
                </c:pt>
                <c:pt idx="5">
                  <c:v>68447</c:v>
                </c:pt>
                <c:pt idx="6">
                  <c:v>60002</c:v>
                </c:pt>
                <c:pt idx="7">
                  <c:v>59415</c:v>
                </c:pt>
                <c:pt idx="8">
                  <c:v>63067</c:v>
                </c:pt>
                <c:pt idx="9">
                  <c:v>50470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32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3.3089648197645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0.1162691131498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8.31804281345565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-1.1395861842056043E-2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85983055536859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雑穀</c:v>
                </c:pt>
                <c:pt idx="7">
                  <c:v>電気機械</c:v>
                </c:pt>
                <c:pt idx="8">
                  <c:v>その他の食料工業品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460856</c:v>
                </c:pt>
                <c:pt idx="1">
                  <c:v>131210</c:v>
                </c:pt>
                <c:pt idx="2">
                  <c:v>121577</c:v>
                </c:pt>
                <c:pt idx="3">
                  <c:v>84064</c:v>
                </c:pt>
                <c:pt idx="4">
                  <c:v>82101</c:v>
                </c:pt>
                <c:pt idx="5">
                  <c:v>72139</c:v>
                </c:pt>
                <c:pt idx="6">
                  <c:v>69020</c:v>
                </c:pt>
                <c:pt idx="7">
                  <c:v>63254</c:v>
                </c:pt>
                <c:pt idx="8">
                  <c:v>60833</c:v>
                </c:pt>
                <c:pt idx="9">
                  <c:v>51570</c:v>
                </c:pt>
                <c:pt idx="10">
                  <c:v>318350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雑穀</c:v>
                </c:pt>
                <c:pt idx="7">
                  <c:v>電気機械</c:v>
                </c:pt>
                <c:pt idx="8">
                  <c:v>その他の食料工業品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雑穀</c:v>
                </c:pt>
                <c:pt idx="7">
                  <c:v>電気機械</c:v>
                </c:pt>
                <c:pt idx="8">
                  <c:v>その他の食料工業品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460856</c:v>
                </c:pt>
                <c:pt idx="1">
                  <c:v>131210</c:v>
                </c:pt>
                <c:pt idx="2">
                  <c:v>121577</c:v>
                </c:pt>
                <c:pt idx="3">
                  <c:v>84064</c:v>
                </c:pt>
                <c:pt idx="4">
                  <c:v>82101</c:v>
                </c:pt>
                <c:pt idx="5">
                  <c:v>72139</c:v>
                </c:pt>
                <c:pt idx="6">
                  <c:v>69020</c:v>
                </c:pt>
                <c:pt idx="7">
                  <c:v>63254</c:v>
                </c:pt>
                <c:pt idx="8">
                  <c:v>60833</c:v>
                </c:pt>
                <c:pt idx="9">
                  <c:v>51570</c:v>
                </c:pt>
                <c:pt idx="10">
                  <c:v>318350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23557692692993529"/>
                  <c:y val="0.165405496726702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5.8178296678432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4555842733398797"/>
                  <c:y val="-0.12406781910881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2.3756954044866531E-3"/>
                  <c:y val="-6.3402057501433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0.11884073651098956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2763679349241649"/>
                  <c:y val="-9.1491839382146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7.94287265815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12235111832395"/>
                  <c:y val="-6.98390804597701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44370312493359E-4"/>
                  <c:y val="-1.4752345611970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14999365537324"/>
                      <c:h val="8.4490542130509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2.8838265445826905E-2"/>
                  <c:y val="5.887712311823090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6879512198379781"/>
                  <c:y val="0.13834229342021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雑穀</c:v>
                </c:pt>
                <c:pt idx="7">
                  <c:v>電気機械</c:v>
                </c:pt>
                <c:pt idx="8">
                  <c:v>その他の食料工業品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452504</c:v>
                </c:pt>
                <c:pt idx="1">
                  <c:v>127302</c:v>
                </c:pt>
                <c:pt idx="2">
                  <c:v>119262</c:v>
                </c:pt>
                <c:pt idx="3">
                  <c:v>94691</c:v>
                </c:pt>
                <c:pt idx="4">
                  <c:v>75222</c:v>
                </c:pt>
                <c:pt idx="5">
                  <c:v>68447</c:v>
                </c:pt>
                <c:pt idx="6">
                  <c:v>60002</c:v>
                </c:pt>
                <c:pt idx="7">
                  <c:v>59415</c:v>
                </c:pt>
                <c:pt idx="8">
                  <c:v>63067</c:v>
                </c:pt>
                <c:pt idx="9">
                  <c:v>50470</c:v>
                </c:pt>
                <c:pt idx="10" formatCode="#,##0_);[Red]\(#,##0\)">
                  <c:v>333218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-3.5695548438806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化学繊維糸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20214</c:v>
                </c:pt>
                <c:pt idx="1">
                  <c:v>14563</c:v>
                </c:pt>
                <c:pt idx="2">
                  <c:v>11837</c:v>
                </c:pt>
                <c:pt idx="3">
                  <c:v>7010</c:v>
                </c:pt>
                <c:pt idx="4">
                  <c:v>6233</c:v>
                </c:pt>
                <c:pt idx="5">
                  <c:v>6076</c:v>
                </c:pt>
                <c:pt idx="6">
                  <c:v>5864</c:v>
                </c:pt>
                <c:pt idx="7">
                  <c:v>4427</c:v>
                </c:pt>
                <c:pt idx="8">
                  <c:v>3724</c:v>
                </c:pt>
                <c:pt idx="9">
                  <c:v>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1.474266284021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1.8559707595468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3.7862175747501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2.2222325625762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化学繊維糸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16062</c:v>
                </c:pt>
                <c:pt idx="1">
                  <c:v>13949</c:v>
                </c:pt>
                <c:pt idx="2">
                  <c:v>10680</c:v>
                </c:pt>
                <c:pt idx="3">
                  <c:v>5612</c:v>
                </c:pt>
                <c:pt idx="4">
                  <c:v>7079</c:v>
                </c:pt>
                <c:pt idx="5">
                  <c:v>5437</c:v>
                </c:pt>
                <c:pt idx="6">
                  <c:v>4861</c:v>
                </c:pt>
                <c:pt idx="7">
                  <c:v>5300</c:v>
                </c:pt>
                <c:pt idx="8">
                  <c:v>3324</c:v>
                </c:pt>
                <c:pt idx="9">
                  <c:v>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971677559912846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78865</c:v>
                </c:pt>
                <c:pt idx="1">
                  <c:v>15372</c:v>
                </c:pt>
                <c:pt idx="2">
                  <c:v>11673</c:v>
                </c:pt>
                <c:pt idx="3">
                  <c:v>9663</c:v>
                </c:pt>
                <c:pt idx="4">
                  <c:v>8251</c:v>
                </c:pt>
                <c:pt idx="5">
                  <c:v>7753</c:v>
                </c:pt>
                <c:pt idx="6">
                  <c:v>7434</c:v>
                </c:pt>
                <c:pt idx="7">
                  <c:v>6480</c:v>
                </c:pt>
                <c:pt idx="8">
                  <c:v>4472</c:v>
                </c:pt>
                <c:pt idx="9">
                  <c:v>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77831</c:v>
                </c:pt>
                <c:pt idx="1">
                  <c:v>17350</c:v>
                </c:pt>
                <c:pt idx="2">
                  <c:v>14241</c:v>
                </c:pt>
                <c:pt idx="3">
                  <c:v>8518</c:v>
                </c:pt>
                <c:pt idx="4">
                  <c:v>8293</c:v>
                </c:pt>
                <c:pt idx="5">
                  <c:v>8297</c:v>
                </c:pt>
                <c:pt idx="6">
                  <c:v>7861</c:v>
                </c:pt>
                <c:pt idx="7">
                  <c:v>5324</c:v>
                </c:pt>
                <c:pt idx="8">
                  <c:v>6891</c:v>
                </c:pt>
                <c:pt idx="9">
                  <c:v>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70432</c:v>
                </c:pt>
                <c:pt idx="1">
                  <c:v>68711</c:v>
                </c:pt>
                <c:pt idx="2">
                  <c:v>36141</c:v>
                </c:pt>
                <c:pt idx="3">
                  <c:v>28275</c:v>
                </c:pt>
                <c:pt idx="4">
                  <c:v>27281</c:v>
                </c:pt>
                <c:pt idx="5">
                  <c:v>18820</c:v>
                </c:pt>
                <c:pt idx="6">
                  <c:v>18686</c:v>
                </c:pt>
                <c:pt idx="7">
                  <c:v>13572</c:v>
                </c:pt>
                <c:pt idx="8">
                  <c:v>13382</c:v>
                </c:pt>
                <c:pt idx="9">
                  <c:v>12626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7.7516327900873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1.773049645389941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65969</c:v>
                </c:pt>
                <c:pt idx="1">
                  <c:v>60000</c:v>
                </c:pt>
                <c:pt idx="2">
                  <c:v>31024</c:v>
                </c:pt>
                <c:pt idx="3">
                  <c:v>44212</c:v>
                </c:pt>
                <c:pt idx="4">
                  <c:v>27865</c:v>
                </c:pt>
                <c:pt idx="5">
                  <c:v>15723</c:v>
                </c:pt>
                <c:pt idx="6">
                  <c:v>17360</c:v>
                </c:pt>
                <c:pt idx="7">
                  <c:v>10518</c:v>
                </c:pt>
                <c:pt idx="8">
                  <c:v>9776</c:v>
                </c:pt>
                <c:pt idx="9">
                  <c:v>11372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7.1111111111111115E-3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1.2444444444444444E-2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1.42223622047245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動植物性飼・肥料</c:v>
                </c:pt>
                <c:pt idx="7">
                  <c:v>その他の機械</c:v>
                </c:pt>
                <c:pt idx="8">
                  <c:v>缶詰・びん詰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13971</c:v>
                </c:pt>
                <c:pt idx="1">
                  <c:v>12207</c:v>
                </c:pt>
                <c:pt idx="2">
                  <c:v>5860</c:v>
                </c:pt>
                <c:pt idx="3">
                  <c:v>5339</c:v>
                </c:pt>
                <c:pt idx="4">
                  <c:v>3093</c:v>
                </c:pt>
                <c:pt idx="5">
                  <c:v>1826</c:v>
                </c:pt>
                <c:pt idx="6">
                  <c:v>1572</c:v>
                </c:pt>
                <c:pt idx="7">
                  <c:v>1250</c:v>
                </c:pt>
                <c:pt idx="8">
                  <c:v>1209</c:v>
                </c:pt>
                <c:pt idx="9">
                  <c:v>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0694625738627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3.5555555555555228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8.88888888888882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1.777777777777777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8.888888888888823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8.8888888888887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動植物性飼・肥料</c:v>
                </c:pt>
                <c:pt idx="7">
                  <c:v>その他の機械</c:v>
                </c:pt>
                <c:pt idx="8">
                  <c:v>缶詰・びん詰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14798</c:v>
                </c:pt>
                <c:pt idx="1">
                  <c:v>12679</c:v>
                </c:pt>
                <c:pt idx="2">
                  <c:v>9318</c:v>
                </c:pt>
                <c:pt idx="3">
                  <c:v>10333</c:v>
                </c:pt>
                <c:pt idx="4">
                  <c:v>1719</c:v>
                </c:pt>
                <c:pt idx="5">
                  <c:v>1519</c:v>
                </c:pt>
                <c:pt idx="6">
                  <c:v>1361</c:v>
                </c:pt>
                <c:pt idx="7">
                  <c:v>1015</c:v>
                </c:pt>
                <c:pt idx="8">
                  <c:v>1917</c:v>
                </c:pt>
                <c:pt idx="9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9.3177335883861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6.9992628874146956E-3"/>
                  <c:y val="-1.41417915980841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6.696620549549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27164</c:v>
                </c:pt>
                <c:pt idx="1">
                  <c:v>16484</c:v>
                </c:pt>
                <c:pt idx="2">
                  <c:v>13232</c:v>
                </c:pt>
                <c:pt idx="3">
                  <c:v>9115</c:v>
                </c:pt>
                <c:pt idx="4">
                  <c:v>6162</c:v>
                </c:pt>
                <c:pt idx="5">
                  <c:v>5174</c:v>
                </c:pt>
                <c:pt idx="6">
                  <c:v>5033</c:v>
                </c:pt>
                <c:pt idx="7">
                  <c:v>3213</c:v>
                </c:pt>
                <c:pt idx="8">
                  <c:v>2839</c:v>
                </c:pt>
                <c:pt idx="9">
                  <c:v>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5.2629838593010519E-3"/>
                  <c:y val="1.089490932277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27901</c:v>
                </c:pt>
                <c:pt idx="1">
                  <c:v>16334</c:v>
                </c:pt>
                <c:pt idx="2">
                  <c:v>12484</c:v>
                </c:pt>
                <c:pt idx="3">
                  <c:v>8527</c:v>
                </c:pt>
                <c:pt idx="4">
                  <c:v>7896</c:v>
                </c:pt>
                <c:pt idx="5">
                  <c:v>1769</c:v>
                </c:pt>
                <c:pt idx="6">
                  <c:v>7117</c:v>
                </c:pt>
                <c:pt idx="7">
                  <c:v>3232</c:v>
                </c:pt>
                <c:pt idx="8">
                  <c:v>2339</c:v>
                </c:pt>
                <c:pt idx="9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1.2232417585290497E-2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7474882264700741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417980</c:v>
                </c:pt>
                <c:pt idx="1">
                  <c:v>103817</c:v>
                </c:pt>
                <c:pt idx="2">
                  <c:v>44097</c:v>
                </c:pt>
                <c:pt idx="3">
                  <c:v>24275</c:v>
                </c:pt>
                <c:pt idx="4">
                  <c:v>20773</c:v>
                </c:pt>
                <c:pt idx="5">
                  <c:v>17903</c:v>
                </c:pt>
                <c:pt idx="6">
                  <c:v>17428</c:v>
                </c:pt>
                <c:pt idx="7">
                  <c:v>16799</c:v>
                </c:pt>
                <c:pt idx="8">
                  <c:v>13767</c:v>
                </c:pt>
                <c:pt idx="9">
                  <c:v>11386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1.433691756272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1.2232417585290497E-2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414598</c:v>
                </c:pt>
                <c:pt idx="1">
                  <c:v>100013</c:v>
                </c:pt>
                <c:pt idx="2">
                  <c:v>41552</c:v>
                </c:pt>
                <c:pt idx="3">
                  <c:v>22347</c:v>
                </c:pt>
                <c:pt idx="4">
                  <c:v>16505</c:v>
                </c:pt>
                <c:pt idx="5">
                  <c:v>19016</c:v>
                </c:pt>
                <c:pt idx="6">
                  <c:v>18269</c:v>
                </c:pt>
                <c:pt idx="7">
                  <c:v>15200</c:v>
                </c:pt>
                <c:pt idx="8">
                  <c:v>13347</c:v>
                </c:pt>
                <c:pt idx="9">
                  <c:v>13069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96.7</c:v>
                </c:pt>
                <c:pt idx="1">
                  <c:v>96.6</c:v>
                </c:pt>
                <c:pt idx="2">
                  <c:v>93.7</c:v>
                </c:pt>
                <c:pt idx="3">
                  <c:v>94</c:v>
                </c:pt>
                <c:pt idx="4">
                  <c:v>96</c:v>
                </c:pt>
                <c:pt idx="5">
                  <c:v>94.5</c:v>
                </c:pt>
                <c:pt idx="6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56.7</c:v>
                </c:pt>
                <c:pt idx="1">
                  <c:v>58.5</c:v>
                </c:pt>
                <c:pt idx="2">
                  <c:v>61.8</c:v>
                </c:pt>
                <c:pt idx="3">
                  <c:v>60</c:v>
                </c:pt>
                <c:pt idx="4">
                  <c:v>56.8</c:v>
                </c:pt>
                <c:pt idx="5">
                  <c:v>60</c:v>
                </c:pt>
                <c:pt idx="6" formatCode="0.0_ 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58.1</c:v>
                </c:pt>
                <c:pt idx="1">
                  <c:v>60.6</c:v>
                </c:pt>
                <c:pt idx="2">
                  <c:v>66.400000000000006</c:v>
                </c:pt>
                <c:pt idx="3">
                  <c:v>63.8</c:v>
                </c:pt>
                <c:pt idx="4">
                  <c:v>58.7</c:v>
                </c:pt>
                <c:pt idx="5">
                  <c:v>63.8</c:v>
                </c:pt>
                <c:pt idx="6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13.2</c:v>
                </c:pt>
                <c:pt idx="3">
                  <c:v>13</c:v>
                </c:pt>
                <c:pt idx="4">
                  <c:v>11.7</c:v>
                </c:pt>
                <c:pt idx="5">
                  <c:v>11.8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16.7</c:v>
                </c:pt>
                <c:pt idx="2">
                  <c:v>16.899999999999999</c:v>
                </c:pt>
                <c:pt idx="3">
                  <c:v>16.399999999999999</c:v>
                </c:pt>
                <c:pt idx="4">
                  <c:v>16.8</c:v>
                </c:pt>
                <c:pt idx="5">
                  <c:v>17.2</c:v>
                </c:pt>
                <c:pt idx="6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60</c:v>
                </c:pt>
                <c:pt idx="1">
                  <c:v>59.9</c:v>
                </c:pt>
                <c:pt idx="2">
                  <c:v>77.400000000000006</c:v>
                </c:pt>
                <c:pt idx="3">
                  <c:v>79.7</c:v>
                </c:pt>
                <c:pt idx="4">
                  <c:v>69.400000000000006</c:v>
                </c:pt>
                <c:pt idx="5">
                  <c:v>67.900000000000006</c:v>
                </c:pt>
                <c:pt idx="6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</c:v>
                </c:pt>
                <c:pt idx="1">
                  <c:v>16.899999999999999</c:v>
                </c:pt>
                <c:pt idx="2">
                  <c:v>15.2</c:v>
                </c:pt>
                <c:pt idx="3">
                  <c:v>18.5</c:v>
                </c:pt>
                <c:pt idx="4">
                  <c:v>17.7</c:v>
                </c:pt>
                <c:pt idx="5">
                  <c:v>16.7</c:v>
                </c:pt>
                <c:pt idx="6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34.4</c:v>
                </c:pt>
                <c:pt idx="1">
                  <c:v>36.299999999999997</c:v>
                </c:pt>
                <c:pt idx="2">
                  <c:v>33.799999999999997</c:v>
                </c:pt>
                <c:pt idx="3">
                  <c:v>34.6</c:v>
                </c:pt>
                <c:pt idx="4">
                  <c:v>35.200000000000003</c:v>
                </c:pt>
                <c:pt idx="5">
                  <c:v>34.799999999999997</c:v>
                </c:pt>
                <c:pt idx="6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48.4</c:v>
                </c:pt>
                <c:pt idx="1">
                  <c:v>45</c:v>
                </c:pt>
                <c:pt idx="2" formatCode="General">
                  <c:v>46.8</c:v>
                </c:pt>
                <c:pt idx="3" formatCode="General">
                  <c:v>53.2</c:v>
                </c:pt>
                <c:pt idx="4" formatCode="General">
                  <c:v>49.8</c:v>
                </c:pt>
                <c:pt idx="5" formatCode="General">
                  <c:v>48.3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57.5</c:v>
                </c:pt>
                <c:pt idx="1">
                  <c:v>61.1</c:v>
                </c:pt>
                <c:pt idx="2">
                  <c:v>69.5</c:v>
                </c:pt>
                <c:pt idx="3">
                  <c:v>79.7</c:v>
                </c:pt>
                <c:pt idx="4">
                  <c:v>71</c:v>
                </c:pt>
                <c:pt idx="5">
                  <c:v>78.599999999999994</c:v>
                </c:pt>
                <c:pt idx="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58.1</c:v>
                </c:pt>
                <c:pt idx="1">
                  <c:v>57.2</c:v>
                </c:pt>
                <c:pt idx="2">
                  <c:v>54.3</c:v>
                </c:pt>
                <c:pt idx="3">
                  <c:v>55.5</c:v>
                </c:pt>
                <c:pt idx="4">
                  <c:v>54</c:v>
                </c:pt>
                <c:pt idx="5">
                  <c:v>54</c:v>
                </c:pt>
                <c:pt idx="6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99</c:v>
                </c:pt>
                <c:pt idx="1">
                  <c:v>106.6</c:v>
                </c:pt>
                <c:pt idx="2">
                  <c:v>127.3</c:v>
                </c:pt>
                <c:pt idx="3">
                  <c:v>144</c:v>
                </c:pt>
                <c:pt idx="4">
                  <c:v>131</c:v>
                </c:pt>
                <c:pt idx="5">
                  <c:v>145.6</c:v>
                </c:pt>
                <c:pt idx="6">
                  <c:v>163.19999999999999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83.6</c:v>
                </c:pt>
                <c:pt idx="1">
                  <c:v>91.7</c:v>
                </c:pt>
                <c:pt idx="2">
                  <c:v>95.8</c:v>
                </c:pt>
                <c:pt idx="3">
                  <c:v>98.5</c:v>
                </c:pt>
                <c:pt idx="4">
                  <c:v>91.1</c:v>
                </c:pt>
                <c:pt idx="5">
                  <c:v>95.5</c:v>
                </c:pt>
                <c:pt idx="6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90.2</c:v>
                </c:pt>
                <c:pt idx="1">
                  <c:v>104.7</c:v>
                </c:pt>
                <c:pt idx="2">
                  <c:v>104.4</c:v>
                </c:pt>
                <c:pt idx="3">
                  <c:v>103.1</c:v>
                </c:pt>
                <c:pt idx="4">
                  <c:v>107.2</c:v>
                </c:pt>
                <c:pt idx="5">
                  <c:v>105</c:v>
                </c:pt>
                <c:pt idx="6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92.9</c:v>
                </c:pt>
                <c:pt idx="1">
                  <c:v>86.6</c:v>
                </c:pt>
                <c:pt idx="2">
                  <c:v>91.8</c:v>
                </c:pt>
                <c:pt idx="3">
                  <c:v>95.5</c:v>
                </c:pt>
                <c:pt idx="4">
                  <c:v>84.7</c:v>
                </c:pt>
                <c:pt idx="5">
                  <c:v>91</c:v>
                </c:pt>
                <c:pt idx="6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48.1</c:v>
                </c:pt>
                <c:pt idx="1">
                  <c:v>55.4</c:v>
                </c:pt>
                <c:pt idx="2">
                  <c:v>57.1</c:v>
                </c:pt>
                <c:pt idx="3">
                  <c:v>57.9</c:v>
                </c:pt>
                <c:pt idx="4">
                  <c:v>56.6</c:v>
                </c:pt>
                <c:pt idx="5">
                  <c:v>55.7</c:v>
                </c:pt>
                <c:pt idx="6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69.400000000000006</c:v>
                </c:pt>
                <c:pt idx="1">
                  <c:v>69.400000000000006</c:v>
                </c:pt>
                <c:pt idx="2">
                  <c:v>69.7</c:v>
                </c:pt>
                <c:pt idx="3">
                  <c:v>70.400000000000006</c:v>
                </c:pt>
                <c:pt idx="4">
                  <c:v>71</c:v>
                </c:pt>
                <c:pt idx="5">
                  <c:v>71.8</c:v>
                </c:pt>
                <c:pt idx="6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69.2</c:v>
                </c:pt>
                <c:pt idx="1">
                  <c:v>79.8</c:v>
                </c:pt>
                <c:pt idx="2">
                  <c:v>81.900000000000006</c:v>
                </c:pt>
                <c:pt idx="3">
                  <c:v>82.1</c:v>
                </c:pt>
                <c:pt idx="4">
                  <c:v>79.599999999999994</c:v>
                </c:pt>
                <c:pt idx="5">
                  <c:v>77.5</c:v>
                </c:pt>
                <c:pt idx="6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0.31818</cdr:y>
    </cdr:from>
    <cdr:to>
      <cdr:x>1</cdr:x>
      <cdr:y>0.76136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800102"/>
          <a:ext cx="685732" cy="111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0.92173</cdr:x>
      <cdr:y>0.30137</cdr:y>
    </cdr:from>
    <cdr:to>
      <cdr:x>0.99753</cdr:x>
      <cdr:y>0.80137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0187" y="838213"/>
          <a:ext cx="585538" cy="139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0.88411</cdr:x>
      <cdr:y>0.46885</cdr:y>
    </cdr:from>
    <cdr:to>
      <cdr:x>0.9935</cdr:x>
      <cdr:y>0.81639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26" y="1362067"/>
          <a:ext cx="800210" cy="100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0.25363</cdr:y>
    </cdr:from>
    <cdr:to>
      <cdr:x>1</cdr:x>
      <cdr:y>0.68478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666781"/>
          <a:ext cx="676363" cy="1133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0.30437</cdr:y>
    </cdr:from>
    <cdr:to>
      <cdr:x>0.98694</cdr:x>
      <cdr:y>0.81694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855254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0.85826</cdr:x>
      <cdr:y>0.29225</cdr:y>
    </cdr:from>
    <cdr:to>
      <cdr:x>0.9896</cdr:x>
      <cdr:y>0.84859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9" y="790572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0.18214</cdr:y>
    </cdr:from>
    <cdr:to>
      <cdr:x>0.99214</cdr:x>
      <cdr:y>0.66786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18" y="485763"/>
          <a:ext cx="695434" cy="1295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0.89544</cdr:x>
      <cdr:y>0.27857</cdr:y>
    </cdr:from>
    <cdr:to>
      <cdr:x>0.98303</cdr:x>
      <cdr:y>0.8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706" y="742946"/>
          <a:ext cx="638235" cy="1390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0.85733</cdr:x>
      <cdr:y>0.36141</cdr:y>
    </cdr:from>
    <cdr:to>
      <cdr:x>0.99612</cdr:x>
      <cdr:y>0.84562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003" y="981088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0.91134</cdr:x>
      <cdr:y>0.19388</cdr:y>
    </cdr:from>
    <cdr:to>
      <cdr:x>0.99609</cdr:x>
      <cdr:y>0.70408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8" y="542924"/>
          <a:ext cx="619156" cy="142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0.60932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14" y="409571"/>
          <a:ext cx="685765" cy="1209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0.87223</cdr:x>
      <cdr:y>0.11186</cdr:y>
    </cdr:from>
    <cdr:to>
      <cdr:x>1</cdr:x>
      <cdr:y>0.83051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224" y="314320"/>
          <a:ext cx="933451" cy="2019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A2" sqref="A2:H2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9" t="s">
        <v>131</v>
      </c>
      <c r="B2" s="450"/>
      <c r="C2" s="450"/>
      <c r="D2" s="450"/>
      <c r="E2" s="450"/>
      <c r="F2" s="450"/>
      <c r="G2" s="450"/>
      <c r="H2" s="451"/>
    </row>
    <row r="3" spans="1:8" ht="30" customHeight="1">
      <c r="A3" s="452"/>
      <c r="B3" s="450"/>
      <c r="C3" s="450"/>
      <c r="D3" s="450"/>
      <c r="E3" s="450"/>
      <c r="F3" s="450"/>
      <c r="G3" s="450"/>
      <c r="H3" s="451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132</v>
      </c>
      <c r="C6" s="235"/>
      <c r="D6" s="236" t="s">
        <v>133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134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135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136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137</v>
      </c>
      <c r="G13" s="241"/>
      <c r="H13" s="242"/>
    </row>
    <row r="14" spans="1:8" s="237" customFormat="1" ht="17.100000000000001" customHeight="1">
      <c r="A14" s="238"/>
      <c r="B14" s="243" t="s">
        <v>138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139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140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141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142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143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144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145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146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147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148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91</v>
      </c>
      <c r="E35" s="237" t="s">
        <v>149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150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151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53" t="s">
        <v>152</v>
      </c>
      <c r="B42" s="454"/>
      <c r="C42" s="454"/>
      <c r="D42" s="454"/>
      <c r="E42" s="454"/>
      <c r="F42" s="454"/>
      <c r="G42" s="454"/>
      <c r="H42" s="455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Q35" sqref="Q35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6" t="s">
        <v>127</v>
      </c>
      <c r="F1" s="143"/>
      <c r="G1" s="143"/>
      <c r="H1" s="143"/>
    </row>
    <row r="2" spans="1:13">
      <c r="A2" s="450"/>
    </row>
    <row r="3" spans="1:13" ht="17.25">
      <c r="A3" s="450"/>
      <c r="C3" s="143"/>
    </row>
    <row r="4" spans="1:13" ht="17.25">
      <c r="A4" s="450"/>
      <c r="J4" s="143"/>
      <c r="K4" s="143"/>
      <c r="L4" s="143"/>
      <c r="M4" s="143"/>
    </row>
    <row r="5" spans="1:13">
      <c r="A5" s="450"/>
    </row>
    <row r="6" spans="1:13">
      <c r="A6" s="450"/>
    </row>
    <row r="7" spans="1:13">
      <c r="A7" s="450"/>
    </row>
    <row r="8" spans="1:13">
      <c r="A8" s="450"/>
    </row>
    <row r="9" spans="1:13">
      <c r="A9" s="450"/>
    </row>
    <row r="10" spans="1:13">
      <c r="A10" s="450"/>
    </row>
    <row r="11" spans="1:13">
      <c r="A11" s="450"/>
    </row>
    <row r="12" spans="1:13">
      <c r="A12" s="450"/>
    </row>
    <row r="13" spans="1:13">
      <c r="A13" s="450"/>
    </row>
    <row r="14" spans="1:13">
      <c r="A14" s="450"/>
    </row>
    <row r="15" spans="1:13">
      <c r="A15" s="450"/>
    </row>
    <row r="16" spans="1:13">
      <c r="A16" s="450"/>
    </row>
    <row r="17" spans="1:15">
      <c r="A17" s="450"/>
    </row>
    <row r="18" spans="1:15">
      <c r="A18" s="450"/>
    </row>
    <row r="19" spans="1:15">
      <c r="A19" s="450"/>
    </row>
    <row r="20" spans="1:15">
      <c r="A20" s="450"/>
    </row>
    <row r="21" spans="1:15">
      <c r="A21" s="450"/>
    </row>
    <row r="22" spans="1:15">
      <c r="A22" s="450"/>
    </row>
    <row r="23" spans="1:15">
      <c r="A23" s="450"/>
    </row>
    <row r="24" spans="1:15">
      <c r="A24" s="450"/>
    </row>
    <row r="25" spans="1:15">
      <c r="A25" s="450"/>
    </row>
    <row r="26" spans="1:15">
      <c r="A26" s="450"/>
    </row>
    <row r="27" spans="1:15">
      <c r="A27" s="450"/>
    </row>
    <row r="28" spans="1:15">
      <c r="A28" s="450"/>
    </row>
    <row r="29" spans="1:15">
      <c r="A29" s="450"/>
      <c r="O29" s="345"/>
    </row>
    <row r="30" spans="1:15">
      <c r="A30" s="450"/>
    </row>
    <row r="31" spans="1:15">
      <c r="A31" s="450"/>
    </row>
    <row r="32" spans="1:15">
      <c r="A32" s="450"/>
    </row>
    <row r="33" spans="1:14">
      <c r="A33" s="450"/>
    </row>
    <row r="34" spans="1:14">
      <c r="A34" s="450"/>
    </row>
    <row r="35" spans="1:14" s="42" customFormat="1" ht="20.100000000000001" customHeight="1">
      <c r="A35" s="450"/>
      <c r="B35" s="359" t="s">
        <v>165</v>
      </c>
      <c r="C35" s="359" t="s">
        <v>156</v>
      </c>
      <c r="D35" s="359" t="s">
        <v>159</v>
      </c>
      <c r="E35" s="359" t="s">
        <v>164</v>
      </c>
      <c r="F35" s="359" t="s">
        <v>167</v>
      </c>
      <c r="G35" s="359" t="s">
        <v>168</v>
      </c>
      <c r="H35" s="359" t="s">
        <v>169</v>
      </c>
      <c r="I35" s="359" t="s">
        <v>178</v>
      </c>
      <c r="J35" s="359" t="s">
        <v>183</v>
      </c>
      <c r="K35" s="359" t="s">
        <v>181</v>
      </c>
      <c r="L35" s="359" t="s">
        <v>192</v>
      </c>
      <c r="M35" s="360" t="s">
        <v>203</v>
      </c>
      <c r="N35" s="47"/>
    </row>
    <row r="36" spans="1:14" ht="25.5" customHeight="1">
      <c r="A36" s="450"/>
      <c r="B36" s="411" t="s">
        <v>108</v>
      </c>
      <c r="C36" s="8">
        <v>100.7</v>
      </c>
      <c r="D36" s="8">
        <v>106.9</v>
      </c>
      <c r="E36" s="8">
        <v>108.5</v>
      </c>
      <c r="F36" s="8">
        <v>114.8</v>
      </c>
      <c r="G36" s="8">
        <v>122.6</v>
      </c>
      <c r="H36" s="8">
        <v>120.5</v>
      </c>
      <c r="I36" s="8">
        <v>125.7</v>
      </c>
      <c r="J36" s="8">
        <v>141.4</v>
      </c>
      <c r="K36" s="8">
        <v>149.5</v>
      </c>
      <c r="L36" s="8">
        <v>149.6</v>
      </c>
      <c r="M36" s="8">
        <v>147.9</v>
      </c>
    </row>
    <row r="37" spans="1:14" ht="25.5" customHeight="1">
      <c r="A37" s="450"/>
      <c r="B37" s="422" t="s">
        <v>189</v>
      </c>
      <c r="C37" s="8">
        <v>226.3</v>
      </c>
      <c r="D37" s="8">
        <v>228.9</v>
      </c>
      <c r="E37" s="8">
        <v>231.8</v>
      </c>
      <c r="F37" s="8">
        <v>234.9</v>
      </c>
      <c r="G37" s="8">
        <v>240.8</v>
      </c>
      <c r="H37" s="8">
        <v>233.6</v>
      </c>
      <c r="I37" s="8">
        <v>240.2</v>
      </c>
      <c r="J37" s="8">
        <v>239.9</v>
      </c>
      <c r="K37" s="8">
        <v>246.5</v>
      </c>
      <c r="L37" s="8">
        <v>247.6</v>
      </c>
      <c r="M37" s="8">
        <v>248.8</v>
      </c>
    </row>
    <row r="38" spans="1:14" ht="24.75" customHeight="1">
      <c r="A38" s="450"/>
      <c r="B38" s="172" t="s">
        <v>130</v>
      </c>
      <c r="C38" s="8">
        <v>171</v>
      </c>
      <c r="D38" s="8">
        <v>171</v>
      </c>
      <c r="E38" s="8">
        <v>171</v>
      </c>
      <c r="F38" s="8">
        <v>170</v>
      </c>
      <c r="G38" s="8">
        <v>171</v>
      </c>
      <c r="H38" s="8">
        <v>169</v>
      </c>
      <c r="I38" s="8">
        <v>171</v>
      </c>
      <c r="J38" s="8">
        <v>169</v>
      </c>
      <c r="K38" s="8">
        <v>170</v>
      </c>
      <c r="L38" s="8">
        <v>172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7" t="s">
        <v>204</v>
      </c>
      <c r="C1" s="457"/>
      <c r="D1" s="457"/>
      <c r="E1" s="457"/>
      <c r="F1" s="457"/>
      <c r="G1" s="458" t="s">
        <v>128</v>
      </c>
      <c r="H1" s="458"/>
      <c r="I1" s="458"/>
      <c r="J1" s="221" t="s">
        <v>109</v>
      </c>
      <c r="K1" s="3"/>
      <c r="M1" s="3" t="s">
        <v>175</v>
      </c>
    </row>
    <row r="2" spans="2:15">
      <c r="B2" s="457"/>
      <c r="C2" s="457"/>
      <c r="D2" s="457"/>
      <c r="E2" s="457"/>
      <c r="F2" s="457"/>
      <c r="G2" s="458"/>
      <c r="H2" s="458"/>
      <c r="I2" s="458"/>
      <c r="J2" s="370">
        <v>191638</v>
      </c>
      <c r="K2" s="4" t="s">
        <v>111</v>
      </c>
      <c r="L2" s="338">
        <f t="shared" ref="L2:L7" si="0">SUM(J2)</f>
        <v>191638</v>
      </c>
      <c r="M2" s="370">
        <v>132377</v>
      </c>
    </row>
    <row r="3" spans="2:15">
      <c r="J3" s="370">
        <v>386386</v>
      </c>
      <c r="K3" s="3" t="s">
        <v>112</v>
      </c>
      <c r="L3" s="338">
        <f t="shared" si="0"/>
        <v>386386</v>
      </c>
      <c r="M3" s="370">
        <v>249515</v>
      </c>
    </row>
    <row r="4" spans="2:15">
      <c r="J4" s="370">
        <v>513971</v>
      </c>
      <c r="K4" s="3" t="s">
        <v>103</v>
      </c>
      <c r="L4" s="338">
        <f t="shared" si="0"/>
        <v>513971</v>
      </c>
      <c r="M4" s="370">
        <v>328689</v>
      </c>
    </row>
    <row r="5" spans="2:15">
      <c r="J5" s="370">
        <v>243803</v>
      </c>
      <c r="K5" s="3" t="s">
        <v>91</v>
      </c>
      <c r="L5" s="338">
        <f t="shared" si="0"/>
        <v>243803</v>
      </c>
      <c r="M5" s="370">
        <v>214404</v>
      </c>
    </row>
    <row r="6" spans="2:15">
      <c r="J6" s="370">
        <v>283562</v>
      </c>
      <c r="K6" s="3" t="s">
        <v>101</v>
      </c>
      <c r="L6" s="338">
        <f t="shared" si="0"/>
        <v>283562</v>
      </c>
      <c r="M6" s="370">
        <v>166661</v>
      </c>
    </row>
    <row r="7" spans="2:15">
      <c r="J7" s="370">
        <v>868183</v>
      </c>
      <c r="K7" s="3" t="s">
        <v>104</v>
      </c>
      <c r="L7" s="338">
        <f t="shared" si="0"/>
        <v>868183</v>
      </c>
      <c r="M7" s="370">
        <v>595235</v>
      </c>
    </row>
    <row r="8" spans="2:15">
      <c r="J8" s="338">
        <f>SUM(J2:J7)</f>
        <v>2487543</v>
      </c>
      <c r="K8" s="3" t="s">
        <v>93</v>
      </c>
      <c r="L8" s="404">
        <f>SUM(L2:L7)</f>
        <v>2487543</v>
      </c>
      <c r="M8" s="338">
        <f>SUM(M2:M7)</f>
        <v>1686881</v>
      </c>
    </row>
    <row r="10" spans="2:15">
      <c r="K10" s="3"/>
      <c r="L10" s="3" t="s">
        <v>160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8">
        <f>SUM(M2)</f>
        <v>132377</v>
      </c>
      <c r="M11" s="338">
        <f t="shared" ref="M11:M17" si="1">SUM(N11-L11)</f>
        <v>59261</v>
      </c>
      <c r="N11" s="338">
        <f t="shared" ref="N11:N17" si="2">SUM(L2)</f>
        <v>191638</v>
      </c>
      <c r="O11" s="339">
        <f>SUM(L11/N11)</f>
        <v>0.69076592325112973</v>
      </c>
    </row>
    <row r="12" spans="2:15">
      <c r="K12" s="3" t="s">
        <v>112</v>
      </c>
      <c r="L12" s="338">
        <f t="shared" ref="L12:L17" si="3">SUM(M3)</f>
        <v>249515</v>
      </c>
      <c r="M12" s="338">
        <f t="shared" si="1"/>
        <v>136871</v>
      </c>
      <c r="N12" s="338">
        <f t="shared" si="2"/>
        <v>386386</v>
      </c>
      <c r="O12" s="339">
        <f t="shared" ref="O12:O17" si="4">SUM(L12/N12)</f>
        <v>0.64576615094749812</v>
      </c>
    </row>
    <row r="13" spans="2:15">
      <c r="K13" s="3" t="s">
        <v>103</v>
      </c>
      <c r="L13" s="338">
        <f t="shared" si="3"/>
        <v>328689</v>
      </c>
      <c r="M13" s="338">
        <f t="shared" si="1"/>
        <v>185282</v>
      </c>
      <c r="N13" s="338">
        <f t="shared" si="2"/>
        <v>513971</v>
      </c>
      <c r="O13" s="339">
        <f t="shared" si="4"/>
        <v>0.63950884388418805</v>
      </c>
    </row>
    <row r="14" spans="2:15">
      <c r="K14" s="3" t="s">
        <v>91</v>
      </c>
      <c r="L14" s="338">
        <f t="shared" si="3"/>
        <v>214404</v>
      </c>
      <c r="M14" s="338">
        <f t="shared" si="1"/>
        <v>29399</v>
      </c>
      <c r="N14" s="338">
        <f t="shared" si="2"/>
        <v>243803</v>
      </c>
      <c r="O14" s="339">
        <f t="shared" si="4"/>
        <v>0.87941493747000654</v>
      </c>
    </row>
    <row r="15" spans="2:15">
      <c r="K15" s="3" t="s">
        <v>101</v>
      </c>
      <c r="L15" s="338">
        <f t="shared" si="3"/>
        <v>166661</v>
      </c>
      <c r="M15" s="338">
        <f t="shared" si="1"/>
        <v>116901</v>
      </c>
      <c r="N15" s="338">
        <f t="shared" si="2"/>
        <v>283562</v>
      </c>
      <c r="O15" s="339">
        <f t="shared" si="4"/>
        <v>0.58774095259590498</v>
      </c>
    </row>
    <row r="16" spans="2:15">
      <c r="K16" s="3" t="s">
        <v>104</v>
      </c>
      <c r="L16" s="338">
        <f t="shared" si="3"/>
        <v>595235</v>
      </c>
      <c r="M16" s="338">
        <f t="shared" si="1"/>
        <v>272948</v>
      </c>
      <c r="N16" s="338">
        <f t="shared" si="2"/>
        <v>868183</v>
      </c>
      <c r="O16" s="339">
        <f t="shared" si="4"/>
        <v>0.68561006147321479</v>
      </c>
    </row>
    <row r="17" spans="11:15">
      <c r="K17" s="3" t="s">
        <v>93</v>
      </c>
      <c r="L17" s="338">
        <f t="shared" si="3"/>
        <v>1686881</v>
      </c>
      <c r="M17" s="338">
        <f t="shared" si="1"/>
        <v>800662</v>
      </c>
      <c r="N17" s="338">
        <f t="shared" si="2"/>
        <v>2487543</v>
      </c>
      <c r="O17" s="339">
        <f t="shared" si="4"/>
        <v>0.67813139310556647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59" t="s">
        <v>109</v>
      </c>
      <c r="D56" s="460"/>
      <c r="E56" s="459" t="s">
        <v>110</v>
      </c>
      <c r="F56" s="460"/>
      <c r="G56" s="463" t="s">
        <v>115</v>
      </c>
      <c r="H56" s="459" t="s">
        <v>116</v>
      </c>
      <c r="I56" s="460"/>
    </row>
    <row r="57" spans="1:9" ht="14.25">
      <c r="A57" s="37" t="s">
        <v>117</v>
      </c>
      <c r="B57" s="38"/>
      <c r="C57" s="461"/>
      <c r="D57" s="462"/>
      <c r="E57" s="461"/>
      <c r="F57" s="462"/>
      <c r="G57" s="464"/>
      <c r="H57" s="461"/>
      <c r="I57" s="462"/>
    </row>
    <row r="58" spans="1:9" ht="19.5" customHeight="1">
      <c r="A58" s="41" t="s">
        <v>118</v>
      </c>
      <c r="B58" s="39"/>
      <c r="C58" s="467" t="s">
        <v>190</v>
      </c>
      <c r="D58" s="468"/>
      <c r="E58" s="465" t="s">
        <v>205</v>
      </c>
      <c r="F58" s="466"/>
      <c r="G58" s="80">
        <v>15.5</v>
      </c>
      <c r="H58" s="40"/>
      <c r="I58" s="39"/>
    </row>
    <row r="59" spans="1:9" ht="19.5" customHeight="1">
      <c r="A59" s="41" t="s">
        <v>119</v>
      </c>
      <c r="B59" s="39"/>
      <c r="C59" s="469" t="s">
        <v>154</v>
      </c>
      <c r="D59" s="468"/>
      <c r="E59" s="465" t="s">
        <v>206</v>
      </c>
      <c r="F59" s="466"/>
      <c r="G59" s="84">
        <v>34.700000000000003</v>
      </c>
      <c r="H59" s="40"/>
      <c r="I59" s="39"/>
    </row>
    <row r="60" spans="1:9" ht="20.100000000000001" customHeight="1">
      <c r="A60" s="41" t="s">
        <v>120</v>
      </c>
      <c r="B60" s="39"/>
      <c r="C60" s="465" t="s">
        <v>191</v>
      </c>
      <c r="D60" s="466"/>
      <c r="E60" s="465" t="s">
        <v>207</v>
      </c>
      <c r="F60" s="466"/>
      <c r="G60" s="80">
        <v>72.099999999999994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S67" sqref="S67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3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62</v>
      </c>
      <c r="C26" s="145">
        <v>71.900000000000006</v>
      </c>
      <c r="D26" s="147">
        <v>82.3</v>
      </c>
      <c r="E26" s="145">
        <v>86.9</v>
      </c>
      <c r="F26" s="145">
        <v>79.5</v>
      </c>
      <c r="G26" s="145">
        <v>84.7</v>
      </c>
      <c r="H26" s="147">
        <v>77.8</v>
      </c>
      <c r="I26" s="145">
        <v>103.2</v>
      </c>
      <c r="J26" s="145">
        <v>105.2</v>
      </c>
      <c r="K26" s="145">
        <v>95.4</v>
      </c>
      <c r="L26" s="145">
        <v>100.3</v>
      </c>
      <c r="M26" s="300">
        <v>106.6</v>
      </c>
      <c r="N26" s="301">
        <f t="shared" ref="N26:N27" si="0">SUM(B26:M26)</f>
        <v>1055.8</v>
      </c>
      <c r="O26" s="147">
        <v>116.7</v>
      </c>
    </row>
    <row r="27" spans="1:35" ht="9.9499999999999993" customHeight="1">
      <c r="A27" s="6" t="s">
        <v>176</v>
      </c>
      <c r="B27" s="145">
        <v>93.3</v>
      </c>
      <c r="C27" s="145">
        <v>91.3</v>
      </c>
      <c r="D27" s="147">
        <v>106.6</v>
      </c>
      <c r="E27" s="145">
        <v>106.6</v>
      </c>
      <c r="F27" s="145">
        <v>101.9</v>
      </c>
      <c r="G27" s="145">
        <v>113</v>
      </c>
      <c r="H27" s="147">
        <v>110.5</v>
      </c>
      <c r="I27" s="145">
        <v>100.3</v>
      </c>
      <c r="J27" s="145">
        <v>104.2</v>
      </c>
      <c r="K27" s="145">
        <v>103.1</v>
      </c>
      <c r="L27" s="145">
        <v>103.7</v>
      </c>
      <c r="M27" s="300">
        <v>103.6</v>
      </c>
      <c r="N27" s="301">
        <f t="shared" si="0"/>
        <v>1238.0999999999999</v>
      </c>
      <c r="O27" s="147">
        <f>SUM(N27/N26)*100</f>
        <v>117.26652775146809</v>
      </c>
    </row>
    <row r="28" spans="1:35" ht="9.9499999999999993" customHeight="1">
      <c r="A28" s="6" t="s">
        <v>180</v>
      </c>
      <c r="B28" s="145">
        <v>91.6</v>
      </c>
      <c r="C28" s="145">
        <v>96.2</v>
      </c>
      <c r="D28" s="147">
        <v>103.6</v>
      </c>
      <c r="E28" s="145">
        <v>104.5</v>
      </c>
      <c r="F28" s="145">
        <v>106.1</v>
      </c>
      <c r="G28" s="145">
        <v>112.9</v>
      </c>
      <c r="H28" s="147">
        <v>114</v>
      </c>
      <c r="I28" s="145">
        <v>98.3</v>
      </c>
      <c r="J28" s="145">
        <v>106.4</v>
      </c>
      <c r="K28" s="145">
        <v>118.9</v>
      </c>
      <c r="L28" s="145">
        <v>102.8</v>
      </c>
      <c r="M28" s="300">
        <v>116.4</v>
      </c>
      <c r="N28" s="301">
        <f t="shared" ref="N28" si="1">SUM(B28:M28)</f>
        <v>1271.7</v>
      </c>
      <c r="O28" s="147">
        <f>SUM(N28/N27)*100</f>
        <v>102.71383571601649</v>
      </c>
    </row>
    <row r="29" spans="1:35" ht="9.9499999999999993" customHeight="1">
      <c r="A29" s="6" t="s">
        <v>185</v>
      </c>
      <c r="B29" s="145">
        <v>96.6</v>
      </c>
      <c r="C29" s="145">
        <v>108.3</v>
      </c>
      <c r="D29" s="147">
        <v>112.8</v>
      </c>
      <c r="E29" s="145">
        <v>102.7</v>
      </c>
      <c r="F29" s="145">
        <v>105.5</v>
      </c>
      <c r="G29" s="145">
        <v>119.6</v>
      </c>
      <c r="H29" s="147">
        <v>113.1</v>
      </c>
      <c r="I29" s="145">
        <v>97.8</v>
      </c>
      <c r="J29" s="145">
        <v>94.8</v>
      </c>
      <c r="K29" s="145">
        <v>105.8</v>
      </c>
      <c r="L29" s="145">
        <v>104.2</v>
      </c>
      <c r="M29" s="300">
        <v>101.9</v>
      </c>
      <c r="N29" s="301">
        <f t="shared" ref="N29" si="2">SUM(B29:M29)</f>
        <v>1263.1000000000001</v>
      </c>
      <c r="O29" s="147">
        <f>SUM(N29/N28)*100</f>
        <v>99.323739875756871</v>
      </c>
    </row>
    <row r="30" spans="1:35" ht="9.9499999999999993" customHeight="1">
      <c r="A30" s="6" t="s">
        <v>193</v>
      </c>
      <c r="B30" s="145">
        <v>94.9</v>
      </c>
      <c r="C30" s="145">
        <v>103.4</v>
      </c>
      <c r="D30" s="147">
        <v>108.1</v>
      </c>
      <c r="E30" s="145">
        <v>113.3</v>
      </c>
      <c r="F30" s="145">
        <v>107.9</v>
      </c>
      <c r="G30" s="145">
        <v>107.6</v>
      </c>
      <c r="H30" s="147">
        <v>117.4</v>
      </c>
      <c r="I30" s="145"/>
      <c r="J30" s="145"/>
      <c r="K30" s="145"/>
      <c r="L30" s="145"/>
      <c r="M30" s="300"/>
      <c r="N30" s="301">
        <f t="shared" ref="N30" si="3">SUM(B30:M30)</f>
        <v>752.6</v>
      </c>
      <c r="O30" s="147">
        <f>SUM(N30/N29)*100</f>
        <v>59.583564246694628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3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107.9</v>
      </c>
      <c r="C56" s="145">
        <v>111.7</v>
      </c>
      <c r="D56" s="145">
        <v>111.9</v>
      </c>
      <c r="E56" s="145">
        <v>110.2</v>
      </c>
      <c r="F56" s="145">
        <v>112.5</v>
      </c>
      <c r="G56" s="145">
        <v>113</v>
      </c>
      <c r="H56" s="145">
        <v>111.4</v>
      </c>
      <c r="I56" s="145">
        <v>144</v>
      </c>
      <c r="J56" s="146">
        <v>145.1</v>
      </c>
      <c r="K56" s="145">
        <v>144.6</v>
      </c>
      <c r="L56" s="145">
        <v>147.4</v>
      </c>
      <c r="M56" s="146">
        <v>148.4</v>
      </c>
      <c r="N56" s="208">
        <f t="shared" ref="N56:N59" si="4">SUM(B56:M56)/12</f>
        <v>125.67500000000001</v>
      </c>
      <c r="O56" s="147">
        <v>104.3</v>
      </c>
      <c r="P56" s="17"/>
      <c r="Q56" s="17"/>
    </row>
    <row r="57" spans="1:17" ht="9.9499999999999993" customHeight="1">
      <c r="A57" s="6" t="s">
        <v>176</v>
      </c>
      <c r="B57" s="145">
        <v>141.30000000000001</v>
      </c>
      <c r="C57" s="145">
        <v>142.30000000000001</v>
      </c>
      <c r="D57" s="145">
        <v>141.1</v>
      </c>
      <c r="E57" s="145">
        <v>140.1</v>
      </c>
      <c r="F57" s="145">
        <v>145.19999999999999</v>
      </c>
      <c r="G57" s="145">
        <v>146.30000000000001</v>
      </c>
      <c r="H57" s="145">
        <v>140.9</v>
      </c>
      <c r="I57" s="145">
        <v>140.80000000000001</v>
      </c>
      <c r="J57" s="146">
        <v>138</v>
      </c>
      <c r="K57" s="145">
        <v>138.30000000000001</v>
      </c>
      <c r="L57" s="145">
        <v>140.9</v>
      </c>
      <c r="M57" s="146">
        <v>141.1</v>
      </c>
      <c r="N57" s="208">
        <f t="shared" si="4"/>
        <v>141.35833333333332</v>
      </c>
      <c r="O57" s="147">
        <f>SUM(N57/N56)*100</f>
        <v>112.47927856242951</v>
      </c>
      <c r="P57" s="17"/>
      <c r="Q57" s="17"/>
    </row>
    <row r="58" spans="1:17" ht="9.9499999999999993" customHeight="1">
      <c r="A58" s="6" t="s">
        <v>180</v>
      </c>
      <c r="B58" s="145">
        <v>141.4</v>
      </c>
      <c r="C58" s="145">
        <v>142</v>
      </c>
      <c r="D58" s="145">
        <v>141.30000000000001</v>
      </c>
      <c r="E58" s="145">
        <v>142.80000000000001</v>
      </c>
      <c r="F58" s="145">
        <v>148.4</v>
      </c>
      <c r="G58" s="145">
        <v>148.9</v>
      </c>
      <c r="H58" s="145">
        <v>155</v>
      </c>
      <c r="I58" s="145">
        <v>154.5</v>
      </c>
      <c r="J58" s="146">
        <v>153.4</v>
      </c>
      <c r="K58" s="145">
        <v>157.9</v>
      </c>
      <c r="L58" s="145">
        <v>155.4</v>
      </c>
      <c r="M58" s="146">
        <v>152.80000000000001</v>
      </c>
      <c r="N58" s="208">
        <f t="shared" si="4"/>
        <v>149.48333333333335</v>
      </c>
      <c r="O58" s="147">
        <f>SUM(N58/N57)*100</f>
        <v>105.74780404409599</v>
      </c>
      <c r="P58" s="17"/>
      <c r="Q58" s="17"/>
    </row>
    <row r="59" spans="1:17" ht="10.5" customHeight="1">
      <c r="A59" s="6" t="s">
        <v>185</v>
      </c>
      <c r="B59" s="147">
        <v>151</v>
      </c>
      <c r="C59" s="145">
        <v>149.6</v>
      </c>
      <c r="D59" s="145">
        <v>151.1</v>
      </c>
      <c r="E59" s="145">
        <v>149.80000000000001</v>
      </c>
      <c r="F59" s="145">
        <v>147.9</v>
      </c>
      <c r="G59" s="145">
        <v>153.9</v>
      </c>
      <c r="H59" s="145">
        <v>150.4</v>
      </c>
      <c r="I59" s="145">
        <v>153.5</v>
      </c>
      <c r="J59" s="146">
        <v>147.69999999999999</v>
      </c>
      <c r="K59" s="145">
        <v>148.4</v>
      </c>
      <c r="L59" s="145">
        <v>148.4</v>
      </c>
      <c r="M59" s="146">
        <v>144</v>
      </c>
      <c r="N59" s="208">
        <f t="shared" si="4"/>
        <v>149.64166666666668</v>
      </c>
      <c r="O59" s="147">
        <f>SUM(N59/N58)*100</f>
        <v>100.10592039246293</v>
      </c>
      <c r="P59" s="17"/>
      <c r="Q59" s="17"/>
    </row>
    <row r="60" spans="1:17" ht="10.5" customHeight="1">
      <c r="A60" s="6" t="s">
        <v>193</v>
      </c>
      <c r="B60" s="147">
        <v>145.1</v>
      </c>
      <c r="C60" s="145">
        <v>148.19999999999999</v>
      </c>
      <c r="D60" s="145">
        <v>145.69999999999999</v>
      </c>
      <c r="E60" s="145">
        <v>146.69999999999999</v>
      </c>
      <c r="F60" s="145">
        <v>148.69999999999999</v>
      </c>
      <c r="G60" s="145">
        <v>149.19999999999999</v>
      </c>
      <c r="H60" s="145">
        <v>151.5</v>
      </c>
      <c r="I60" s="145"/>
      <c r="J60" s="146"/>
      <c r="K60" s="145"/>
      <c r="L60" s="145"/>
      <c r="M60" s="146"/>
      <c r="N60" s="208">
        <f t="shared" ref="N60" si="5">SUM(B60:M60)/12</f>
        <v>86.258333333333326</v>
      </c>
      <c r="O60" s="147">
        <f>SUM(N60/N59)*100</f>
        <v>57.643258896252149</v>
      </c>
    </row>
    <row r="61" spans="1:17" ht="9.9499999999999993" customHeight="1">
      <c r="E61" s="434"/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3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57.4</v>
      </c>
      <c r="C86" s="145">
        <v>63.8</v>
      </c>
      <c r="D86" s="145">
        <v>73.5</v>
      </c>
      <c r="E86" s="145">
        <v>79</v>
      </c>
      <c r="F86" s="145">
        <v>70.3</v>
      </c>
      <c r="G86" s="145">
        <v>74.900000000000006</v>
      </c>
      <c r="H86" s="145">
        <v>70</v>
      </c>
      <c r="I86" s="145">
        <v>68</v>
      </c>
      <c r="J86" s="146">
        <v>72.400000000000006</v>
      </c>
      <c r="K86" s="145">
        <v>66</v>
      </c>
      <c r="L86" s="145">
        <v>67.7</v>
      </c>
      <c r="M86" s="146">
        <v>71.7</v>
      </c>
      <c r="N86" s="208">
        <f>SUM(B86:M86)/12</f>
        <v>69.558333333333337</v>
      </c>
      <c r="O86" s="403">
        <v>110.9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176</v>
      </c>
      <c r="B87" s="145">
        <v>66.900000000000006</v>
      </c>
      <c r="C87" s="145">
        <v>64.099999999999994</v>
      </c>
      <c r="D87" s="145">
        <v>75.599999999999994</v>
      </c>
      <c r="E87" s="145">
        <v>76.2</v>
      </c>
      <c r="F87" s="145">
        <v>69.599999999999994</v>
      </c>
      <c r="G87" s="145">
        <v>77.2</v>
      </c>
      <c r="H87" s="145">
        <v>78.8</v>
      </c>
      <c r="I87" s="145">
        <v>71.3</v>
      </c>
      <c r="J87" s="146">
        <v>75.8</v>
      </c>
      <c r="K87" s="145">
        <v>74.5</v>
      </c>
      <c r="L87" s="145">
        <v>73.3</v>
      </c>
      <c r="M87" s="146">
        <v>73.400000000000006</v>
      </c>
      <c r="N87" s="208">
        <f>SUM(B87:M87)/12</f>
        <v>73.058333333333323</v>
      </c>
      <c r="O87" s="403">
        <f>SUM(N87/N86)*100</f>
        <v>105.03174793338923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180</v>
      </c>
      <c r="B88" s="145">
        <v>64.8</v>
      </c>
      <c r="C88" s="145">
        <v>67.7</v>
      </c>
      <c r="D88" s="145">
        <v>73.400000000000006</v>
      </c>
      <c r="E88" s="145">
        <v>73.099999999999994</v>
      </c>
      <c r="F88" s="145">
        <v>70.900000000000006</v>
      </c>
      <c r="G88" s="145">
        <v>75.8</v>
      </c>
      <c r="H88" s="145">
        <v>73</v>
      </c>
      <c r="I88" s="145">
        <v>63.7</v>
      </c>
      <c r="J88" s="146">
        <v>69.5</v>
      </c>
      <c r="K88" s="145">
        <v>74.900000000000006</v>
      </c>
      <c r="L88" s="145">
        <v>66.5</v>
      </c>
      <c r="M88" s="146">
        <v>76.400000000000006</v>
      </c>
      <c r="N88" s="208">
        <f>SUM(B88:M88)/12</f>
        <v>70.808333333333323</v>
      </c>
      <c r="O88" s="403">
        <f>SUM(N88/N87)*100</f>
        <v>96.920269191285499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185</v>
      </c>
      <c r="B89" s="145">
        <v>64.2</v>
      </c>
      <c r="C89" s="145">
        <v>72.5</v>
      </c>
      <c r="D89" s="145">
        <v>74.5</v>
      </c>
      <c r="E89" s="145">
        <v>68.7</v>
      </c>
      <c r="F89" s="145">
        <v>71.5</v>
      </c>
      <c r="G89" s="145">
        <v>77.3</v>
      </c>
      <c r="H89" s="145">
        <v>75.5</v>
      </c>
      <c r="I89" s="145">
        <v>63.3</v>
      </c>
      <c r="J89" s="146">
        <v>64.900000000000006</v>
      </c>
      <c r="K89" s="145">
        <v>71.2</v>
      </c>
      <c r="L89" s="145">
        <v>70.2</v>
      </c>
      <c r="M89" s="146">
        <v>71.2</v>
      </c>
      <c r="N89" s="208">
        <f>SUM(B89:M89)/12</f>
        <v>70.416666666666671</v>
      </c>
      <c r="O89" s="403">
        <f>SUM(N89/N88)*100</f>
        <v>99.44686359891729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193</v>
      </c>
      <c r="B90" s="145">
        <v>65.3</v>
      </c>
      <c r="C90" s="145">
        <v>69.400000000000006</v>
      </c>
      <c r="D90" s="145">
        <v>74.400000000000006</v>
      </c>
      <c r="E90" s="145">
        <v>77.2</v>
      </c>
      <c r="F90" s="145">
        <v>72.3</v>
      </c>
      <c r="G90" s="145">
        <v>72.099999999999994</v>
      </c>
      <c r="H90" s="145">
        <v>77.3</v>
      </c>
      <c r="I90" s="145"/>
      <c r="J90" s="146"/>
      <c r="K90" s="145"/>
      <c r="L90" s="145"/>
      <c r="M90" s="146"/>
      <c r="N90" s="208">
        <f>SUM(B90:M90)/12</f>
        <v>42.333333333333336</v>
      </c>
      <c r="O90" s="403">
        <f>SUM(N90/N89)*100</f>
        <v>60.118343195266263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P44" sqref="P4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70" t="s">
        <v>208</v>
      </c>
      <c r="B1" s="471"/>
      <c r="C1" s="471"/>
      <c r="D1" s="471"/>
      <c r="E1" s="471"/>
      <c r="F1" s="471"/>
      <c r="G1" s="471"/>
      <c r="M1" s="16"/>
      <c r="N1" t="s">
        <v>193</v>
      </c>
      <c r="O1" s="110"/>
      <c r="Q1" s="279" t="s">
        <v>185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366011</v>
      </c>
      <c r="K3" s="195">
        <v>1</v>
      </c>
      <c r="L3" s="3">
        <f>SUM(H3)</f>
        <v>17</v>
      </c>
      <c r="M3" s="160" t="s">
        <v>21</v>
      </c>
      <c r="N3" s="13">
        <f>SUM(J3)</f>
        <v>366011</v>
      </c>
      <c r="O3" s="3">
        <f>SUM(H3)</f>
        <v>17</v>
      </c>
      <c r="P3" s="160" t="s">
        <v>21</v>
      </c>
      <c r="Q3" s="196">
        <v>377949</v>
      </c>
    </row>
    <row r="4" spans="1:18" ht="13.5" customHeight="1">
      <c r="H4" s="3">
        <v>33</v>
      </c>
      <c r="I4" s="160" t="s">
        <v>0</v>
      </c>
      <c r="J4" s="13">
        <v>126796</v>
      </c>
      <c r="K4" s="195">
        <v>2</v>
      </c>
      <c r="L4" s="3">
        <f t="shared" ref="L4:L12" si="0">SUM(H4)</f>
        <v>33</v>
      </c>
      <c r="M4" s="160" t="s">
        <v>0</v>
      </c>
      <c r="N4" s="13">
        <f t="shared" ref="N4:N12" si="1">SUM(J4)</f>
        <v>126796</v>
      </c>
      <c r="O4" s="3">
        <f t="shared" ref="O4:O12" si="2">SUM(H4)</f>
        <v>33</v>
      </c>
      <c r="P4" s="160" t="s">
        <v>0</v>
      </c>
      <c r="Q4" s="86">
        <v>139121</v>
      </c>
    </row>
    <row r="5" spans="1:18" ht="13.5" customHeight="1">
      <c r="H5" s="3">
        <v>26</v>
      </c>
      <c r="I5" s="160" t="s">
        <v>30</v>
      </c>
      <c r="J5" s="13">
        <v>103671</v>
      </c>
      <c r="K5" s="195">
        <v>3</v>
      </c>
      <c r="L5" s="3">
        <f t="shared" si="0"/>
        <v>26</v>
      </c>
      <c r="M5" s="160" t="s">
        <v>30</v>
      </c>
      <c r="N5" s="13">
        <f t="shared" si="1"/>
        <v>103671</v>
      </c>
      <c r="O5" s="3">
        <f t="shared" si="2"/>
        <v>26</v>
      </c>
      <c r="P5" s="160" t="s">
        <v>30</v>
      </c>
      <c r="Q5" s="86">
        <v>103263</v>
      </c>
    </row>
    <row r="6" spans="1:18" ht="13.5" customHeight="1">
      <c r="H6" s="3">
        <v>36</v>
      </c>
      <c r="I6" s="160" t="s">
        <v>5</v>
      </c>
      <c r="J6" s="217">
        <v>98937</v>
      </c>
      <c r="K6" s="195">
        <v>4</v>
      </c>
      <c r="L6" s="3">
        <f t="shared" si="0"/>
        <v>36</v>
      </c>
      <c r="M6" s="160" t="s">
        <v>5</v>
      </c>
      <c r="N6" s="13">
        <f t="shared" si="1"/>
        <v>98937</v>
      </c>
      <c r="O6" s="3">
        <f t="shared" si="2"/>
        <v>36</v>
      </c>
      <c r="P6" s="160" t="s">
        <v>5</v>
      </c>
      <c r="Q6" s="86">
        <v>79430</v>
      </c>
    </row>
    <row r="7" spans="1:18" ht="13.5" customHeight="1">
      <c r="H7" s="3">
        <v>16</v>
      </c>
      <c r="I7" s="160" t="s">
        <v>3</v>
      </c>
      <c r="J7" s="217">
        <v>87553</v>
      </c>
      <c r="K7" s="195">
        <v>5</v>
      </c>
      <c r="L7" s="3">
        <f t="shared" si="0"/>
        <v>16</v>
      </c>
      <c r="M7" s="160" t="s">
        <v>3</v>
      </c>
      <c r="N7" s="13">
        <f t="shared" si="1"/>
        <v>87553</v>
      </c>
      <c r="O7" s="3">
        <f t="shared" si="2"/>
        <v>16</v>
      </c>
      <c r="P7" s="160" t="s">
        <v>3</v>
      </c>
      <c r="Q7" s="86">
        <v>70584</v>
      </c>
    </row>
    <row r="8" spans="1:18" ht="13.5" customHeight="1">
      <c r="H8" s="33">
        <v>40</v>
      </c>
      <c r="I8" s="160" t="s">
        <v>2</v>
      </c>
      <c r="J8" s="13">
        <v>57093</v>
      </c>
      <c r="K8" s="195">
        <v>6</v>
      </c>
      <c r="L8" s="3">
        <f t="shared" si="0"/>
        <v>40</v>
      </c>
      <c r="M8" s="160" t="s">
        <v>2</v>
      </c>
      <c r="N8" s="13">
        <f t="shared" si="1"/>
        <v>57093</v>
      </c>
      <c r="O8" s="3">
        <f t="shared" si="2"/>
        <v>40</v>
      </c>
      <c r="P8" s="160" t="s">
        <v>2</v>
      </c>
      <c r="Q8" s="86">
        <v>47139</v>
      </c>
    </row>
    <row r="9" spans="1:18" ht="13.5" customHeight="1">
      <c r="H9" s="14">
        <v>34</v>
      </c>
      <c r="I9" s="162" t="s">
        <v>1</v>
      </c>
      <c r="J9" s="13">
        <v>50702</v>
      </c>
      <c r="K9" s="195">
        <v>7</v>
      </c>
      <c r="L9" s="3">
        <f t="shared" si="0"/>
        <v>34</v>
      </c>
      <c r="M9" s="162" t="s">
        <v>1</v>
      </c>
      <c r="N9" s="13">
        <f t="shared" si="1"/>
        <v>50702</v>
      </c>
      <c r="O9" s="3">
        <f t="shared" si="2"/>
        <v>34</v>
      </c>
      <c r="P9" s="162" t="s">
        <v>1</v>
      </c>
      <c r="Q9" s="86">
        <v>49984</v>
      </c>
    </row>
    <row r="10" spans="1:18" ht="13.5" customHeight="1">
      <c r="H10" s="3">
        <v>3</v>
      </c>
      <c r="I10" s="160" t="s">
        <v>10</v>
      </c>
      <c r="J10" s="13">
        <v>49881</v>
      </c>
      <c r="K10" s="195">
        <v>8</v>
      </c>
      <c r="L10" s="3">
        <f t="shared" si="0"/>
        <v>3</v>
      </c>
      <c r="M10" s="160" t="s">
        <v>10</v>
      </c>
      <c r="N10" s="13">
        <f t="shared" si="1"/>
        <v>49881</v>
      </c>
      <c r="O10" s="3">
        <f t="shared" si="2"/>
        <v>3</v>
      </c>
      <c r="P10" s="160" t="s">
        <v>10</v>
      </c>
      <c r="Q10" s="86">
        <v>17839</v>
      </c>
    </row>
    <row r="11" spans="1:18" ht="13.5" customHeight="1">
      <c r="H11" s="14">
        <v>13</v>
      </c>
      <c r="I11" s="162" t="s">
        <v>7</v>
      </c>
      <c r="J11" s="13">
        <v>31675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31675</v>
      </c>
      <c r="O11" s="3">
        <f t="shared" si="2"/>
        <v>13</v>
      </c>
      <c r="P11" s="162" t="s">
        <v>7</v>
      </c>
      <c r="Q11" s="86">
        <v>35862</v>
      </c>
    </row>
    <row r="12" spans="1:18" ht="13.5" customHeight="1" thickBot="1">
      <c r="H12" s="271">
        <v>38</v>
      </c>
      <c r="I12" s="374" t="s">
        <v>38</v>
      </c>
      <c r="J12" s="410">
        <v>30842</v>
      </c>
      <c r="K12" s="194">
        <v>10</v>
      </c>
      <c r="L12" s="3">
        <f t="shared" si="0"/>
        <v>38</v>
      </c>
      <c r="M12" s="374" t="s">
        <v>38</v>
      </c>
      <c r="N12" s="13">
        <f t="shared" si="1"/>
        <v>30842</v>
      </c>
      <c r="O12" s="14">
        <f t="shared" si="2"/>
        <v>38</v>
      </c>
      <c r="P12" s="374" t="s">
        <v>38</v>
      </c>
      <c r="Q12" s="197">
        <v>25682</v>
      </c>
    </row>
    <row r="13" spans="1:18" ht="13.5" customHeight="1" thickTop="1" thickBot="1">
      <c r="H13" s="121">
        <v>25</v>
      </c>
      <c r="I13" s="174" t="s">
        <v>29</v>
      </c>
      <c r="J13" s="412">
        <v>29708</v>
      </c>
      <c r="K13" s="103"/>
      <c r="L13" s="78"/>
      <c r="M13" s="163"/>
      <c r="N13" s="336">
        <v>916458</v>
      </c>
      <c r="O13" s="3"/>
      <c r="P13" s="270" t="s">
        <v>153</v>
      </c>
      <c r="Q13" s="198">
        <v>1130808</v>
      </c>
    </row>
    <row r="14" spans="1:18" ht="13.5" customHeight="1">
      <c r="B14" s="19"/>
      <c r="H14" s="3">
        <v>24</v>
      </c>
      <c r="I14" s="160" t="s">
        <v>28</v>
      </c>
      <c r="J14" s="13">
        <v>28730</v>
      </c>
      <c r="K14" s="103"/>
      <c r="L14" s="26"/>
      <c r="N14" t="s">
        <v>59</v>
      </c>
      <c r="O14"/>
    </row>
    <row r="15" spans="1:18" ht="13.5" customHeight="1">
      <c r="G15" s="17"/>
      <c r="H15" s="3">
        <v>37</v>
      </c>
      <c r="I15" s="160" t="s">
        <v>37</v>
      </c>
      <c r="J15" s="217">
        <v>15245</v>
      </c>
      <c r="K15" s="103"/>
      <c r="L15" s="26"/>
      <c r="M15" t="s">
        <v>194</v>
      </c>
      <c r="N15" s="15"/>
      <c r="O15"/>
      <c r="P15" t="s">
        <v>195</v>
      </c>
      <c r="Q15" s="85" t="s">
        <v>63</v>
      </c>
    </row>
    <row r="16" spans="1:18" ht="13.5" customHeight="1">
      <c r="C16" s="15"/>
      <c r="E16" s="17"/>
      <c r="H16" s="3">
        <v>2</v>
      </c>
      <c r="I16" s="160" t="s">
        <v>6</v>
      </c>
      <c r="J16" s="13">
        <v>14377</v>
      </c>
      <c r="K16" s="103"/>
      <c r="L16" s="3">
        <f>SUM(L3)</f>
        <v>17</v>
      </c>
      <c r="M16" s="13">
        <f>SUM(N3)</f>
        <v>366011</v>
      </c>
      <c r="N16" s="160" t="s">
        <v>21</v>
      </c>
      <c r="O16" s="3">
        <f>SUM(O3)</f>
        <v>17</v>
      </c>
      <c r="P16" s="13">
        <f>SUM(M16)</f>
        <v>366011</v>
      </c>
      <c r="Q16" s="275">
        <v>351052</v>
      </c>
      <c r="R16" s="79"/>
    </row>
    <row r="17" spans="2:20" ht="13.5" customHeight="1">
      <c r="C17" s="15"/>
      <c r="E17" s="17"/>
      <c r="H17" s="3">
        <v>9</v>
      </c>
      <c r="I17" s="3" t="s">
        <v>162</v>
      </c>
      <c r="J17" s="13">
        <v>13090</v>
      </c>
      <c r="K17" s="103"/>
      <c r="L17" s="3">
        <f t="shared" ref="L17:L25" si="3">SUM(L4)</f>
        <v>33</v>
      </c>
      <c r="M17" s="13">
        <f t="shared" ref="M17:M25" si="4">SUM(N4)</f>
        <v>126796</v>
      </c>
      <c r="N17" s="160" t="s">
        <v>0</v>
      </c>
      <c r="O17" s="3">
        <f t="shared" ref="O17:O25" si="5">SUM(O4)</f>
        <v>33</v>
      </c>
      <c r="P17" s="13">
        <f t="shared" ref="P17:P25" si="6">SUM(M17)</f>
        <v>126796</v>
      </c>
      <c r="Q17" s="276">
        <v>111983</v>
      </c>
      <c r="R17" s="79"/>
      <c r="S17" s="42"/>
    </row>
    <row r="18" spans="2:20" ht="13.5" customHeight="1">
      <c r="C18" s="15"/>
      <c r="E18" s="17"/>
      <c r="H18" s="3">
        <v>31</v>
      </c>
      <c r="I18" s="160" t="s">
        <v>105</v>
      </c>
      <c r="J18" s="217">
        <v>11071</v>
      </c>
      <c r="K18" s="103"/>
      <c r="L18" s="3">
        <f t="shared" si="3"/>
        <v>26</v>
      </c>
      <c r="M18" s="13">
        <f t="shared" si="4"/>
        <v>103671</v>
      </c>
      <c r="N18" s="160" t="s">
        <v>30</v>
      </c>
      <c r="O18" s="3">
        <f t="shared" si="5"/>
        <v>26</v>
      </c>
      <c r="P18" s="13">
        <f t="shared" si="6"/>
        <v>103671</v>
      </c>
      <c r="Q18" s="276">
        <v>103496</v>
      </c>
      <c r="R18" s="79"/>
      <c r="S18" s="111"/>
    </row>
    <row r="19" spans="2:20" ht="13.5" customHeight="1">
      <c r="C19" s="15"/>
      <c r="E19" s="17"/>
      <c r="H19" s="3">
        <v>15</v>
      </c>
      <c r="I19" s="160" t="s">
        <v>20</v>
      </c>
      <c r="J19" s="13">
        <v>10112</v>
      </c>
      <c r="L19" s="3">
        <f t="shared" si="3"/>
        <v>36</v>
      </c>
      <c r="M19" s="13">
        <f t="shared" si="4"/>
        <v>98937</v>
      </c>
      <c r="N19" s="160" t="s">
        <v>5</v>
      </c>
      <c r="O19" s="3">
        <f t="shared" si="5"/>
        <v>36</v>
      </c>
      <c r="P19" s="13">
        <f t="shared" si="6"/>
        <v>98937</v>
      </c>
      <c r="Q19" s="276">
        <v>93444</v>
      </c>
      <c r="R19" s="79"/>
      <c r="S19" s="124"/>
    </row>
    <row r="20" spans="2:20" ht="13.5" customHeight="1">
      <c r="B20" s="18"/>
      <c r="C20" s="15"/>
      <c r="E20" s="17"/>
      <c r="H20" s="3">
        <v>14</v>
      </c>
      <c r="I20" s="160" t="s">
        <v>19</v>
      </c>
      <c r="J20" s="217">
        <v>8755</v>
      </c>
      <c r="L20" s="3">
        <f t="shared" si="3"/>
        <v>16</v>
      </c>
      <c r="M20" s="13">
        <f t="shared" si="4"/>
        <v>87553</v>
      </c>
      <c r="N20" s="160" t="s">
        <v>3</v>
      </c>
      <c r="O20" s="3">
        <f t="shared" si="5"/>
        <v>16</v>
      </c>
      <c r="P20" s="13">
        <f t="shared" si="6"/>
        <v>87553</v>
      </c>
      <c r="Q20" s="276">
        <v>74476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158</v>
      </c>
      <c r="J21" s="217">
        <v>8165</v>
      </c>
      <c r="L21" s="3">
        <f t="shared" si="3"/>
        <v>40</v>
      </c>
      <c r="M21" s="13">
        <f t="shared" si="4"/>
        <v>57093</v>
      </c>
      <c r="N21" s="160" t="s">
        <v>2</v>
      </c>
      <c r="O21" s="3">
        <f t="shared" si="5"/>
        <v>40</v>
      </c>
      <c r="P21" s="13">
        <f t="shared" si="6"/>
        <v>57093</v>
      </c>
      <c r="Q21" s="276">
        <v>51203</v>
      </c>
      <c r="R21" s="79"/>
      <c r="S21" s="28"/>
    </row>
    <row r="22" spans="2:20" ht="13.5" customHeight="1">
      <c r="C22" s="15"/>
      <c r="E22" s="17"/>
      <c r="H22" s="3">
        <v>1</v>
      </c>
      <c r="I22" s="160" t="s">
        <v>4</v>
      </c>
      <c r="J22" s="13">
        <v>8026</v>
      </c>
      <c r="K22" s="15"/>
      <c r="L22" s="3">
        <f t="shared" si="3"/>
        <v>34</v>
      </c>
      <c r="M22" s="13">
        <f t="shared" si="4"/>
        <v>50702</v>
      </c>
      <c r="N22" s="162" t="s">
        <v>1</v>
      </c>
      <c r="O22" s="3">
        <f t="shared" si="5"/>
        <v>34</v>
      </c>
      <c r="P22" s="13">
        <f t="shared" si="6"/>
        <v>50702</v>
      </c>
      <c r="Q22" s="276">
        <v>48325</v>
      </c>
      <c r="R22" s="79"/>
    </row>
    <row r="23" spans="2:20" ht="13.5" customHeight="1">
      <c r="B23" s="18"/>
      <c r="C23" s="15"/>
      <c r="E23" s="17"/>
      <c r="H23" s="3">
        <v>11</v>
      </c>
      <c r="I23" s="160" t="s">
        <v>17</v>
      </c>
      <c r="J23" s="13">
        <v>6361</v>
      </c>
      <c r="K23" s="15"/>
      <c r="L23" s="3">
        <f t="shared" si="3"/>
        <v>3</v>
      </c>
      <c r="M23" s="13">
        <f t="shared" si="4"/>
        <v>49881</v>
      </c>
      <c r="N23" s="160" t="s">
        <v>10</v>
      </c>
      <c r="O23" s="3">
        <f t="shared" si="5"/>
        <v>3</v>
      </c>
      <c r="P23" s="13">
        <f t="shared" si="6"/>
        <v>49881</v>
      </c>
      <c r="Q23" s="276">
        <v>2494</v>
      </c>
      <c r="R23" s="79"/>
      <c r="S23" s="42"/>
    </row>
    <row r="24" spans="2:20" ht="13.5" customHeight="1">
      <c r="C24" s="15"/>
      <c r="E24" s="17"/>
      <c r="H24" s="3">
        <v>12</v>
      </c>
      <c r="I24" s="160" t="s">
        <v>18</v>
      </c>
      <c r="J24" s="13">
        <v>2981</v>
      </c>
      <c r="K24" s="15"/>
      <c r="L24" s="3">
        <f t="shared" si="3"/>
        <v>13</v>
      </c>
      <c r="M24" s="13">
        <f t="shared" si="4"/>
        <v>31675</v>
      </c>
      <c r="N24" s="162" t="s">
        <v>7</v>
      </c>
      <c r="O24" s="3">
        <f t="shared" si="5"/>
        <v>13</v>
      </c>
      <c r="P24" s="13">
        <f t="shared" si="6"/>
        <v>31675</v>
      </c>
      <c r="Q24" s="276">
        <v>39281</v>
      </c>
      <c r="R24" s="79"/>
      <c r="S24" s="111"/>
    </row>
    <row r="25" spans="2:20" ht="13.5" customHeight="1" thickBot="1">
      <c r="C25" s="15"/>
      <c r="E25" s="17"/>
      <c r="H25" s="3">
        <v>27</v>
      </c>
      <c r="I25" s="160" t="s">
        <v>31</v>
      </c>
      <c r="J25" s="136">
        <v>2109</v>
      </c>
      <c r="K25" s="15"/>
      <c r="L25" s="14">
        <f t="shared" si="3"/>
        <v>38</v>
      </c>
      <c r="M25" s="113">
        <f t="shared" si="4"/>
        <v>30842</v>
      </c>
      <c r="N25" s="374" t="s">
        <v>38</v>
      </c>
      <c r="O25" s="14">
        <f t="shared" si="5"/>
        <v>38</v>
      </c>
      <c r="P25" s="113">
        <f t="shared" si="6"/>
        <v>30842</v>
      </c>
      <c r="Q25" s="277">
        <v>30655</v>
      </c>
      <c r="R25" s="126" t="s">
        <v>73</v>
      </c>
      <c r="S25" s="28"/>
      <c r="T25" s="28"/>
    </row>
    <row r="26" spans="2:20" ht="13.5" customHeight="1" thickTop="1">
      <c r="H26" s="3">
        <v>39</v>
      </c>
      <c r="I26" s="160" t="s">
        <v>39</v>
      </c>
      <c r="J26" s="13">
        <v>1881</v>
      </c>
      <c r="K26" s="15"/>
      <c r="L26" s="114"/>
      <c r="M26" s="161">
        <f>SUM(J43-(M16+M17+M18+M19+M20+M21+M22+M23+M24+M25))</f>
        <v>171213</v>
      </c>
      <c r="N26" s="218" t="s">
        <v>45</v>
      </c>
      <c r="O26" s="115"/>
      <c r="P26" s="161">
        <f>SUM(M26)</f>
        <v>171213</v>
      </c>
      <c r="Q26" s="161"/>
      <c r="R26" s="175">
        <v>1076042</v>
      </c>
      <c r="T26" s="28"/>
    </row>
    <row r="27" spans="2:20" ht="13.5" customHeight="1">
      <c r="H27" s="3">
        <v>22</v>
      </c>
      <c r="I27" s="160" t="s">
        <v>26</v>
      </c>
      <c r="J27" s="13">
        <v>1802</v>
      </c>
      <c r="K27" s="15"/>
      <c r="M27" t="s">
        <v>186</v>
      </c>
      <c r="O27" s="110"/>
      <c r="P27" s="28" t="s">
        <v>187</v>
      </c>
    </row>
    <row r="28" spans="2:20" ht="13.5" customHeight="1">
      <c r="H28" s="3">
        <v>30</v>
      </c>
      <c r="I28" s="160" t="s">
        <v>33</v>
      </c>
      <c r="J28" s="13">
        <v>1681</v>
      </c>
      <c r="K28" s="15"/>
      <c r="M28" s="86">
        <f t="shared" ref="M28:M37" si="7">SUM(Q3)</f>
        <v>377949</v>
      </c>
      <c r="N28" s="160" t="s">
        <v>21</v>
      </c>
      <c r="O28" s="3">
        <f>SUM(L3)</f>
        <v>17</v>
      </c>
      <c r="P28" s="86">
        <f t="shared" ref="P28:P37" si="8">SUM(Q3)</f>
        <v>377949</v>
      </c>
    </row>
    <row r="29" spans="2:20" ht="13.5" customHeight="1">
      <c r="H29" s="3">
        <v>10</v>
      </c>
      <c r="I29" s="160" t="s">
        <v>16</v>
      </c>
      <c r="J29" s="407">
        <v>1486</v>
      </c>
      <c r="K29" s="15"/>
      <c r="M29" s="86">
        <f t="shared" si="7"/>
        <v>139121</v>
      </c>
      <c r="N29" s="160" t="s">
        <v>0</v>
      </c>
      <c r="O29" s="3">
        <f t="shared" ref="O29:O37" si="9">SUM(L4)</f>
        <v>33</v>
      </c>
      <c r="P29" s="86">
        <f t="shared" si="8"/>
        <v>139121</v>
      </c>
    </row>
    <row r="30" spans="2:20" ht="13.5" customHeight="1">
      <c r="H30" s="3">
        <v>23</v>
      </c>
      <c r="I30" s="160" t="s">
        <v>27</v>
      </c>
      <c r="J30" s="136">
        <v>1132</v>
      </c>
      <c r="K30" s="15"/>
      <c r="M30" s="86">
        <f t="shared" si="7"/>
        <v>103263</v>
      </c>
      <c r="N30" s="160" t="s">
        <v>30</v>
      </c>
      <c r="O30" s="3">
        <f t="shared" si="9"/>
        <v>26</v>
      </c>
      <c r="P30" s="86">
        <f t="shared" si="8"/>
        <v>103263</v>
      </c>
    </row>
    <row r="31" spans="2:20" ht="13.5" customHeight="1">
      <c r="H31" s="3">
        <v>20</v>
      </c>
      <c r="I31" s="160" t="s">
        <v>24</v>
      </c>
      <c r="J31" s="13">
        <v>965</v>
      </c>
      <c r="K31" s="15"/>
      <c r="M31" s="86">
        <f t="shared" si="7"/>
        <v>79430</v>
      </c>
      <c r="N31" s="160" t="s">
        <v>5</v>
      </c>
      <c r="O31" s="3">
        <f t="shared" si="9"/>
        <v>36</v>
      </c>
      <c r="P31" s="86">
        <f t="shared" si="8"/>
        <v>79430</v>
      </c>
    </row>
    <row r="32" spans="2:20" ht="13.5" customHeight="1">
      <c r="H32" s="3">
        <v>29</v>
      </c>
      <c r="I32" s="160" t="s">
        <v>95</v>
      </c>
      <c r="J32" s="87">
        <v>815</v>
      </c>
      <c r="K32" s="15"/>
      <c r="M32" s="86">
        <f t="shared" si="7"/>
        <v>70584</v>
      </c>
      <c r="N32" s="160" t="s">
        <v>3</v>
      </c>
      <c r="O32" s="3">
        <f t="shared" si="9"/>
        <v>16</v>
      </c>
      <c r="P32" s="86">
        <f t="shared" si="8"/>
        <v>70584</v>
      </c>
      <c r="S32" s="10"/>
    </row>
    <row r="33" spans="8:21" ht="13.5" customHeight="1">
      <c r="H33" s="3">
        <v>6</v>
      </c>
      <c r="I33" s="160" t="s">
        <v>13</v>
      </c>
      <c r="J33" s="217">
        <v>733</v>
      </c>
      <c r="K33" s="15"/>
      <c r="M33" s="86">
        <f t="shared" si="7"/>
        <v>47139</v>
      </c>
      <c r="N33" s="160" t="s">
        <v>2</v>
      </c>
      <c r="O33" s="3">
        <f t="shared" si="9"/>
        <v>40</v>
      </c>
      <c r="P33" s="86">
        <f t="shared" si="8"/>
        <v>47139</v>
      </c>
      <c r="S33" s="28"/>
      <c r="T33" s="28"/>
    </row>
    <row r="34" spans="8:21" ht="13.5" customHeight="1">
      <c r="H34" s="3">
        <v>35</v>
      </c>
      <c r="I34" s="160" t="s">
        <v>36</v>
      </c>
      <c r="J34" s="217">
        <v>385</v>
      </c>
      <c r="K34" s="15"/>
      <c r="M34" s="86">
        <f t="shared" si="7"/>
        <v>49984</v>
      </c>
      <c r="N34" s="162" t="s">
        <v>1</v>
      </c>
      <c r="O34" s="3">
        <f t="shared" si="9"/>
        <v>34</v>
      </c>
      <c r="P34" s="86">
        <f t="shared" si="8"/>
        <v>49984</v>
      </c>
      <c r="S34" s="28"/>
      <c r="T34" s="28"/>
    </row>
    <row r="35" spans="8:21" ht="13.5" customHeight="1">
      <c r="H35" s="3">
        <v>32</v>
      </c>
      <c r="I35" s="160" t="s">
        <v>35</v>
      </c>
      <c r="J35" s="136">
        <v>384</v>
      </c>
      <c r="K35" s="15"/>
      <c r="M35" s="86">
        <f t="shared" si="7"/>
        <v>17839</v>
      </c>
      <c r="N35" s="160" t="s">
        <v>10</v>
      </c>
      <c r="O35" s="3">
        <f t="shared" si="9"/>
        <v>3</v>
      </c>
      <c r="P35" s="86">
        <f t="shared" si="8"/>
        <v>17839</v>
      </c>
      <c r="S35" s="28"/>
    </row>
    <row r="36" spans="8:21" ht="13.5" customHeight="1">
      <c r="H36" s="3">
        <v>18</v>
      </c>
      <c r="I36" s="160" t="s">
        <v>22</v>
      </c>
      <c r="J36" s="13">
        <v>374</v>
      </c>
      <c r="K36" s="15"/>
      <c r="M36" s="86">
        <f t="shared" si="7"/>
        <v>35862</v>
      </c>
      <c r="N36" s="162" t="s">
        <v>7</v>
      </c>
      <c r="O36" s="3">
        <f t="shared" si="9"/>
        <v>13</v>
      </c>
      <c r="P36" s="86">
        <f t="shared" si="8"/>
        <v>35862</v>
      </c>
      <c r="S36" s="28"/>
    </row>
    <row r="37" spans="8:21" ht="13.5" customHeight="1" thickBot="1">
      <c r="H37" s="3">
        <v>5</v>
      </c>
      <c r="I37" s="160" t="s">
        <v>12</v>
      </c>
      <c r="J37" s="407">
        <v>225</v>
      </c>
      <c r="K37" s="15"/>
      <c r="M37" s="112">
        <f t="shared" si="7"/>
        <v>25682</v>
      </c>
      <c r="N37" s="374" t="s">
        <v>38</v>
      </c>
      <c r="O37" s="14">
        <f t="shared" si="9"/>
        <v>38</v>
      </c>
      <c r="P37" s="112">
        <f t="shared" si="8"/>
        <v>25682</v>
      </c>
      <c r="S37" s="28"/>
    </row>
    <row r="38" spans="8:21" ht="13.5" customHeight="1" thickTop="1" thickBot="1">
      <c r="H38" s="3">
        <v>19</v>
      </c>
      <c r="I38" s="160" t="s">
        <v>23</v>
      </c>
      <c r="J38" s="217">
        <v>217</v>
      </c>
      <c r="K38" s="15"/>
      <c r="M38" s="342">
        <f>SUM(Q13-(Q3+Q4+Q5+Q6+Q7+Q8+Q9+Q10+Q11+Q12))</f>
        <v>183955</v>
      </c>
      <c r="N38" s="270" t="s">
        <v>177</v>
      </c>
      <c r="O38" s="343"/>
      <c r="P38" s="344">
        <f>SUM(M38)</f>
        <v>183955</v>
      </c>
      <c r="U38" s="28"/>
    </row>
    <row r="39" spans="8:21" ht="13.5" customHeight="1">
      <c r="H39" s="3">
        <v>7</v>
      </c>
      <c r="I39" s="160" t="s">
        <v>14</v>
      </c>
      <c r="J39" s="13">
        <v>189</v>
      </c>
      <c r="K39" s="15"/>
      <c r="P39" s="28"/>
    </row>
    <row r="40" spans="8:21" ht="13.5" customHeight="1">
      <c r="H40" s="3">
        <v>4</v>
      </c>
      <c r="I40" s="160" t="s">
        <v>11</v>
      </c>
      <c r="J40" s="13">
        <v>177</v>
      </c>
      <c r="K40" s="15"/>
    </row>
    <row r="41" spans="8:21" ht="13.5" customHeight="1">
      <c r="H41" s="3">
        <v>28</v>
      </c>
      <c r="I41" s="160" t="s">
        <v>32</v>
      </c>
      <c r="J41" s="13">
        <v>37</v>
      </c>
      <c r="K41" s="15"/>
    </row>
    <row r="42" spans="8:21" ht="13.5" customHeight="1" thickBot="1">
      <c r="H42" s="14">
        <v>8</v>
      </c>
      <c r="I42" s="162" t="s">
        <v>15</v>
      </c>
      <c r="J42" s="418">
        <v>0</v>
      </c>
      <c r="K42" s="15"/>
    </row>
    <row r="43" spans="8:21" ht="13.5" customHeight="1" thickTop="1">
      <c r="H43" s="114"/>
      <c r="I43" s="291" t="s">
        <v>93</v>
      </c>
      <c r="J43" s="292">
        <f>SUM(J3:J42)</f>
        <v>1174374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 thickBot="1"/>
    <row r="52" spans="1:16" ht="13.5" customHeight="1">
      <c r="A52" s="33" t="s">
        <v>46</v>
      </c>
      <c r="B52" s="22" t="s">
        <v>9</v>
      </c>
      <c r="C52" s="59" t="s">
        <v>193</v>
      </c>
      <c r="D52" s="59" t="s">
        <v>185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366011</v>
      </c>
      <c r="D53" s="87">
        <f t="shared" ref="D53:D63" si="11">SUM(Q3)</f>
        <v>377949</v>
      </c>
      <c r="E53" s="80">
        <f t="shared" ref="E53:E62" si="12">SUM(P16/Q16*100)</f>
        <v>104.26119207410869</v>
      </c>
      <c r="F53" s="20">
        <f t="shared" ref="F53:F63" si="13">SUM(C53/D53*100)</f>
        <v>96.841372777808644</v>
      </c>
      <c r="G53" s="21"/>
      <c r="I53" s="159"/>
    </row>
    <row r="54" spans="1:16" ht="13.5" customHeight="1">
      <c r="A54" s="9">
        <v>2</v>
      </c>
      <c r="B54" s="160" t="s">
        <v>0</v>
      </c>
      <c r="C54" s="13">
        <f t="shared" si="10"/>
        <v>126796</v>
      </c>
      <c r="D54" s="87">
        <f t="shared" si="11"/>
        <v>139121</v>
      </c>
      <c r="E54" s="80">
        <f t="shared" si="12"/>
        <v>113.22790066349357</v>
      </c>
      <c r="F54" s="20">
        <f t="shared" si="13"/>
        <v>91.140805485872008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103671</v>
      </c>
      <c r="D55" s="87">
        <f t="shared" si="11"/>
        <v>103263</v>
      </c>
      <c r="E55" s="80">
        <f t="shared" si="12"/>
        <v>100.16908866043133</v>
      </c>
      <c r="F55" s="20">
        <f t="shared" si="13"/>
        <v>100.39510763777926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98937</v>
      </c>
      <c r="D56" s="87">
        <f t="shared" si="11"/>
        <v>79430</v>
      </c>
      <c r="E56" s="80">
        <f t="shared" si="12"/>
        <v>105.87838705534867</v>
      </c>
      <c r="F56" s="20">
        <f t="shared" si="13"/>
        <v>124.5587309580763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87553</v>
      </c>
      <c r="D57" s="87">
        <f t="shared" si="11"/>
        <v>70584</v>
      </c>
      <c r="E57" s="80">
        <f t="shared" si="12"/>
        <v>117.55867662065631</v>
      </c>
      <c r="F57" s="20">
        <f t="shared" si="13"/>
        <v>124.04085911821376</v>
      </c>
      <c r="G57" s="21"/>
      <c r="I57" s="159"/>
      <c r="P57" s="28"/>
    </row>
    <row r="58" spans="1:16" ht="13.5" customHeight="1">
      <c r="A58" s="9">
        <v>6</v>
      </c>
      <c r="B58" s="160" t="s">
        <v>2</v>
      </c>
      <c r="C58" s="13">
        <f t="shared" si="10"/>
        <v>57093</v>
      </c>
      <c r="D58" s="87">
        <f t="shared" si="11"/>
        <v>47139</v>
      </c>
      <c r="E58" s="80">
        <f t="shared" si="12"/>
        <v>111.50323223248637</v>
      </c>
      <c r="F58" s="20">
        <f t="shared" si="13"/>
        <v>121.11627314962132</v>
      </c>
      <c r="G58" s="21"/>
    </row>
    <row r="59" spans="1:16" ht="13.5" customHeight="1">
      <c r="A59" s="9">
        <v>7</v>
      </c>
      <c r="B59" s="162" t="s">
        <v>1</v>
      </c>
      <c r="C59" s="13">
        <f t="shared" si="10"/>
        <v>50702</v>
      </c>
      <c r="D59" s="87">
        <f t="shared" si="11"/>
        <v>49984</v>
      </c>
      <c r="E59" s="80">
        <f t="shared" si="12"/>
        <v>104.9187790998448</v>
      </c>
      <c r="F59" s="20">
        <f t="shared" si="13"/>
        <v>101.43645966709347</v>
      </c>
      <c r="G59" s="21"/>
    </row>
    <row r="60" spans="1:16" ht="13.5" customHeight="1">
      <c r="A60" s="9">
        <v>8</v>
      </c>
      <c r="B60" s="160" t="s">
        <v>10</v>
      </c>
      <c r="C60" s="13">
        <f t="shared" si="10"/>
        <v>49881</v>
      </c>
      <c r="D60" s="87">
        <f t="shared" si="11"/>
        <v>17839</v>
      </c>
      <c r="E60" s="80">
        <f t="shared" si="12"/>
        <v>2000.0400962309541</v>
      </c>
      <c r="F60" s="20">
        <f t="shared" si="13"/>
        <v>279.61769157463982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31675</v>
      </c>
      <c r="D61" s="87">
        <f t="shared" si="11"/>
        <v>35862</v>
      </c>
      <c r="E61" s="80">
        <f t="shared" si="12"/>
        <v>80.636949161172069</v>
      </c>
      <c r="F61" s="20">
        <f t="shared" si="13"/>
        <v>88.324689085940548</v>
      </c>
      <c r="G61" s="21"/>
    </row>
    <row r="62" spans="1:16" ht="13.5" customHeight="1" thickBot="1">
      <c r="A62" s="127">
        <v>10</v>
      </c>
      <c r="B62" s="374" t="s">
        <v>38</v>
      </c>
      <c r="C62" s="113">
        <f t="shared" si="10"/>
        <v>30842</v>
      </c>
      <c r="D62" s="128">
        <f t="shared" si="11"/>
        <v>25682</v>
      </c>
      <c r="E62" s="129">
        <f t="shared" si="12"/>
        <v>100.61001467949764</v>
      </c>
      <c r="F62" s="130">
        <f t="shared" si="13"/>
        <v>120.09189315473874</v>
      </c>
      <c r="G62" s="131"/>
    </row>
    <row r="63" spans="1:16" ht="13.5" customHeight="1" thickTop="1">
      <c r="A63" s="114"/>
      <c r="B63" s="132" t="s">
        <v>74</v>
      </c>
      <c r="C63" s="133">
        <f>SUM(J43)</f>
        <v>1174374</v>
      </c>
      <c r="D63" s="133">
        <f t="shared" si="11"/>
        <v>1130808</v>
      </c>
      <c r="E63" s="134">
        <f>SUM(C63/R26*100)</f>
        <v>109.13830501039922</v>
      </c>
      <c r="F63" s="135">
        <f t="shared" si="13"/>
        <v>103.85264341957254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P11" sqref="P1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193</v>
      </c>
      <c r="I2" s="3"/>
      <c r="J2" s="184" t="s">
        <v>102</v>
      </c>
      <c r="K2" s="3"/>
      <c r="L2" s="293" t="s">
        <v>188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3" t="s">
        <v>99</v>
      </c>
      <c r="N3" s="415"/>
      <c r="S3" s="26"/>
      <c r="T3" s="26"/>
      <c r="U3" s="26"/>
    </row>
    <row r="4" spans="8:30" ht="13.5" customHeight="1">
      <c r="H4" s="43">
        <v>17973</v>
      </c>
      <c r="I4" s="3">
        <v>33</v>
      </c>
      <c r="J4" s="160" t="s">
        <v>0</v>
      </c>
      <c r="K4" s="116">
        <f>SUM(I4)</f>
        <v>33</v>
      </c>
      <c r="L4" s="309">
        <v>19634</v>
      </c>
      <c r="M4" s="45"/>
      <c r="N4" s="415"/>
      <c r="O4" s="90"/>
      <c r="S4" s="26"/>
      <c r="T4" s="26"/>
      <c r="U4" s="26"/>
    </row>
    <row r="5" spans="8:30" ht="13.5" customHeight="1">
      <c r="H5" s="44">
        <v>13950</v>
      </c>
      <c r="I5" s="3">
        <v>26</v>
      </c>
      <c r="J5" s="160" t="s">
        <v>30</v>
      </c>
      <c r="K5" s="116">
        <f t="shared" ref="K5:K13" si="0">SUM(I5)</f>
        <v>26</v>
      </c>
      <c r="L5" s="310">
        <v>12424</v>
      </c>
      <c r="M5" s="45"/>
      <c r="N5" s="415"/>
      <c r="O5" s="90"/>
      <c r="S5" s="26"/>
      <c r="T5" s="26"/>
      <c r="U5" s="26"/>
    </row>
    <row r="6" spans="8:30" ht="13.5" customHeight="1">
      <c r="H6" s="88">
        <v>4978</v>
      </c>
      <c r="I6" s="3">
        <v>14</v>
      </c>
      <c r="J6" s="160" t="s">
        <v>19</v>
      </c>
      <c r="K6" s="116">
        <f t="shared" si="0"/>
        <v>14</v>
      </c>
      <c r="L6" s="310">
        <v>10361</v>
      </c>
      <c r="M6" s="45"/>
      <c r="N6" s="415"/>
      <c r="O6" s="90"/>
      <c r="S6" s="26"/>
      <c r="T6" s="26"/>
      <c r="U6" s="26"/>
    </row>
    <row r="7" spans="8:30" ht="13.5" customHeight="1">
      <c r="H7" s="44">
        <v>4788</v>
      </c>
      <c r="I7" s="3">
        <v>15</v>
      </c>
      <c r="J7" s="160" t="s">
        <v>20</v>
      </c>
      <c r="K7" s="116">
        <f t="shared" si="0"/>
        <v>15</v>
      </c>
      <c r="L7" s="310">
        <v>3175</v>
      </c>
      <c r="M7" s="45"/>
      <c r="N7" s="415"/>
      <c r="O7" s="90"/>
      <c r="S7" s="26"/>
      <c r="T7" s="26"/>
      <c r="U7" s="26"/>
    </row>
    <row r="8" spans="8:30">
      <c r="H8" s="88">
        <v>3966</v>
      </c>
      <c r="I8" s="3">
        <v>38</v>
      </c>
      <c r="J8" s="160" t="s">
        <v>38</v>
      </c>
      <c r="K8" s="116">
        <f t="shared" si="0"/>
        <v>38</v>
      </c>
      <c r="L8" s="310">
        <v>4194</v>
      </c>
      <c r="M8" s="45"/>
      <c r="N8" s="90"/>
      <c r="O8" s="90"/>
      <c r="S8" s="26"/>
      <c r="T8" s="26"/>
      <c r="U8" s="26"/>
    </row>
    <row r="9" spans="8:30">
      <c r="H9" s="193">
        <v>2807</v>
      </c>
      <c r="I9" s="3">
        <v>37</v>
      </c>
      <c r="J9" s="160" t="s">
        <v>37</v>
      </c>
      <c r="K9" s="116">
        <f t="shared" si="0"/>
        <v>37</v>
      </c>
      <c r="L9" s="310">
        <v>1561</v>
      </c>
      <c r="M9" s="45"/>
      <c r="N9" s="90"/>
      <c r="O9" s="90"/>
      <c r="S9" s="26"/>
      <c r="T9" s="26"/>
      <c r="U9" s="26"/>
    </row>
    <row r="10" spans="8:30">
      <c r="H10" s="193">
        <v>2486</v>
      </c>
      <c r="I10" s="14">
        <v>34</v>
      </c>
      <c r="J10" s="162" t="s">
        <v>1</v>
      </c>
      <c r="K10" s="116">
        <f t="shared" si="0"/>
        <v>34</v>
      </c>
      <c r="L10" s="310">
        <v>2943</v>
      </c>
      <c r="S10" s="26"/>
      <c r="T10" s="26"/>
      <c r="U10" s="26"/>
    </row>
    <row r="11" spans="8:30">
      <c r="H11" s="43">
        <v>2188</v>
      </c>
      <c r="I11" s="3">
        <v>24</v>
      </c>
      <c r="J11" s="160" t="s">
        <v>28</v>
      </c>
      <c r="K11" s="116">
        <f t="shared" si="0"/>
        <v>24</v>
      </c>
      <c r="L11" s="310">
        <v>1670</v>
      </c>
      <c r="M11" s="45"/>
      <c r="N11" s="90"/>
      <c r="O11" s="90"/>
      <c r="S11" s="26"/>
      <c r="T11" s="26"/>
      <c r="U11" s="26"/>
    </row>
    <row r="12" spans="8:30">
      <c r="H12" s="166">
        <v>1423</v>
      </c>
      <c r="I12" s="14">
        <v>27</v>
      </c>
      <c r="J12" s="162" t="s">
        <v>31</v>
      </c>
      <c r="K12" s="116">
        <f t="shared" si="0"/>
        <v>27</v>
      </c>
      <c r="L12" s="310">
        <v>1099</v>
      </c>
      <c r="M12" s="45"/>
      <c r="N12" s="90"/>
      <c r="O12" s="90"/>
      <c r="S12" s="26"/>
      <c r="T12" s="26"/>
      <c r="U12" s="26"/>
    </row>
    <row r="13" spans="8:30" ht="14.25" thickBot="1">
      <c r="H13" s="441">
        <v>1074</v>
      </c>
      <c r="I13" s="377">
        <v>17</v>
      </c>
      <c r="J13" s="378" t="s">
        <v>21</v>
      </c>
      <c r="K13" s="116">
        <f t="shared" si="0"/>
        <v>17</v>
      </c>
      <c r="L13" s="310">
        <v>1005</v>
      </c>
      <c r="M13" s="45"/>
      <c r="N13" s="90"/>
      <c r="O13" s="90"/>
      <c r="S13" s="26"/>
      <c r="T13" s="26"/>
      <c r="U13" s="26"/>
    </row>
    <row r="14" spans="8:30" ht="14.25" thickTop="1">
      <c r="H14" s="44">
        <v>971</v>
      </c>
      <c r="I14" s="121">
        <v>36</v>
      </c>
      <c r="J14" s="174" t="s">
        <v>5</v>
      </c>
      <c r="K14" s="107" t="s">
        <v>8</v>
      </c>
      <c r="L14" s="311">
        <v>62093</v>
      </c>
      <c r="S14" s="26"/>
      <c r="T14" s="26"/>
      <c r="U14" s="26"/>
    </row>
    <row r="15" spans="8:30">
      <c r="H15" s="44">
        <v>832</v>
      </c>
      <c r="I15" s="3">
        <v>25</v>
      </c>
      <c r="J15" s="160" t="s">
        <v>29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88">
        <v>533</v>
      </c>
      <c r="I16" s="3">
        <v>16</v>
      </c>
      <c r="J16" s="160" t="s">
        <v>3</v>
      </c>
      <c r="K16" s="116">
        <f>SUM(I4)</f>
        <v>33</v>
      </c>
      <c r="L16" s="160" t="s">
        <v>0</v>
      </c>
      <c r="M16" s="312">
        <v>18652</v>
      </c>
      <c r="N16" s="89">
        <f>SUM(H4)</f>
        <v>17973</v>
      </c>
      <c r="O16" s="45"/>
      <c r="P16" s="17"/>
      <c r="S16" s="26"/>
      <c r="T16" s="26"/>
      <c r="U16" s="26"/>
    </row>
    <row r="17" spans="1:21">
      <c r="H17" s="193">
        <v>512</v>
      </c>
      <c r="I17" s="33">
        <v>40</v>
      </c>
      <c r="J17" s="160" t="s">
        <v>2</v>
      </c>
      <c r="K17" s="116">
        <f t="shared" ref="K17:K25" si="1">SUM(I5)</f>
        <v>26</v>
      </c>
      <c r="L17" s="160" t="s">
        <v>30</v>
      </c>
      <c r="M17" s="313">
        <v>12891</v>
      </c>
      <c r="N17" s="89">
        <f t="shared" ref="N17:N25" si="2">SUM(H5)</f>
        <v>13950</v>
      </c>
      <c r="O17" s="45"/>
      <c r="P17" s="17"/>
      <c r="S17" s="26"/>
      <c r="T17" s="26"/>
      <c r="U17" s="26"/>
    </row>
    <row r="18" spans="1:21">
      <c r="H18" s="439">
        <v>216</v>
      </c>
      <c r="I18" s="3">
        <v>23</v>
      </c>
      <c r="J18" s="160" t="s">
        <v>27</v>
      </c>
      <c r="K18" s="116">
        <f t="shared" si="1"/>
        <v>14</v>
      </c>
      <c r="L18" s="160" t="s">
        <v>19</v>
      </c>
      <c r="M18" s="313">
        <v>6254</v>
      </c>
      <c r="N18" s="89">
        <f t="shared" si="2"/>
        <v>4978</v>
      </c>
      <c r="O18" s="45"/>
      <c r="P18" s="17"/>
      <c r="S18" s="26"/>
      <c r="T18" s="26"/>
      <c r="U18" s="26"/>
    </row>
    <row r="19" spans="1:21">
      <c r="H19" s="89">
        <v>124</v>
      </c>
      <c r="I19" s="3">
        <v>21</v>
      </c>
      <c r="J19" s="160" t="s">
        <v>25</v>
      </c>
      <c r="K19" s="116">
        <f t="shared" si="1"/>
        <v>15</v>
      </c>
      <c r="L19" s="160" t="s">
        <v>20</v>
      </c>
      <c r="M19" s="313">
        <v>4791</v>
      </c>
      <c r="N19" s="89">
        <f t="shared" si="2"/>
        <v>4788</v>
      </c>
      <c r="O19" s="45"/>
      <c r="P19" s="17"/>
      <c r="S19" s="26"/>
      <c r="T19" s="26"/>
      <c r="U19" s="26"/>
    </row>
    <row r="20" spans="1:21" ht="14.25" thickBot="1">
      <c r="H20" s="44">
        <v>99</v>
      </c>
      <c r="I20" s="3">
        <v>1</v>
      </c>
      <c r="J20" s="160" t="s">
        <v>4</v>
      </c>
      <c r="K20" s="116">
        <f t="shared" si="1"/>
        <v>38</v>
      </c>
      <c r="L20" s="160" t="s">
        <v>38</v>
      </c>
      <c r="M20" s="313">
        <v>3756</v>
      </c>
      <c r="N20" s="89">
        <f t="shared" si="2"/>
        <v>3966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193</v>
      </c>
      <c r="D21" s="59" t="s">
        <v>185</v>
      </c>
      <c r="E21" s="59" t="s">
        <v>51</v>
      </c>
      <c r="F21" s="59" t="s">
        <v>50</v>
      </c>
      <c r="G21" s="59" t="s">
        <v>52</v>
      </c>
      <c r="H21" s="44">
        <v>70</v>
      </c>
      <c r="I21" s="3">
        <v>9</v>
      </c>
      <c r="J21" s="3" t="s">
        <v>163</v>
      </c>
      <c r="K21" s="116">
        <f t="shared" si="1"/>
        <v>37</v>
      </c>
      <c r="L21" s="160" t="s">
        <v>37</v>
      </c>
      <c r="M21" s="313">
        <v>2309</v>
      </c>
      <c r="N21" s="89">
        <f t="shared" si="2"/>
        <v>2807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17973</v>
      </c>
      <c r="D22" s="89">
        <f>SUM(L4)</f>
        <v>19634</v>
      </c>
      <c r="E22" s="52">
        <f t="shared" ref="E22:E32" si="4">SUM(N16/M16*100)</f>
        <v>96.359639716920441</v>
      </c>
      <c r="F22" s="55">
        <f>SUM(C22/D22*100)</f>
        <v>91.540185392686155</v>
      </c>
      <c r="G22" s="3"/>
      <c r="H22" s="438">
        <v>18</v>
      </c>
      <c r="I22" s="3">
        <v>2</v>
      </c>
      <c r="J22" s="160" t="s">
        <v>6</v>
      </c>
      <c r="K22" s="116">
        <f t="shared" si="1"/>
        <v>34</v>
      </c>
      <c r="L22" s="162" t="s">
        <v>1</v>
      </c>
      <c r="M22" s="313">
        <v>3593</v>
      </c>
      <c r="N22" s="89">
        <f t="shared" si="2"/>
        <v>2486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13950</v>
      </c>
      <c r="D23" s="89">
        <f>SUM(L5)</f>
        <v>12424</v>
      </c>
      <c r="E23" s="52">
        <f t="shared" si="4"/>
        <v>108.21503374447288</v>
      </c>
      <c r="F23" s="55">
        <f t="shared" ref="F23:F32" si="5">SUM(C23/D23*100)</f>
        <v>112.28267868641339</v>
      </c>
      <c r="G23" s="3"/>
      <c r="H23" s="91">
        <v>3</v>
      </c>
      <c r="I23" s="3">
        <v>6</v>
      </c>
      <c r="J23" s="160" t="s">
        <v>13</v>
      </c>
      <c r="K23" s="116">
        <f t="shared" si="1"/>
        <v>24</v>
      </c>
      <c r="L23" s="160" t="s">
        <v>28</v>
      </c>
      <c r="M23" s="313">
        <v>1839</v>
      </c>
      <c r="N23" s="89">
        <f t="shared" si="2"/>
        <v>2188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4978</v>
      </c>
      <c r="D24" s="89">
        <f t="shared" ref="D24:D31" si="6">SUM(L6)</f>
        <v>10361</v>
      </c>
      <c r="E24" s="52">
        <f t="shared" si="4"/>
        <v>79.597057882954914</v>
      </c>
      <c r="F24" s="55">
        <f t="shared" si="5"/>
        <v>48.045555448315802</v>
      </c>
      <c r="G24" s="3"/>
      <c r="H24" s="91">
        <v>3</v>
      </c>
      <c r="I24" s="3">
        <v>22</v>
      </c>
      <c r="J24" s="160" t="s">
        <v>26</v>
      </c>
      <c r="K24" s="116">
        <f t="shared" si="1"/>
        <v>27</v>
      </c>
      <c r="L24" s="162" t="s">
        <v>31</v>
      </c>
      <c r="M24" s="313">
        <v>1153</v>
      </c>
      <c r="N24" s="89">
        <f t="shared" si="2"/>
        <v>1423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20</v>
      </c>
      <c r="C25" s="43">
        <f t="shared" si="3"/>
        <v>4788</v>
      </c>
      <c r="D25" s="89">
        <f t="shared" si="6"/>
        <v>3175</v>
      </c>
      <c r="E25" s="52">
        <f t="shared" si="4"/>
        <v>99.937382592360677</v>
      </c>
      <c r="F25" s="55">
        <f t="shared" si="5"/>
        <v>150.8031496062992</v>
      </c>
      <c r="G25" s="3"/>
      <c r="H25" s="125">
        <v>1</v>
      </c>
      <c r="I25" s="3">
        <v>12</v>
      </c>
      <c r="J25" s="160" t="s">
        <v>18</v>
      </c>
      <c r="K25" s="180">
        <f t="shared" si="1"/>
        <v>17</v>
      </c>
      <c r="L25" s="378" t="s">
        <v>21</v>
      </c>
      <c r="M25" s="314">
        <v>1027</v>
      </c>
      <c r="N25" s="166">
        <f t="shared" si="2"/>
        <v>1074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38</v>
      </c>
      <c r="C26" s="89">
        <f t="shared" si="3"/>
        <v>3966</v>
      </c>
      <c r="D26" s="89">
        <f t="shared" si="6"/>
        <v>4194</v>
      </c>
      <c r="E26" s="52">
        <f t="shared" si="4"/>
        <v>105.59105431309904</v>
      </c>
      <c r="F26" s="55">
        <f t="shared" si="5"/>
        <v>94.563662374821178</v>
      </c>
      <c r="G26" s="12"/>
      <c r="H26" s="125">
        <v>0</v>
      </c>
      <c r="I26" s="3">
        <v>3</v>
      </c>
      <c r="J26" s="160" t="s">
        <v>10</v>
      </c>
      <c r="K26" s="3"/>
      <c r="L26" s="361" t="s">
        <v>157</v>
      </c>
      <c r="M26" s="315">
        <v>60054</v>
      </c>
      <c r="N26" s="191">
        <f>SUM(H44)</f>
        <v>59015</v>
      </c>
      <c r="S26" s="26"/>
      <c r="T26" s="26"/>
      <c r="U26" s="26"/>
    </row>
    <row r="27" spans="1:21">
      <c r="A27" s="61">
        <v>6</v>
      </c>
      <c r="B27" s="160" t="s">
        <v>37</v>
      </c>
      <c r="C27" s="43">
        <f t="shared" si="3"/>
        <v>2807</v>
      </c>
      <c r="D27" s="89">
        <f t="shared" si="6"/>
        <v>1561</v>
      </c>
      <c r="E27" s="52">
        <f t="shared" si="4"/>
        <v>121.56777825898656</v>
      </c>
      <c r="F27" s="55">
        <f t="shared" si="5"/>
        <v>179.82062780269058</v>
      </c>
      <c r="G27" s="3"/>
      <c r="H27" s="438">
        <v>0</v>
      </c>
      <c r="I27" s="3">
        <v>4</v>
      </c>
      <c r="J27" s="160" t="s">
        <v>11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2486</v>
      </c>
      <c r="D28" s="89">
        <f t="shared" si="6"/>
        <v>2943</v>
      </c>
      <c r="E28" s="52">
        <f t="shared" si="4"/>
        <v>69.19009184525467</v>
      </c>
      <c r="F28" s="55">
        <f t="shared" si="5"/>
        <v>84.471627590893647</v>
      </c>
      <c r="G28" s="3"/>
      <c r="H28" s="125">
        <v>0</v>
      </c>
      <c r="I28" s="3">
        <v>5</v>
      </c>
      <c r="J28" s="160" t="s">
        <v>12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2188</v>
      </c>
      <c r="D29" s="89">
        <f t="shared" si="6"/>
        <v>1670</v>
      </c>
      <c r="E29" s="52">
        <f t="shared" si="4"/>
        <v>118.97770527460577</v>
      </c>
      <c r="F29" s="55">
        <f t="shared" si="5"/>
        <v>131.01796407185628</v>
      </c>
      <c r="G29" s="11"/>
      <c r="H29" s="438">
        <v>0</v>
      </c>
      <c r="I29" s="3">
        <v>7</v>
      </c>
      <c r="J29" s="160" t="s">
        <v>14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1423</v>
      </c>
      <c r="D30" s="89">
        <f t="shared" si="6"/>
        <v>1099</v>
      </c>
      <c r="E30" s="52">
        <f t="shared" si="4"/>
        <v>123.41717259323504</v>
      </c>
      <c r="F30" s="55">
        <f t="shared" si="5"/>
        <v>129.4813466787989</v>
      </c>
      <c r="G30" s="12"/>
      <c r="H30" s="125">
        <v>0</v>
      </c>
      <c r="I30" s="3">
        <v>8</v>
      </c>
      <c r="J30" s="160" t="s">
        <v>15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78" t="s">
        <v>21</v>
      </c>
      <c r="C31" s="43">
        <f t="shared" si="3"/>
        <v>1074</v>
      </c>
      <c r="D31" s="89">
        <f t="shared" si="6"/>
        <v>1005</v>
      </c>
      <c r="E31" s="52">
        <f t="shared" si="4"/>
        <v>104.57643622200585</v>
      </c>
      <c r="F31" s="55">
        <f t="shared" si="5"/>
        <v>106.86567164179104</v>
      </c>
      <c r="G31" s="92"/>
      <c r="H31" s="438">
        <v>0</v>
      </c>
      <c r="I31" s="3">
        <v>10</v>
      </c>
      <c r="J31" s="160" t="s">
        <v>16</v>
      </c>
      <c r="L31" s="29"/>
      <c r="M31" s="26"/>
      <c r="Q31" t="s">
        <v>201</v>
      </c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59015</v>
      </c>
      <c r="D32" s="67">
        <f>SUM(L14)</f>
        <v>62093</v>
      </c>
      <c r="E32" s="70">
        <f t="shared" si="4"/>
        <v>98.269890431944589</v>
      </c>
      <c r="F32" s="68">
        <f t="shared" si="5"/>
        <v>95.042919491730146</v>
      </c>
      <c r="G32" s="69"/>
      <c r="H32" s="440">
        <v>0</v>
      </c>
      <c r="I32" s="3">
        <v>11</v>
      </c>
      <c r="J32" s="160" t="s">
        <v>17</v>
      </c>
      <c r="L32" s="29"/>
      <c r="M32" s="26"/>
      <c r="S32" s="26"/>
      <c r="T32" s="26"/>
      <c r="U32" s="26"/>
    </row>
    <row r="33" spans="2:30">
      <c r="H33" s="43">
        <v>0</v>
      </c>
      <c r="I33" s="3">
        <v>13</v>
      </c>
      <c r="J33" s="160" t="s">
        <v>7</v>
      </c>
      <c r="L33" s="29"/>
      <c r="M33" s="26"/>
      <c r="S33" s="26"/>
      <c r="T33" s="26"/>
      <c r="U33" s="26"/>
    </row>
    <row r="34" spans="2:30">
      <c r="H34" s="97">
        <v>0</v>
      </c>
      <c r="I34" s="3">
        <v>18</v>
      </c>
      <c r="J34" s="160" t="s">
        <v>22</v>
      </c>
      <c r="L34" s="29"/>
      <c r="M34" s="26"/>
      <c r="S34" s="26"/>
      <c r="T34" s="26"/>
      <c r="U34" s="26"/>
    </row>
    <row r="35" spans="2:30">
      <c r="H35" s="439">
        <v>0</v>
      </c>
      <c r="I35" s="3">
        <v>19</v>
      </c>
      <c r="J35" s="160" t="s">
        <v>23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89">
        <v>0</v>
      </c>
      <c r="I36" s="3">
        <v>20</v>
      </c>
      <c r="J36" s="160" t="s">
        <v>24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289">
        <v>0</v>
      </c>
      <c r="I37" s="3">
        <v>28</v>
      </c>
      <c r="J37" s="160" t="s">
        <v>32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29</v>
      </c>
      <c r="J38" s="160" t="s">
        <v>95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88">
        <v>0</v>
      </c>
      <c r="I39" s="3">
        <v>30</v>
      </c>
      <c r="J39" s="160" t="s">
        <v>33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31</v>
      </c>
      <c r="J40" s="160" t="s">
        <v>105</v>
      </c>
      <c r="L40" s="48"/>
      <c r="M40" s="26"/>
      <c r="S40" s="26"/>
      <c r="T40" s="26"/>
      <c r="U40" s="26"/>
    </row>
    <row r="41" spans="2:30">
      <c r="H41" s="44">
        <v>0</v>
      </c>
      <c r="I41" s="3">
        <v>32</v>
      </c>
      <c r="J41" s="160" t="s">
        <v>35</v>
      </c>
      <c r="L41" s="48"/>
      <c r="M41" s="26"/>
      <c r="S41" s="26"/>
      <c r="T41" s="26"/>
      <c r="U41" s="26"/>
    </row>
    <row r="42" spans="2:30">
      <c r="H42" s="435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59015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193</v>
      </c>
      <c r="I47" s="3"/>
      <c r="J47" s="178" t="s">
        <v>71</v>
      </c>
      <c r="K47" s="3"/>
      <c r="L47" s="298" t="s">
        <v>185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2" t="s">
        <v>99</v>
      </c>
      <c r="S48" s="26"/>
      <c r="T48" s="26"/>
      <c r="U48" s="26"/>
      <c r="V48" s="26"/>
    </row>
    <row r="49" spans="1:22">
      <c r="H49" s="413">
        <v>47470</v>
      </c>
      <c r="I49" s="3">
        <v>26</v>
      </c>
      <c r="J49" s="160" t="s">
        <v>30</v>
      </c>
      <c r="K49" s="3">
        <f>SUM(I49)</f>
        <v>26</v>
      </c>
      <c r="L49" s="432">
        <v>50010</v>
      </c>
      <c r="S49" s="26"/>
      <c r="T49" s="26"/>
      <c r="U49" s="26"/>
      <c r="V49" s="26"/>
    </row>
    <row r="50" spans="1:22">
      <c r="H50" s="89">
        <v>17176</v>
      </c>
      <c r="I50" s="3">
        <v>33</v>
      </c>
      <c r="J50" s="160" t="s">
        <v>0</v>
      </c>
      <c r="K50" s="3">
        <f t="shared" ref="K50:K58" si="7">SUM(I50)</f>
        <v>33</v>
      </c>
      <c r="L50" s="303">
        <v>17243</v>
      </c>
      <c r="M50" s="26"/>
      <c r="N50" s="90"/>
      <c r="O50" s="90"/>
      <c r="S50" s="26"/>
      <c r="T50" s="26"/>
      <c r="U50" s="26"/>
      <c r="V50" s="26"/>
    </row>
    <row r="51" spans="1:22">
      <c r="H51" s="88">
        <v>10417</v>
      </c>
      <c r="I51" s="3">
        <v>13</v>
      </c>
      <c r="J51" s="160" t="s">
        <v>7</v>
      </c>
      <c r="K51" s="3">
        <f t="shared" si="7"/>
        <v>13</v>
      </c>
      <c r="L51" s="303">
        <v>15388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8532</v>
      </c>
      <c r="I52" s="3">
        <v>40</v>
      </c>
      <c r="J52" s="160" t="s">
        <v>2</v>
      </c>
      <c r="K52" s="3">
        <f t="shared" si="7"/>
        <v>40</v>
      </c>
      <c r="L52" s="432">
        <v>8145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193</v>
      </c>
      <c r="D53" s="59" t="s">
        <v>185</v>
      </c>
      <c r="E53" s="59" t="s">
        <v>51</v>
      </c>
      <c r="F53" s="59" t="s">
        <v>50</v>
      </c>
      <c r="G53" s="59" t="s">
        <v>52</v>
      </c>
      <c r="H53" s="44">
        <v>6029</v>
      </c>
      <c r="I53" s="3">
        <v>34</v>
      </c>
      <c r="J53" s="160" t="s">
        <v>1</v>
      </c>
      <c r="K53" s="3">
        <f t="shared" si="7"/>
        <v>34</v>
      </c>
      <c r="L53" s="303">
        <v>6047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47470</v>
      </c>
      <c r="D54" s="97">
        <f>SUM(L49)</f>
        <v>50010</v>
      </c>
      <c r="E54" s="52">
        <f t="shared" ref="E54:E64" si="9">SUM(N63/M63*100)</f>
        <v>88.893466414486625</v>
      </c>
      <c r="F54" s="52">
        <f>SUM(C54/D54*100)</f>
        <v>94.921015796840635</v>
      </c>
      <c r="G54" s="3"/>
      <c r="H54" s="88">
        <v>4097</v>
      </c>
      <c r="I54" s="3">
        <v>24</v>
      </c>
      <c r="J54" s="160" t="s">
        <v>28</v>
      </c>
      <c r="K54" s="3">
        <f t="shared" si="7"/>
        <v>24</v>
      </c>
      <c r="L54" s="303">
        <v>4433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17176</v>
      </c>
      <c r="D55" s="97">
        <f t="shared" ref="D55:D64" si="10">SUM(L50)</f>
        <v>17243</v>
      </c>
      <c r="E55" s="52">
        <f t="shared" si="9"/>
        <v>116.81175190424374</v>
      </c>
      <c r="F55" s="52">
        <f t="shared" ref="F55:F64" si="11">SUM(C55/D55*100)</f>
        <v>99.611436524966663</v>
      </c>
      <c r="G55" s="3"/>
      <c r="H55" s="333">
        <v>3308</v>
      </c>
      <c r="I55" s="3">
        <v>38</v>
      </c>
      <c r="J55" s="160" t="s">
        <v>38</v>
      </c>
      <c r="K55" s="3">
        <f t="shared" si="7"/>
        <v>38</v>
      </c>
      <c r="L55" s="303">
        <v>1693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10417</v>
      </c>
      <c r="D56" s="97">
        <f t="shared" si="10"/>
        <v>15388</v>
      </c>
      <c r="E56" s="52">
        <f t="shared" si="9"/>
        <v>56.644915715062538</v>
      </c>
      <c r="F56" s="52">
        <f t="shared" si="11"/>
        <v>67.695606966467381</v>
      </c>
      <c r="G56" s="3"/>
      <c r="H56" s="88">
        <v>2816</v>
      </c>
      <c r="I56" s="3">
        <v>25</v>
      </c>
      <c r="J56" s="160" t="s">
        <v>29</v>
      </c>
      <c r="K56" s="3">
        <f t="shared" si="7"/>
        <v>25</v>
      </c>
      <c r="L56" s="303">
        <v>22483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8532</v>
      </c>
      <c r="D57" s="97">
        <f t="shared" si="10"/>
        <v>8145</v>
      </c>
      <c r="E57" s="52">
        <f t="shared" si="9"/>
        <v>108.68789808917197</v>
      </c>
      <c r="F57" s="52">
        <f t="shared" si="11"/>
        <v>104.75138121546961</v>
      </c>
      <c r="G57" s="3"/>
      <c r="H57" s="125">
        <v>2090</v>
      </c>
      <c r="I57" s="3">
        <v>16</v>
      </c>
      <c r="J57" s="160" t="s">
        <v>3</v>
      </c>
      <c r="K57" s="3">
        <f t="shared" si="7"/>
        <v>16</v>
      </c>
      <c r="L57" s="303">
        <v>1909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6029</v>
      </c>
      <c r="D58" s="97">
        <f t="shared" si="10"/>
        <v>6047</v>
      </c>
      <c r="E58" s="52">
        <f t="shared" si="9"/>
        <v>102.69119400442854</v>
      </c>
      <c r="F58" s="52">
        <f t="shared" si="11"/>
        <v>99.702331734744504</v>
      </c>
      <c r="G58" s="12"/>
      <c r="H58" s="330">
        <v>1721</v>
      </c>
      <c r="I58" s="14">
        <v>36</v>
      </c>
      <c r="J58" s="162" t="s">
        <v>5</v>
      </c>
      <c r="K58" s="14">
        <f t="shared" si="7"/>
        <v>36</v>
      </c>
      <c r="L58" s="304">
        <v>2029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28</v>
      </c>
      <c r="C59" s="43">
        <f t="shared" si="8"/>
        <v>4097</v>
      </c>
      <c r="D59" s="97">
        <f t="shared" si="10"/>
        <v>4433</v>
      </c>
      <c r="E59" s="52">
        <f t="shared" si="9"/>
        <v>95.567996267786327</v>
      </c>
      <c r="F59" s="52">
        <f t="shared" si="11"/>
        <v>92.420482743063388</v>
      </c>
      <c r="G59" s="3"/>
      <c r="H59" s="372">
        <v>1020</v>
      </c>
      <c r="I59" s="335">
        <v>22</v>
      </c>
      <c r="J59" s="220" t="s">
        <v>26</v>
      </c>
      <c r="K59" s="8" t="s">
        <v>67</v>
      </c>
      <c r="L59" s="305">
        <v>133403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38</v>
      </c>
      <c r="C60" s="43">
        <f t="shared" si="8"/>
        <v>3308</v>
      </c>
      <c r="D60" s="97">
        <f t="shared" si="10"/>
        <v>1693</v>
      </c>
      <c r="E60" s="52">
        <f t="shared" si="9"/>
        <v>146.76131322094054</v>
      </c>
      <c r="F60" s="52">
        <f t="shared" si="11"/>
        <v>195.39279385705848</v>
      </c>
      <c r="G60" s="3"/>
      <c r="H60" s="91">
        <v>988</v>
      </c>
      <c r="I60" s="139">
        <v>12</v>
      </c>
      <c r="J60" s="160" t="s">
        <v>18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29</v>
      </c>
      <c r="C61" s="43">
        <f t="shared" si="8"/>
        <v>2816</v>
      </c>
      <c r="D61" s="97">
        <f t="shared" si="10"/>
        <v>22483</v>
      </c>
      <c r="E61" s="52">
        <f t="shared" si="9"/>
        <v>113.91585760517799</v>
      </c>
      <c r="F61" s="52">
        <f t="shared" si="11"/>
        <v>12.525018903171285</v>
      </c>
      <c r="G61" s="11"/>
      <c r="H61" s="91">
        <v>650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2090</v>
      </c>
      <c r="D62" s="97">
        <f t="shared" si="10"/>
        <v>1909</v>
      </c>
      <c r="E62" s="52">
        <f t="shared" si="9"/>
        <v>111.7049706039551</v>
      </c>
      <c r="F62" s="52">
        <f t="shared" si="11"/>
        <v>109.48140387637505</v>
      </c>
      <c r="G62" s="12"/>
      <c r="H62" s="91">
        <v>485</v>
      </c>
      <c r="I62" s="173">
        <v>21</v>
      </c>
      <c r="J62" s="3" t="s">
        <v>155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0">
        <f t="shared" si="8"/>
        <v>1721</v>
      </c>
      <c r="D63" s="137">
        <f t="shared" si="10"/>
        <v>2029</v>
      </c>
      <c r="E63" s="57">
        <f t="shared" si="9"/>
        <v>85.029644268774703</v>
      </c>
      <c r="F63" s="57">
        <f t="shared" si="11"/>
        <v>84.820108427796953</v>
      </c>
      <c r="G63" s="92"/>
      <c r="H63" s="125">
        <v>187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53401</v>
      </c>
      <c r="N63" s="89">
        <f>SUM(H49)</f>
        <v>47470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107225</v>
      </c>
      <c r="D64" s="138">
        <f t="shared" si="10"/>
        <v>133403</v>
      </c>
      <c r="E64" s="70">
        <f t="shared" si="9"/>
        <v>90.927207353888946</v>
      </c>
      <c r="F64" s="70">
        <f t="shared" si="11"/>
        <v>80.376753146480965</v>
      </c>
      <c r="G64" s="69"/>
      <c r="H64" s="125">
        <v>160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14704</v>
      </c>
      <c r="N64" s="89">
        <f t="shared" ref="N64:N72" si="13">SUM(H50)</f>
        <v>17176</v>
      </c>
      <c r="O64" s="45"/>
      <c r="S64" s="26"/>
      <c r="T64" s="26"/>
      <c r="U64" s="26"/>
      <c r="V64" s="26"/>
    </row>
    <row r="65" spans="2:22">
      <c r="H65" s="43">
        <v>41</v>
      </c>
      <c r="I65" s="3">
        <v>15</v>
      </c>
      <c r="J65" s="160" t="s">
        <v>20</v>
      </c>
      <c r="K65" s="3">
        <f t="shared" si="12"/>
        <v>13</v>
      </c>
      <c r="L65" s="160" t="s">
        <v>7</v>
      </c>
      <c r="M65" s="169">
        <v>18390</v>
      </c>
      <c r="N65" s="89">
        <f t="shared" si="13"/>
        <v>10417</v>
      </c>
      <c r="O65" s="45"/>
      <c r="S65" s="26"/>
      <c r="T65" s="26"/>
      <c r="U65" s="26"/>
      <c r="V65" s="26"/>
    </row>
    <row r="66" spans="2:22">
      <c r="H66" s="43">
        <v>25</v>
      </c>
      <c r="I66" s="3">
        <v>29</v>
      </c>
      <c r="J66" s="160" t="s">
        <v>95</v>
      </c>
      <c r="K66" s="3">
        <f t="shared" si="12"/>
        <v>40</v>
      </c>
      <c r="L66" s="160" t="s">
        <v>2</v>
      </c>
      <c r="M66" s="169">
        <v>7850</v>
      </c>
      <c r="N66" s="89">
        <f t="shared" si="13"/>
        <v>8532</v>
      </c>
      <c r="O66" s="45"/>
      <c r="S66" s="26"/>
      <c r="T66" s="26"/>
      <c r="U66" s="26"/>
      <c r="V66" s="26"/>
    </row>
    <row r="67" spans="2:22">
      <c r="H67" s="43">
        <v>13</v>
      </c>
      <c r="I67" s="3">
        <v>4</v>
      </c>
      <c r="J67" s="160" t="s">
        <v>11</v>
      </c>
      <c r="K67" s="3">
        <f t="shared" si="12"/>
        <v>34</v>
      </c>
      <c r="L67" s="160" t="s">
        <v>1</v>
      </c>
      <c r="M67" s="169">
        <v>5871</v>
      </c>
      <c r="N67" s="89">
        <f t="shared" si="13"/>
        <v>6029</v>
      </c>
      <c r="O67" s="45"/>
      <c r="S67" s="26"/>
      <c r="T67" s="26"/>
      <c r="U67" s="26"/>
      <c r="V67" s="26"/>
    </row>
    <row r="68" spans="2:22">
      <c r="B68" s="51"/>
      <c r="C68" s="26"/>
      <c r="H68" s="44">
        <v>0</v>
      </c>
      <c r="I68" s="3">
        <v>1</v>
      </c>
      <c r="J68" s="160" t="s">
        <v>4</v>
      </c>
      <c r="K68" s="3">
        <f t="shared" si="12"/>
        <v>24</v>
      </c>
      <c r="L68" s="160" t="s">
        <v>28</v>
      </c>
      <c r="M68" s="169">
        <v>4287</v>
      </c>
      <c r="N68" s="89">
        <f t="shared" si="13"/>
        <v>4097</v>
      </c>
      <c r="O68" s="45"/>
      <c r="S68" s="26"/>
      <c r="T68" s="26"/>
      <c r="U68" s="26"/>
      <c r="V68" s="26"/>
    </row>
    <row r="69" spans="2:22">
      <c r="B69" s="51"/>
      <c r="C69" s="26"/>
      <c r="H69" s="88">
        <v>0</v>
      </c>
      <c r="I69" s="3">
        <v>2</v>
      </c>
      <c r="J69" s="160" t="s">
        <v>6</v>
      </c>
      <c r="K69" s="3">
        <f t="shared" si="12"/>
        <v>38</v>
      </c>
      <c r="L69" s="160" t="s">
        <v>38</v>
      </c>
      <c r="M69" s="169">
        <v>2254</v>
      </c>
      <c r="N69" s="89">
        <f t="shared" si="13"/>
        <v>3308</v>
      </c>
      <c r="O69" s="45"/>
      <c r="S69" s="26"/>
      <c r="T69" s="26"/>
      <c r="U69" s="26"/>
      <c r="V69" s="26"/>
    </row>
    <row r="70" spans="2:22">
      <c r="B70" s="50"/>
      <c r="H70" s="289">
        <v>0</v>
      </c>
      <c r="I70" s="3">
        <v>3</v>
      </c>
      <c r="J70" s="160" t="s">
        <v>10</v>
      </c>
      <c r="K70" s="3">
        <f t="shared" si="12"/>
        <v>25</v>
      </c>
      <c r="L70" s="160" t="s">
        <v>29</v>
      </c>
      <c r="M70" s="169">
        <v>2472</v>
      </c>
      <c r="N70" s="89">
        <f t="shared" si="13"/>
        <v>2816</v>
      </c>
      <c r="O70" s="45"/>
      <c r="S70" s="26"/>
      <c r="T70" s="26"/>
      <c r="U70" s="26"/>
      <c r="V70" s="26"/>
    </row>
    <row r="71" spans="2:22">
      <c r="B71" s="50"/>
      <c r="H71" s="289">
        <v>0</v>
      </c>
      <c r="I71" s="3">
        <v>5</v>
      </c>
      <c r="J71" s="160" t="s">
        <v>12</v>
      </c>
      <c r="K71" s="3">
        <f t="shared" si="12"/>
        <v>16</v>
      </c>
      <c r="L71" s="160" t="s">
        <v>3</v>
      </c>
      <c r="M71" s="169">
        <v>1871</v>
      </c>
      <c r="N71" s="89">
        <f t="shared" si="13"/>
        <v>2090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6</v>
      </c>
      <c r="J72" s="160" t="s">
        <v>13</v>
      </c>
      <c r="K72" s="3">
        <f t="shared" si="12"/>
        <v>36</v>
      </c>
      <c r="L72" s="162" t="s">
        <v>5</v>
      </c>
      <c r="M72" s="170">
        <v>2024</v>
      </c>
      <c r="N72" s="89">
        <f t="shared" si="13"/>
        <v>1721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7</v>
      </c>
      <c r="J73" s="160" t="s">
        <v>14</v>
      </c>
      <c r="K73" s="43"/>
      <c r="L73" s="3" t="s">
        <v>173</v>
      </c>
      <c r="M73" s="168">
        <v>117924</v>
      </c>
      <c r="N73" s="167">
        <f>SUM(H89)</f>
        <v>107225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8</v>
      </c>
      <c r="J74" s="160" t="s">
        <v>15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9</v>
      </c>
      <c r="J75" s="3" t="s">
        <v>161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10</v>
      </c>
      <c r="J76" s="160" t="s">
        <v>16</v>
      </c>
      <c r="L76" s="48"/>
      <c r="M76" s="26"/>
      <c r="S76" s="26"/>
      <c r="T76" s="26"/>
      <c r="U76" s="26"/>
      <c r="V76" s="26"/>
    </row>
    <row r="77" spans="2:22">
      <c r="B77" s="50"/>
      <c r="H77" s="333">
        <v>0</v>
      </c>
      <c r="I77" s="3">
        <v>14</v>
      </c>
      <c r="J77" s="160" t="s">
        <v>19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18</v>
      </c>
      <c r="J78" s="160" t="s">
        <v>22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19</v>
      </c>
      <c r="J79" s="160" t="s">
        <v>23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20</v>
      </c>
      <c r="J80" s="160" t="s">
        <v>24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27</v>
      </c>
      <c r="J81" s="160" t="s">
        <v>31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31</v>
      </c>
      <c r="J84" s="160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333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107225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20" sqref="M2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0" t="s">
        <v>196</v>
      </c>
      <c r="I2" s="3"/>
      <c r="J2" s="185" t="s">
        <v>103</v>
      </c>
      <c r="K2" s="3"/>
      <c r="L2" s="179" t="s">
        <v>188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15"/>
      <c r="R3" s="48"/>
      <c r="S3" s="26"/>
      <c r="T3" s="26"/>
      <c r="U3" s="26"/>
      <c r="V3" s="26"/>
    </row>
    <row r="4" spans="5:30" ht="13.5" customHeight="1">
      <c r="H4" s="89">
        <v>49868</v>
      </c>
      <c r="I4" s="3">
        <v>3</v>
      </c>
      <c r="J4" s="33" t="s">
        <v>10</v>
      </c>
      <c r="K4" s="200">
        <f>SUM(I4)</f>
        <v>3</v>
      </c>
      <c r="L4" s="272">
        <v>17839</v>
      </c>
      <c r="M4" s="45"/>
      <c r="N4" s="415"/>
      <c r="R4" s="48"/>
      <c r="S4" s="26"/>
      <c r="T4" s="26"/>
      <c r="U4" s="26"/>
      <c r="V4" s="26"/>
    </row>
    <row r="5" spans="5:30" ht="13.5" customHeight="1">
      <c r="H5" s="88">
        <v>19397</v>
      </c>
      <c r="I5" s="3">
        <v>33</v>
      </c>
      <c r="J5" s="33" t="s">
        <v>0</v>
      </c>
      <c r="K5" s="200">
        <f t="shared" ref="K5:K13" si="0">SUM(I5)</f>
        <v>33</v>
      </c>
      <c r="L5" s="272">
        <v>18779</v>
      </c>
      <c r="M5" s="45"/>
      <c r="N5" s="415"/>
      <c r="R5" s="48"/>
      <c r="S5" s="26"/>
      <c r="T5" s="26"/>
      <c r="U5" s="26"/>
      <c r="V5" s="26"/>
    </row>
    <row r="6" spans="5:30" ht="13.5" customHeight="1">
      <c r="H6" s="88">
        <v>19292</v>
      </c>
      <c r="I6" s="3">
        <v>34</v>
      </c>
      <c r="J6" s="33" t="s">
        <v>1</v>
      </c>
      <c r="K6" s="200">
        <f t="shared" si="0"/>
        <v>34</v>
      </c>
      <c r="L6" s="272">
        <v>16563</v>
      </c>
      <c r="M6" s="45"/>
      <c r="N6" s="415"/>
      <c r="R6" s="48"/>
      <c r="S6" s="26"/>
      <c r="T6" s="26"/>
      <c r="U6" s="26"/>
      <c r="V6" s="26"/>
    </row>
    <row r="7" spans="5:30" ht="13.5" customHeight="1">
      <c r="H7" s="88">
        <v>19076</v>
      </c>
      <c r="I7" s="3">
        <v>17</v>
      </c>
      <c r="J7" s="33" t="s">
        <v>21</v>
      </c>
      <c r="K7" s="200">
        <f t="shared" si="0"/>
        <v>17</v>
      </c>
      <c r="L7" s="272">
        <v>23741</v>
      </c>
      <c r="M7" s="45"/>
      <c r="N7" s="415"/>
      <c r="R7" s="48"/>
      <c r="S7" s="26"/>
      <c r="T7" s="26"/>
      <c r="U7" s="26"/>
      <c r="V7" s="26"/>
    </row>
    <row r="8" spans="5:30">
      <c r="H8" s="88">
        <v>16795</v>
      </c>
      <c r="I8" s="3">
        <v>40</v>
      </c>
      <c r="J8" s="33" t="s">
        <v>2</v>
      </c>
      <c r="K8" s="200">
        <f t="shared" si="0"/>
        <v>40</v>
      </c>
      <c r="L8" s="272">
        <v>11322</v>
      </c>
      <c r="M8" s="45"/>
      <c r="R8" s="48"/>
      <c r="S8" s="26"/>
      <c r="T8" s="26"/>
      <c r="U8" s="26"/>
      <c r="V8" s="26"/>
    </row>
    <row r="9" spans="5:30">
      <c r="H9" s="44">
        <v>14179</v>
      </c>
      <c r="I9" s="3">
        <v>2</v>
      </c>
      <c r="J9" s="33" t="s">
        <v>6</v>
      </c>
      <c r="K9" s="200">
        <f t="shared" si="0"/>
        <v>2</v>
      </c>
      <c r="L9" s="272">
        <v>10315</v>
      </c>
      <c r="M9" s="45"/>
      <c r="R9" s="48"/>
      <c r="S9" s="26"/>
      <c r="T9" s="26"/>
      <c r="U9" s="26"/>
      <c r="V9" s="26"/>
    </row>
    <row r="10" spans="5:30">
      <c r="H10" s="44">
        <v>13046</v>
      </c>
      <c r="I10" s="3">
        <v>16</v>
      </c>
      <c r="J10" s="33" t="s">
        <v>3</v>
      </c>
      <c r="K10" s="200">
        <f t="shared" si="0"/>
        <v>16</v>
      </c>
      <c r="L10" s="272">
        <v>7607</v>
      </c>
      <c r="M10" s="45"/>
      <c r="R10" s="48"/>
      <c r="S10" s="26"/>
      <c r="T10" s="26"/>
      <c r="U10" s="26"/>
      <c r="V10" s="26"/>
    </row>
    <row r="11" spans="5:30">
      <c r="H11" s="88">
        <v>11912</v>
      </c>
      <c r="I11" s="3">
        <v>13</v>
      </c>
      <c r="J11" s="33" t="s">
        <v>7</v>
      </c>
      <c r="K11" s="200">
        <f t="shared" si="0"/>
        <v>13</v>
      </c>
      <c r="L11" s="273">
        <v>11178</v>
      </c>
      <c r="M11" s="45"/>
      <c r="N11" s="29"/>
      <c r="R11" s="48"/>
      <c r="S11" s="26"/>
      <c r="T11" s="26"/>
      <c r="U11" s="26"/>
      <c r="V11" s="26"/>
    </row>
    <row r="12" spans="5:30">
      <c r="H12" s="433">
        <v>9656</v>
      </c>
      <c r="I12" s="3">
        <v>31</v>
      </c>
      <c r="J12" s="33" t="s">
        <v>64</v>
      </c>
      <c r="K12" s="200">
        <f t="shared" si="0"/>
        <v>31</v>
      </c>
      <c r="L12" s="273">
        <v>10831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4">
        <v>8761</v>
      </c>
      <c r="I13" s="14">
        <v>25</v>
      </c>
      <c r="J13" s="77" t="s">
        <v>29</v>
      </c>
      <c r="K13" s="200">
        <f t="shared" si="0"/>
        <v>25</v>
      </c>
      <c r="L13" s="273">
        <v>7123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2">
        <v>6991</v>
      </c>
      <c r="I14" s="219">
        <v>26</v>
      </c>
      <c r="J14" s="376" t="s">
        <v>30</v>
      </c>
      <c r="K14" s="107" t="s">
        <v>8</v>
      </c>
      <c r="L14" s="274">
        <v>168721</v>
      </c>
      <c r="N14" s="32"/>
      <c r="R14" s="48"/>
      <c r="S14" s="26"/>
      <c r="T14" s="26"/>
      <c r="U14" s="26"/>
      <c r="V14" s="26"/>
    </row>
    <row r="15" spans="5:30">
      <c r="H15" s="88">
        <v>6957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5927</v>
      </c>
      <c r="I16" s="3">
        <v>21</v>
      </c>
      <c r="J16" s="3" t="s">
        <v>158</v>
      </c>
      <c r="K16" s="50"/>
      <c r="L16" s="32"/>
      <c r="R16" s="48"/>
      <c r="S16" s="26"/>
      <c r="T16" s="26"/>
      <c r="U16" s="26"/>
      <c r="V16" s="26"/>
    </row>
    <row r="17" spans="1:22">
      <c r="H17" s="289">
        <v>5509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>
      <c r="H18" s="122">
        <v>3216</v>
      </c>
      <c r="I18" s="3">
        <v>38</v>
      </c>
      <c r="J18" s="33" t="s">
        <v>38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2415</v>
      </c>
      <c r="I19" s="3">
        <v>9</v>
      </c>
      <c r="J19" s="3" t="s">
        <v>162</v>
      </c>
      <c r="K19" s="116">
        <f>SUM(I4)</f>
        <v>3</v>
      </c>
      <c r="L19" s="33" t="s">
        <v>10</v>
      </c>
      <c r="M19" s="365">
        <v>2189</v>
      </c>
      <c r="N19" s="89">
        <f>SUM(H4)</f>
        <v>49868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193</v>
      </c>
      <c r="D20" s="59" t="s">
        <v>185</v>
      </c>
      <c r="E20" s="59" t="s">
        <v>51</v>
      </c>
      <c r="F20" s="59" t="s">
        <v>50</v>
      </c>
      <c r="G20" s="60" t="s">
        <v>52</v>
      </c>
      <c r="H20" s="88">
        <v>1774</v>
      </c>
      <c r="I20" s="3">
        <v>14</v>
      </c>
      <c r="J20" s="33" t="s">
        <v>19</v>
      </c>
      <c r="K20" s="116">
        <f t="shared" ref="K20:K28" si="1">SUM(I5)</f>
        <v>33</v>
      </c>
      <c r="L20" s="33" t="s">
        <v>0</v>
      </c>
      <c r="M20" s="366">
        <v>18306</v>
      </c>
      <c r="N20" s="89">
        <f t="shared" ref="N20:N28" si="2">SUM(H5)</f>
        <v>19397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199">
        <f>SUM(H4)</f>
        <v>49868</v>
      </c>
      <c r="D21" s="89">
        <f>SUM(L4)</f>
        <v>17839</v>
      </c>
      <c r="E21" s="52">
        <f t="shared" ref="E21:E30" si="3">SUM(N19/M19*100)</f>
        <v>2278.1178620374599</v>
      </c>
      <c r="F21" s="52">
        <f t="shared" ref="F21:F31" si="4">SUM(C21/D21*100)</f>
        <v>279.54481753461516</v>
      </c>
      <c r="G21" s="62"/>
      <c r="H21" s="88">
        <v>1700</v>
      </c>
      <c r="I21" s="3">
        <v>24</v>
      </c>
      <c r="J21" s="33" t="s">
        <v>28</v>
      </c>
      <c r="K21" s="116">
        <f t="shared" si="1"/>
        <v>34</v>
      </c>
      <c r="L21" s="33" t="s">
        <v>1</v>
      </c>
      <c r="M21" s="366">
        <v>16726</v>
      </c>
      <c r="N21" s="89">
        <f t="shared" si="2"/>
        <v>19292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0</v>
      </c>
      <c r="C22" s="199">
        <f t="shared" ref="C22:C30" si="5">SUM(H5)</f>
        <v>19397</v>
      </c>
      <c r="D22" s="89">
        <f t="shared" ref="D22:D29" si="6">SUM(L5)</f>
        <v>18779</v>
      </c>
      <c r="E22" s="52">
        <f t="shared" si="3"/>
        <v>105.95979460286244</v>
      </c>
      <c r="F22" s="52">
        <f t="shared" si="4"/>
        <v>103.29091005910857</v>
      </c>
      <c r="G22" s="62"/>
      <c r="H22" s="333">
        <v>1039</v>
      </c>
      <c r="I22" s="3">
        <v>36</v>
      </c>
      <c r="J22" s="33" t="s">
        <v>5</v>
      </c>
      <c r="K22" s="116">
        <f t="shared" si="1"/>
        <v>17</v>
      </c>
      <c r="L22" s="33" t="s">
        <v>21</v>
      </c>
      <c r="M22" s="366">
        <v>19549</v>
      </c>
      <c r="N22" s="89">
        <f t="shared" si="2"/>
        <v>19076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1</v>
      </c>
      <c r="C23" s="199">
        <f t="shared" si="5"/>
        <v>19292</v>
      </c>
      <c r="D23" s="89">
        <f t="shared" si="6"/>
        <v>16563</v>
      </c>
      <c r="E23" s="52">
        <f t="shared" si="3"/>
        <v>115.34138467057275</v>
      </c>
      <c r="F23" s="52">
        <f t="shared" si="4"/>
        <v>116.47648372879308</v>
      </c>
      <c r="G23" s="62"/>
      <c r="H23" s="88">
        <v>716</v>
      </c>
      <c r="I23" s="3">
        <v>37</v>
      </c>
      <c r="J23" s="33" t="s">
        <v>37</v>
      </c>
      <c r="K23" s="116">
        <f t="shared" si="1"/>
        <v>40</v>
      </c>
      <c r="L23" s="33" t="s">
        <v>2</v>
      </c>
      <c r="M23" s="366">
        <v>17920</v>
      </c>
      <c r="N23" s="89">
        <f t="shared" si="2"/>
        <v>16795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21</v>
      </c>
      <c r="C24" s="199">
        <f t="shared" si="5"/>
        <v>19076</v>
      </c>
      <c r="D24" s="89">
        <f t="shared" si="6"/>
        <v>23741</v>
      </c>
      <c r="E24" s="52">
        <f t="shared" si="3"/>
        <v>97.580438897130279</v>
      </c>
      <c r="F24" s="52">
        <f t="shared" si="4"/>
        <v>80.350448591045037</v>
      </c>
      <c r="G24" s="62"/>
      <c r="H24" s="88">
        <v>533</v>
      </c>
      <c r="I24" s="3">
        <v>12</v>
      </c>
      <c r="J24" s="33" t="s">
        <v>18</v>
      </c>
      <c r="K24" s="116">
        <f t="shared" si="1"/>
        <v>2</v>
      </c>
      <c r="L24" s="33" t="s">
        <v>6</v>
      </c>
      <c r="M24" s="366">
        <v>21157</v>
      </c>
      <c r="N24" s="89">
        <f t="shared" si="2"/>
        <v>14179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2</v>
      </c>
      <c r="C25" s="199">
        <f t="shared" si="5"/>
        <v>16795</v>
      </c>
      <c r="D25" s="89">
        <f t="shared" si="6"/>
        <v>11322</v>
      </c>
      <c r="E25" s="52">
        <f t="shared" si="3"/>
        <v>93.722098214285708</v>
      </c>
      <c r="F25" s="52">
        <f t="shared" si="4"/>
        <v>148.33951598657481</v>
      </c>
      <c r="G25" s="72"/>
      <c r="H25" s="88">
        <v>500</v>
      </c>
      <c r="I25" s="3">
        <v>10</v>
      </c>
      <c r="J25" s="33" t="s">
        <v>16</v>
      </c>
      <c r="K25" s="116">
        <f t="shared" si="1"/>
        <v>16</v>
      </c>
      <c r="L25" s="33" t="s">
        <v>3</v>
      </c>
      <c r="M25" s="366">
        <v>5786</v>
      </c>
      <c r="N25" s="89">
        <f t="shared" si="2"/>
        <v>13046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</v>
      </c>
      <c r="C26" s="199">
        <f t="shared" si="5"/>
        <v>14179</v>
      </c>
      <c r="D26" s="89">
        <f t="shared" si="6"/>
        <v>10315</v>
      </c>
      <c r="E26" s="52">
        <f t="shared" si="3"/>
        <v>67.018008224228382</v>
      </c>
      <c r="F26" s="52">
        <f t="shared" si="4"/>
        <v>137.46000969461949</v>
      </c>
      <c r="G26" s="62"/>
      <c r="H26" s="88">
        <v>453</v>
      </c>
      <c r="I26" s="3">
        <v>27</v>
      </c>
      <c r="J26" s="33" t="s">
        <v>31</v>
      </c>
      <c r="K26" s="116">
        <f t="shared" si="1"/>
        <v>13</v>
      </c>
      <c r="L26" s="33" t="s">
        <v>7</v>
      </c>
      <c r="M26" s="367">
        <v>10155</v>
      </c>
      <c r="N26" s="89">
        <f t="shared" si="2"/>
        <v>11912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3</v>
      </c>
      <c r="C27" s="199">
        <f t="shared" si="5"/>
        <v>13046</v>
      </c>
      <c r="D27" s="89">
        <f t="shared" si="6"/>
        <v>7607</v>
      </c>
      <c r="E27" s="52">
        <f t="shared" si="3"/>
        <v>225.47528517110266</v>
      </c>
      <c r="F27" s="52">
        <f t="shared" si="4"/>
        <v>171.49993427106611</v>
      </c>
      <c r="G27" s="62"/>
      <c r="H27" s="289">
        <v>374</v>
      </c>
      <c r="I27" s="3">
        <v>32</v>
      </c>
      <c r="J27" s="33" t="s">
        <v>35</v>
      </c>
      <c r="K27" s="116">
        <f t="shared" si="1"/>
        <v>31</v>
      </c>
      <c r="L27" s="33" t="s">
        <v>64</v>
      </c>
      <c r="M27" s="368">
        <v>13000</v>
      </c>
      <c r="N27" s="89">
        <f t="shared" si="2"/>
        <v>9656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199">
        <f t="shared" si="5"/>
        <v>11912</v>
      </c>
      <c r="D28" s="89">
        <f t="shared" si="6"/>
        <v>11178</v>
      </c>
      <c r="E28" s="52">
        <f t="shared" si="3"/>
        <v>117.30182176267849</v>
      </c>
      <c r="F28" s="52">
        <f t="shared" si="4"/>
        <v>106.56646985149401</v>
      </c>
      <c r="G28" s="73"/>
      <c r="H28" s="289">
        <v>246</v>
      </c>
      <c r="I28" s="3">
        <v>39</v>
      </c>
      <c r="J28" s="33" t="s">
        <v>39</v>
      </c>
      <c r="K28" s="180">
        <f t="shared" si="1"/>
        <v>25</v>
      </c>
      <c r="L28" s="77" t="s">
        <v>29</v>
      </c>
      <c r="M28" s="368">
        <v>6934</v>
      </c>
      <c r="N28" s="166">
        <f t="shared" si="2"/>
        <v>8761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64</v>
      </c>
      <c r="C29" s="199">
        <f t="shared" si="5"/>
        <v>9656</v>
      </c>
      <c r="D29" s="89">
        <f t="shared" si="6"/>
        <v>10831</v>
      </c>
      <c r="E29" s="52">
        <f t="shared" si="3"/>
        <v>74.276923076923069</v>
      </c>
      <c r="F29" s="52">
        <f t="shared" si="4"/>
        <v>89.151509555904354</v>
      </c>
      <c r="G29" s="72"/>
      <c r="H29" s="88">
        <v>189</v>
      </c>
      <c r="I29" s="3">
        <v>7</v>
      </c>
      <c r="J29" s="33" t="s">
        <v>14</v>
      </c>
      <c r="K29" s="114"/>
      <c r="L29" s="114" t="s">
        <v>166</v>
      </c>
      <c r="M29" s="369">
        <v>166743</v>
      </c>
      <c r="N29" s="171">
        <f>SUM(H44)</f>
        <v>221011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29</v>
      </c>
      <c r="C30" s="199">
        <f t="shared" si="5"/>
        <v>8761</v>
      </c>
      <c r="D30" s="89">
        <f>SUM(L13)</f>
        <v>7123</v>
      </c>
      <c r="E30" s="57">
        <f t="shared" si="3"/>
        <v>126.34842803576578</v>
      </c>
      <c r="F30" s="63">
        <f t="shared" si="4"/>
        <v>122.99592868173524</v>
      </c>
      <c r="G30" s="75"/>
      <c r="H30" s="88">
        <v>169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221011</v>
      </c>
      <c r="D31" s="67">
        <f>SUM(L14)</f>
        <v>168721</v>
      </c>
      <c r="E31" s="70">
        <f>SUM(N29/M29*100)</f>
        <v>132.54589398055688</v>
      </c>
      <c r="F31" s="63">
        <f t="shared" si="4"/>
        <v>130.9919926980044</v>
      </c>
      <c r="G31" s="71"/>
      <c r="H31" s="88">
        <v>133</v>
      </c>
      <c r="I31" s="3">
        <v>4</v>
      </c>
      <c r="J31" s="33" t="s">
        <v>11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76</v>
      </c>
      <c r="I32" s="3">
        <v>5</v>
      </c>
      <c r="J32" s="33" t="s">
        <v>12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66</v>
      </c>
      <c r="I33" s="3">
        <v>15</v>
      </c>
      <c r="J33" s="33" t="s">
        <v>20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37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346">
        <v>8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221011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196</v>
      </c>
      <c r="I48" s="3"/>
      <c r="J48" s="188" t="s">
        <v>91</v>
      </c>
      <c r="K48" s="3"/>
      <c r="L48" s="326" t="s">
        <v>188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6" t="s">
        <v>170</v>
      </c>
      <c r="M49" s="82"/>
      <c r="R49" s="48"/>
      <c r="S49" s="26"/>
      <c r="T49" s="26"/>
      <c r="U49" s="26"/>
      <c r="V49" s="26"/>
    </row>
    <row r="50" spans="1:22">
      <c r="H50" s="43">
        <v>37821</v>
      </c>
      <c r="I50" s="3">
        <v>16</v>
      </c>
      <c r="J50" s="33" t="s">
        <v>3</v>
      </c>
      <c r="K50" s="324">
        <f>SUM(I50)</f>
        <v>16</v>
      </c>
      <c r="L50" s="327">
        <v>34804</v>
      </c>
      <c r="M50" s="45"/>
      <c r="R50" s="48"/>
      <c r="S50" s="26"/>
      <c r="T50" s="26"/>
      <c r="U50" s="26"/>
      <c r="V50" s="26"/>
    </row>
    <row r="51" spans="1:22">
      <c r="H51" s="88">
        <v>17842</v>
      </c>
      <c r="I51" s="3">
        <v>26</v>
      </c>
      <c r="J51" s="33" t="s">
        <v>30</v>
      </c>
      <c r="K51" s="324">
        <f t="shared" ref="K51:K59" si="7">SUM(I51)</f>
        <v>26</v>
      </c>
      <c r="L51" s="328">
        <v>13088</v>
      </c>
      <c r="M51" s="45"/>
      <c r="R51" s="48"/>
      <c r="S51" s="26"/>
      <c r="T51" s="26"/>
      <c r="U51" s="26"/>
      <c r="V51" s="26"/>
    </row>
    <row r="52" spans="1:22" ht="14.25" thickBot="1">
      <c r="H52" s="88">
        <v>7816</v>
      </c>
      <c r="I52" s="3">
        <v>38</v>
      </c>
      <c r="J52" s="33" t="s">
        <v>38</v>
      </c>
      <c r="K52" s="324">
        <f t="shared" si="7"/>
        <v>38</v>
      </c>
      <c r="L52" s="328">
        <v>7544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193</v>
      </c>
      <c r="D53" s="59" t="s">
        <v>185</v>
      </c>
      <c r="E53" s="59" t="s">
        <v>51</v>
      </c>
      <c r="F53" s="59" t="s">
        <v>50</v>
      </c>
      <c r="G53" s="60" t="s">
        <v>52</v>
      </c>
      <c r="H53" s="88">
        <v>6265</v>
      </c>
      <c r="I53" s="3">
        <v>34</v>
      </c>
      <c r="J53" s="33" t="s">
        <v>1</v>
      </c>
      <c r="K53" s="324">
        <f t="shared" si="7"/>
        <v>34</v>
      </c>
      <c r="L53" s="328">
        <v>6722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37821</v>
      </c>
      <c r="D54" s="97">
        <f>SUM(L50)</f>
        <v>34804</v>
      </c>
      <c r="E54" s="52">
        <f t="shared" ref="E54:E63" si="8">SUM(N67/M67*100)</f>
        <v>99.288564527984875</v>
      </c>
      <c r="F54" s="52">
        <f t="shared" ref="F54:F62" si="9">SUM(C54/D54*100)</f>
        <v>108.668543845535</v>
      </c>
      <c r="G54" s="62"/>
      <c r="H54" s="88">
        <v>6067</v>
      </c>
      <c r="I54" s="3">
        <v>33</v>
      </c>
      <c r="J54" s="33" t="s">
        <v>0</v>
      </c>
      <c r="K54" s="324">
        <f t="shared" si="7"/>
        <v>33</v>
      </c>
      <c r="L54" s="328">
        <v>12420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17842</v>
      </c>
      <c r="D55" s="97">
        <f t="shared" ref="D55:D63" si="11">SUM(L51)</f>
        <v>13088</v>
      </c>
      <c r="E55" s="52">
        <f t="shared" si="8"/>
        <v>130.98891417663901</v>
      </c>
      <c r="F55" s="52">
        <f t="shared" si="9"/>
        <v>136.32334963325184</v>
      </c>
      <c r="G55" s="62"/>
      <c r="H55" s="44">
        <v>1610</v>
      </c>
      <c r="I55" s="3">
        <v>39</v>
      </c>
      <c r="J55" s="33" t="s">
        <v>39</v>
      </c>
      <c r="K55" s="324">
        <f t="shared" si="7"/>
        <v>39</v>
      </c>
      <c r="L55" s="328">
        <v>2035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38</v>
      </c>
      <c r="C56" s="43">
        <f t="shared" si="10"/>
        <v>7816</v>
      </c>
      <c r="D56" s="97">
        <f t="shared" si="11"/>
        <v>7544</v>
      </c>
      <c r="E56" s="52">
        <f t="shared" si="8"/>
        <v>113.6046511627907</v>
      </c>
      <c r="F56" s="52">
        <f t="shared" si="9"/>
        <v>103.60551431601273</v>
      </c>
      <c r="G56" s="62"/>
      <c r="H56" s="44">
        <v>1193</v>
      </c>
      <c r="I56" s="3">
        <v>24</v>
      </c>
      <c r="J56" s="33" t="s">
        <v>28</v>
      </c>
      <c r="K56" s="324">
        <f t="shared" si="7"/>
        <v>24</v>
      </c>
      <c r="L56" s="328">
        <v>2019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6265</v>
      </c>
      <c r="D57" s="97">
        <f t="shared" si="11"/>
        <v>6722</v>
      </c>
      <c r="E57" s="52">
        <f t="shared" si="8"/>
        <v>118.65530303030303</v>
      </c>
      <c r="F57" s="52">
        <f t="shared" si="9"/>
        <v>93.201428146384998</v>
      </c>
      <c r="G57" s="62"/>
      <c r="H57" s="44">
        <v>1192</v>
      </c>
      <c r="I57" s="3">
        <v>17</v>
      </c>
      <c r="J57" s="33" t="s">
        <v>21</v>
      </c>
      <c r="K57" s="324">
        <f t="shared" si="7"/>
        <v>17</v>
      </c>
      <c r="L57" s="328">
        <v>1379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0</v>
      </c>
      <c r="C58" s="43">
        <f t="shared" si="10"/>
        <v>6067</v>
      </c>
      <c r="D58" s="97">
        <f t="shared" si="11"/>
        <v>12420</v>
      </c>
      <c r="E58" s="52">
        <f t="shared" si="8"/>
        <v>120.21002575787595</v>
      </c>
      <c r="F58" s="52">
        <f t="shared" si="9"/>
        <v>48.848631239935585</v>
      </c>
      <c r="G58" s="72"/>
      <c r="H58" s="333">
        <v>1042</v>
      </c>
      <c r="I58" s="3">
        <v>31</v>
      </c>
      <c r="J58" s="33" t="s">
        <v>106</v>
      </c>
      <c r="K58" s="324">
        <f t="shared" si="7"/>
        <v>31</v>
      </c>
      <c r="L58" s="328">
        <v>1138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1610</v>
      </c>
      <c r="D59" s="97">
        <f t="shared" si="11"/>
        <v>2035</v>
      </c>
      <c r="E59" s="52">
        <f t="shared" si="8"/>
        <v>90.909090909090907</v>
      </c>
      <c r="F59" s="52">
        <f t="shared" si="9"/>
        <v>79.115479115479118</v>
      </c>
      <c r="G59" s="62"/>
      <c r="H59" s="442">
        <v>923</v>
      </c>
      <c r="I59" s="14">
        <v>25</v>
      </c>
      <c r="J59" s="77" t="s">
        <v>29</v>
      </c>
      <c r="K59" s="325">
        <f t="shared" si="7"/>
        <v>25</v>
      </c>
      <c r="L59" s="329">
        <v>1550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28</v>
      </c>
      <c r="C60" s="89">
        <f t="shared" si="10"/>
        <v>1193</v>
      </c>
      <c r="D60" s="97">
        <f t="shared" si="11"/>
        <v>2019</v>
      </c>
      <c r="E60" s="52">
        <f t="shared" si="8"/>
        <v>114.16267942583731</v>
      </c>
      <c r="F60" s="52">
        <f t="shared" si="9"/>
        <v>59.088657751362064</v>
      </c>
      <c r="G60" s="62"/>
      <c r="H60" s="420">
        <v>765</v>
      </c>
      <c r="I60" s="219">
        <v>36</v>
      </c>
      <c r="J60" s="376" t="s">
        <v>5</v>
      </c>
      <c r="K60" s="362" t="s">
        <v>8</v>
      </c>
      <c r="L60" s="371">
        <v>87084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21</v>
      </c>
      <c r="C61" s="43">
        <f t="shared" si="10"/>
        <v>1192</v>
      </c>
      <c r="D61" s="97">
        <f t="shared" si="11"/>
        <v>1379</v>
      </c>
      <c r="E61" s="52">
        <f t="shared" si="8"/>
        <v>67.765776009096072</v>
      </c>
      <c r="F61" s="52">
        <f t="shared" si="9"/>
        <v>86.439448875997101</v>
      </c>
      <c r="G61" s="73"/>
      <c r="H61" s="44">
        <v>756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64</v>
      </c>
      <c r="C62" s="43">
        <f t="shared" si="10"/>
        <v>1042</v>
      </c>
      <c r="D62" s="97">
        <f t="shared" si="11"/>
        <v>1138</v>
      </c>
      <c r="E62" s="52">
        <f t="shared" si="8"/>
        <v>107.09146968139774</v>
      </c>
      <c r="F62" s="52">
        <f t="shared" si="9"/>
        <v>91.564147627416531</v>
      </c>
      <c r="G62" s="72"/>
      <c r="H62" s="88">
        <v>703</v>
      </c>
      <c r="I62" s="3">
        <v>40</v>
      </c>
      <c r="J62" s="33" t="s">
        <v>2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29</v>
      </c>
      <c r="C63" s="43">
        <f t="shared" si="10"/>
        <v>923</v>
      </c>
      <c r="D63" s="97">
        <f t="shared" si="11"/>
        <v>1550</v>
      </c>
      <c r="E63" s="57">
        <f t="shared" si="8"/>
        <v>93.896236012207524</v>
      </c>
      <c r="F63" s="52">
        <f>SUM(C63/D63*100)</f>
        <v>59.548387096774192</v>
      </c>
      <c r="G63" s="75"/>
      <c r="H63" s="44">
        <v>217</v>
      </c>
      <c r="I63" s="3">
        <v>19</v>
      </c>
      <c r="J63" s="33" t="s">
        <v>23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84730</v>
      </c>
      <c r="D64" s="67">
        <f>SUM(L60)</f>
        <v>87084</v>
      </c>
      <c r="E64" s="70">
        <f>SUM(N77/M77*100)</f>
        <v>107.78389792777092</v>
      </c>
      <c r="F64" s="70">
        <f>SUM(C64/D64*100)</f>
        <v>97.296862799136463</v>
      </c>
      <c r="G64" s="71"/>
      <c r="H64" s="346">
        <v>119</v>
      </c>
      <c r="I64" s="3">
        <v>1</v>
      </c>
      <c r="J64" s="33" t="s">
        <v>4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119</v>
      </c>
      <c r="I65" s="3">
        <v>15</v>
      </c>
      <c r="J65" s="33" t="s">
        <v>20</v>
      </c>
      <c r="M65" s="48"/>
      <c r="N65" s="26"/>
      <c r="R65" s="48"/>
      <c r="S65" s="26"/>
      <c r="T65" s="26"/>
      <c r="U65" s="26"/>
      <c r="V65" s="26"/>
    </row>
    <row r="66" spans="3:22">
      <c r="H66" s="44">
        <v>96</v>
      </c>
      <c r="I66" s="3">
        <v>37</v>
      </c>
      <c r="J66" s="33" t="s">
        <v>37</v>
      </c>
      <c r="L66" s="189" t="s">
        <v>91</v>
      </c>
      <c r="M66" s="340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88">
        <v>90</v>
      </c>
      <c r="I67" s="3">
        <v>9</v>
      </c>
      <c r="J67" s="3" t="s">
        <v>162</v>
      </c>
      <c r="K67" s="3">
        <f>SUM(I50)</f>
        <v>16</v>
      </c>
      <c r="L67" s="33" t="s">
        <v>3</v>
      </c>
      <c r="M67" s="387">
        <v>38092</v>
      </c>
      <c r="N67" s="89">
        <f>SUM(H50)</f>
        <v>37821</v>
      </c>
      <c r="R67" s="48"/>
      <c r="S67" s="26"/>
      <c r="T67" s="26"/>
      <c r="U67" s="26"/>
      <c r="V67" s="26"/>
    </row>
    <row r="68" spans="3:22">
      <c r="C68" s="26"/>
      <c r="H68" s="44">
        <v>51</v>
      </c>
      <c r="I68" s="3">
        <v>11</v>
      </c>
      <c r="J68" s="33" t="s">
        <v>17</v>
      </c>
      <c r="K68" s="3">
        <f t="shared" ref="K68:K76" si="12">SUM(I51)</f>
        <v>26</v>
      </c>
      <c r="L68" s="33" t="s">
        <v>30</v>
      </c>
      <c r="M68" s="388">
        <v>13621</v>
      </c>
      <c r="N68" s="89">
        <f t="shared" ref="N68:N76" si="13">SUM(H51)</f>
        <v>17842</v>
      </c>
      <c r="R68" s="48"/>
      <c r="S68" s="26"/>
      <c r="T68" s="26"/>
      <c r="U68" s="26"/>
      <c r="V68" s="26"/>
    </row>
    <row r="69" spans="3:22">
      <c r="H69" s="44">
        <v>38</v>
      </c>
      <c r="I69" s="3">
        <v>13</v>
      </c>
      <c r="J69" s="33" t="s">
        <v>7</v>
      </c>
      <c r="K69" s="3">
        <f t="shared" si="12"/>
        <v>38</v>
      </c>
      <c r="L69" s="33" t="s">
        <v>38</v>
      </c>
      <c r="M69" s="388">
        <v>6880</v>
      </c>
      <c r="N69" s="89">
        <f t="shared" si="13"/>
        <v>7816</v>
      </c>
      <c r="R69" s="48"/>
      <c r="S69" s="26"/>
      <c r="T69" s="26"/>
      <c r="U69" s="26"/>
      <c r="V69" s="26"/>
    </row>
    <row r="70" spans="3:22">
      <c r="H70" s="44">
        <v>5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88">
        <v>5280</v>
      </c>
      <c r="N70" s="89">
        <f t="shared" si="13"/>
        <v>6265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33</v>
      </c>
      <c r="L71" s="33" t="s">
        <v>0</v>
      </c>
      <c r="M71" s="388">
        <v>5047</v>
      </c>
      <c r="N71" s="89">
        <f t="shared" si="13"/>
        <v>6067</v>
      </c>
      <c r="R71" s="48"/>
      <c r="S71" s="26"/>
      <c r="T71" s="26"/>
      <c r="U71" s="26"/>
      <c r="V71" s="26"/>
    </row>
    <row r="72" spans="3:22">
      <c r="H72" s="289">
        <v>0</v>
      </c>
      <c r="I72" s="3">
        <v>3</v>
      </c>
      <c r="J72" s="33" t="s">
        <v>10</v>
      </c>
      <c r="K72" s="3">
        <f t="shared" si="12"/>
        <v>39</v>
      </c>
      <c r="L72" s="33" t="s">
        <v>39</v>
      </c>
      <c r="M72" s="388">
        <v>1771</v>
      </c>
      <c r="N72" s="89">
        <f t="shared" si="13"/>
        <v>1610</v>
      </c>
      <c r="R72" s="48"/>
      <c r="S72" s="26"/>
      <c r="T72" s="26"/>
      <c r="U72" s="26"/>
      <c r="V72" s="26"/>
    </row>
    <row r="73" spans="3:22">
      <c r="H73" s="88">
        <v>0</v>
      </c>
      <c r="I73" s="3">
        <v>4</v>
      </c>
      <c r="J73" s="33" t="s">
        <v>11</v>
      </c>
      <c r="K73" s="3">
        <f t="shared" si="12"/>
        <v>24</v>
      </c>
      <c r="L73" s="33" t="s">
        <v>28</v>
      </c>
      <c r="M73" s="388">
        <v>1045</v>
      </c>
      <c r="N73" s="89">
        <f t="shared" si="13"/>
        <v>1193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17</v>
      </c>
      <c r="L74" s="33" t="s">
        <v>21</v>
      </c>
      <c r="M74" s="388">
        <v>1759</v>
      </c>
      <c r="N74" s="89">
        <f t="shared" si="13"/>
        <v>1192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31</v>
      </c>
      <c r="L75" s="33" t="s">
        <v>64</v>
      </c>
      <c r="M75" s="388">
        <v>973</v>
      </c>
      <c r="N75" s="89">
        <f t="shared" si="13"/>
        <v>1042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25</v>
      </c>
      <c r="L76" s="77" t="s">
        <v>29</v>
      </c>
      <c r="M76" s="389">
        <v>983</v>
      </c>
      <c r="N76" s="166">
        <f t="shared" si="13"/>
        <v>923</v>
      </c>
      <c r="R76" s="48"/>
      <c r="S76" s="26"/>
      <c r="T76" s="26"/>
      <c r="U76" s="26"/>
      <c r="V76" s="26"/>
    </row>
    <row r="77" spans="3:22" ht="14.25" thickTop="1">
      <c r="H77" s="88">
        <v>0</v>
      </c>
      <c r="I77" s="3">
        <v>8</v>
      </c>
      <c r="J77" s="33" t="s">
        <v>15</v>
      </c>
      <c r="K77" s="3"/>
      <c r="L77" s="114" t="s">
        <v>62</v>
      </c>
      <c r="M77" s="294">
        <v>78611</v>
      </c>
      <c r="N77" s="171">
        <f>SUM(H90)</f>
        <v>84730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346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89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84730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21" sqref="M21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197</v>
      </c>
      <c r="I2" s="3"/>
      <c r="J2" s="182" t="s">
        <v>70</v>
      </c>
      <c r="K2" s="81"/>
      <c r="L2" s="316" t="s">
        <v>198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421">
        <v>54010</v>
      </c>
      <c r="I4" s="3">
        <v>33</v>
      </c>
      <c r="J4" s="160" t="s">
        <v>0</v>
      </c>
      <c r="K4" s="120">
        <f>SUM(I4)</f>
        <v>33</v>
      </c>
      <c r="L4" s="309">
        <v>52754</v>
      </c>
      <c r="M4" s="95"/>
      <c r="N4" s="416"/>
      <c r="O4" s="1"/>
      <c r="R4" s="48"/>
      <c r="S4" s="26"/>
      <c r="T4" s="26"/>
      <c r="U4" s="26"/>
      <c r="V4" s="26"/>
    </row>
    <row r="5" spans="8:30" ht="13.5" customHeight="1">
      <c r="H5" s="88">
        <v>10394</v>
      </c>
      <c r="I5" s="3">
        <v>34</v>
      </c>
      <c r="J5" s="160" t="s">
        <v>1</v>
      </c>
      <c r="K5" s="120">
        <f t="shared" ref="K5:K13" si="0">SUM(I5)</f>
        <v>34</v>
      </c>
      <c r="L5" s="310">
        <v>11283</v>
      </c>
      <c r="M5" s="95"/>
      <c r="N5" s="416"/>
      <c r="O5" s="1"/>
      <c r="R5" s="48"/>
      <c r="S5" s="26"/>
      <c r="T5" s="26"/>
      <c r="U5" s="26"/>
      <c r="V5" s="26"/>
    </row>
    <row r="6" spans="8:30" ht="13.5" customHeight="1">
      <c r="H6" s="88">
        <v>10389</v>
      </c>
      <c r="I6" s="3">
        <v>9</v>
      </c>
      <c r="J6" s="3" t="s">
        <v>161</v>
      </c>
      <c r="K6" s="120">
        <f t="shared" si="0"/>
        <v>9</v>
      </c>
      <c r="L6" s="310">
        <v>10727</v>
      </c>
      <c r="M6" s="95"/>
      <c r="N6" s="416"/>
      <c r="O6" s="1"/>
      <c r="R6" s="48"/>
      <c r="S6" s="26"/>
      <c r="T6" s="26"/>
      <c r="U6" s="26"/>
      <c r="V6" s="26"/>
    </row>
    <row r="7" spans="8:30" ht="13.5" customHeight="1">
      <c r="H7" s="88">
        <v>8980</v>
      </c>
      <c r="I7" s="3">
        <v>13</v>
      </c>
      <c r="J7" s="160" t="s">
        <v>7</v>
      </c>
      <c r="K7" s="120">
        <f t="shared" si="0"/>
        <v>13</v>
      </c>
      <c r="L7" s="310">
        <v>9031</v>
      </c>
      <c r="M7" s="95"/>
      <c r="N7" s="416"/>
      <c r="O7" s="1"/>
      <c r="R7" s="48"/>
      <c r="S7" s="26"/>
      <c r="T7" s="26"/>
      <c r="U7" s="26"/>
      <c r="V7" s="26"/>
    </row>
    <row r="8" spans="8:30" ht="13.5" customHeight="1">
      <c r="H8" s="88">
        <v>6101</v>
      </c>
      <c r="I8" s="3">
        <v>24</v>
      </c>
      <c r="J8" s="160" t="s">
        <v>28</v>
      </c>
      <c r="K8" s="120">
        <f t="shared" si="0"/>
        <v>24</v>
      </c>
      <c r="L8" s="310">
        <v>6842</v>
      </c>
      <c r="M8" s="95"/>
      <c r="N8" s="416"/>
      <c r="O8" s="1"/>
      <c r="R8" s="48"/>
      <c r="S8" s="26"/>
      <c r="T8" s="26"/>
      <c r="U8" s="26"/>
      <c r="V8" s="26"/>
    </row>
    <row r="9" spans="8:30" ht="13.5" customHeight="1">
      <c r="H9" s="88">
        <v>5161</v>
      </c>
      <c r="I9" s="3">
        <v>25</v>
      </c>
      <c r="J9" s="160" t="s">
        <v>29</v>
      </c>
      <c r="K9" s="120">
        <f t="shared" si="0"/>
        <v>25</v>
      </c>
      <c r="L9" s="310">
        <v>6417</v>
      </c>
      <c r="M9" s="95"/>
      <c r="O9" s="1"/>
      <c r="R9" s="48"/>
      <c r="S9" s="26"/>
      <c r="T9" s="26"/>
      <c r="U9" s="26"/>
      <c r="V9" s="26"/>
    </row>
    <row r="10" spans="8:30" ht="13.5" customHeight="1">
      <c r="H10" s="289">
        <v>1459</v>
      </c>
      <c r="I10" s="3">
        <v>12</v>
      </c>
      <c r="J10" s="160" t="s">
        <v>18</v>
      </c>
      <c r="K10" s="120">
        <f t="shared" si="0"/>
        <v>12</v>
      </c>
      <c r="L10" s="310">
        <v>1401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1109</v>
      </c>
      <c r="I11" s="3">
        <v>17</v>
      </c>
      <c r="J11" s="160" t="s">
        <v>21</v>
      </c>
      <c r="K11" s="120">
        <f t="shared" si="0"/>
        <v>17</v>
      </c>
      <c r="L11" s="310">
        <v>1098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1064</v>
      </c>
      <c r="I12" s="3">
        <v>16</v>
      </c>
      <c r="J12" s="160" t="s">
        <v>3</v>
      </c>
      <c r="K12" s="120">
        <f t="shared" si="0"/>
        <v>16</v>
      </c>
      <c r="L12" s="310">
        <v>775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820</v>
      </c>
      <c r="I13" s="14">
        <v>26</v>
      </c>
      <c r="J13" s="162" t="s">
        <v>30</v>
      </c>
      <c r="K13" s="181">
        <f t="shared" si="0"/>
        <v>26</v>
      </c>
      <c r="L13" s="318">
        <v>598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2">
        <v>796</v>
      </c>
      <c r="I14" s="219">
        <v>20</v>
      </c>
      <c r="J14" s="220" t="s">
        <v>24</v>
      </c>
      <c r="K14" s="81" t="s">
        <v>8</v>
      </c>
      <c r="L14" s="319">
        <v>108124</v>
      </c>
      <c r="N14" s="48"/>
      <c r="R14" s="48"/>
      <c r="S14" s="26"/>
      <c r="T14" s="26"/>
      <c r="U14" s="26"/>
      <c r="V14" s="26"/>
    </row>
    <row r="15" spans="8:30" ht="13.5" customHeight="1">
      <c r="H15" s="88">
        <v>757</v>
      </c>
      <c r="I15" s="3">
        <v>40</v>
      </c>
      <c r="J15" s="160" t="s">
        <v>2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730</v>
      </c>
      <c r="I16" s="3">
        <v>6</v>
      </c>
      <c r="J16" s="160" t="s">
        <v>13</v>
      </c>
      <c r="K16" s="50"/>
      <c r="R16" s="48"/>
      <c r="S16" s="26"/>
      <c r="T16" s="26"/>
      <c r="U16" s="26"/>
      <c r="V16" s="26"/>
    </row>
    <row r="17" spans="1:22" ht="13.5" customHeight="1">
      <c r="H17" s="88">
        <v>726</v>
      </c>
      <c r="I17" s="3">
        <v>22</v>
      </c>
      <c r="J17" s="160" t="s">
        <v>26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557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543</v>
      </c>
      <c r="I19" s="3">
        <v>36</v>
      </c>
      <c r="J19" s="160" t="s">
        <v>5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461</v>
      </c>
      <c r="I20" s="3">
        <v>1</v>
      </c>
      <c r="J20" s="160" t="s">
        <v>4</v>
      </c>
      <c r="K20" s="120">
        <f>SUM(I4)</f>
        <v>33</v>
      </c>
      <c r="L20" s="160" t="s">
        <v>0</v>
      </c>
      <c r="M20" s="320">
        <v>43668</v>
      </c>
      <c r="N20" s="89">
        <f>SUM(H4)</f>
        <v>54010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60" t="s">
        <v>52</v>
      </c>
      <c r="H21" s="88">
        <v>373</v>
      </c>
      <c r="I21" s="3">
        <v>31</v>
      </c>
      <c r="J21" s="3" t="s">
        <v>64</v>
      </c>
      <c r="K21" s="120">
        <f t="shared" ref="K21:K29" si="1">SUM(I5)</f>
        <v>34</v>
      </c>
      <c r="L21" s="160" t="s">
        <v>1</v>
      </c>
      <c r="M21" s="321">
        <v>10448</v>
      </c>
      <c r="N21" s="89">
        <f t="shared" ref="N21:N29" si="2">SUM(H5)</f>
        <v>10394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54010</v>
      </c>
      <c r="D22" s="97">
        <f>SUM(L4)</f>
        <v>52754</v>
      </c>
      <c r="E22" s="55">
        <f t="shared" ref="E22:E31" si="3">SUM(N20/M20*100)</f>
        <v>123.68324631308967</v>
      </c>
      <c r="F22" s="52">
        <f t="shared" ref="F22:F32" si="4">SUM(C22/D22*100)</f>
        <v>102.38086211472115</v>
      </c>
      <c r="G22" s="62"/>
      <c r="H22" s="289">
        <v>335</v>
      </c>
      <c r="I22" s="3">
        <v>18</v>
      </c>
      <c r="J22" s="160" t="s">
        <v>22</v>
      </c>
      <c r="K22" s="120">
        <f t="shared" si="1"/>
        <v>9</v>
      </c>
      <c r="L22" s="3" t="s">
        <v>161</v>
      </c>
      <c r="M22" s="321">
        <v>10783</v>
      </c>
      <c r="N22" s="89">
        <f t="shared" si="2"/>
        <v>10389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1</v>
      </c>
      <c r="C23" s="43">
        <f t="shared" ref="C23:C31" si="5">SUM(H5)</f>
        <v>10394</v>
      </c>
      <c r="D23" s="97">
        <f t="shared" ref="D23:D31" si="6">SUM(L5)</f>
        <v>11283</v>
      </c>
      <c r="E23" s="55">
        <f t="shared" si="3"/>
        <v>99.48315467075038</v>
      </c>
      <c r="F23" s="52">
        <f t="shared" si="4"/>
        <v>92.120889834263949</v>
      </c>
      <c r="G23" s="62"/>
      <c r="H23" s="88">
        <v>322</v>
      </c>
      <c r="I23" s="3">
        <v>38</v>
      </c>
      <c r="J23" s="160" t="s">
        <v>38</v>
      </c>
      <c r="K23" s="120">
        <f t="shared" si="1"/>
        <v>13</v>
      </c>
      <c r="L23" s="160" t="s">
        <v>7</v>
      </c>
      <c r="M23" s="321">
        <v>10361</v>
      </c>
      <c r="N23" s="89">
        <f t="shared" si="2"/>
        <v>8980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10389</v>
      </c>
      <c r="D24" s="97">
        <f t="shared" si="6"/>
        <v>10727</v>
      </c>
      <c r="E24" s="55">
        <f t="shared" si="3"/>
        <v>96.346100343132719</v>
      </c>
      <c r="F24" s="52">
        <f t="shared" si="4"/>
        <v>96.849072434044942</v>
      </c>
      <c r="G24" s="62"/>
      <c r="H24" s="289">
        <v>149</v>
      </c>
      <c r="I24" s="3">
        <v>5</v>
      </c>
      <c r="J24" s="160" t="s">
        <v>12</v>
      </c>
      <c r="K24" s="120">
        <f t="shared" si="1"/>
        <v>24</v>
      </c>
      <c r="L24" s="160" t="s">
        <v>28</v>
      </c>
      <c r="M24" s="321">
        <v>5236</v>
      </c>
      <c r="N24" s="89">
        <f t="shared" si="2"/>
        <v>6101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8980</v>
      </c>
      <c r="D25" s="97">
        <f t="shared" si="6"/>
        <v>9031</v>
      </c>
      <c r="E25" s="55">
        <f t="shared" si="3"/>
        <v>86.671170736415405</v>
      </c>
      <c r="F25" s="52">
        <f t="shared" si="4"/>
        <v>99.43527848521758</v>
      </c>
      <c r="G25" s="62"/>
      <c r="H25" s="88">
        <v>124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1">
        <v>4690</v>
      </c>
      <c r="N25" s="89">
        <f t="shared" si="2"/>
        <v>5161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6101</v>
      </c>
      <c r="D26" s="97">
        <f t="shared" si="6"/>
        <v>6842</v>
      </c>
      <c r="E26" s="55">
        <f t="shared" si="3"/>
        <v>116.52024446142093</v>
      </c>
      <c r="F26" s="52">
        <f t="shared" si="4"/>
        <v>89.169833382052033</v>
      </c>
      <c r="G26" s="72"/>
      <c r="H26" s="88">
        <v>115</v>
      </c>
      <c r="I26" s="3">
        <v>11</v>
      </c>
      <c r="J26" s="160" t="s">
        <v>17</v>
      </c>
      <c r="K26" s="120">
        <f t="shared" si="1"/>
        <v>12</v>
      </c>
      <c r="L26" s="160" t="s">
        <v>18</v>
      </c>
      <c r="M26" s="321">
        <v>1408</v>
      </c>
      <c r="N26" s="89">
        <f t="shared" si="2"/>
        <v>1459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5161</v>
      </c>
      <c r="D27" s="97">
        <f t="shared" si="6"/>
        <v>6417</v>
      </c>
      <c r="E27" s="55">
        <f t="shared" si="3"/>
        <v>110.04264392324095</v>
      </c>
      <c r="F27" s="52">
        <f t="shared" si="4"/>
        <v>80.426990805672432</v>
      </c>
      <c r="G27" s="76"/>
      <c r="H27" s="88">
        <v>60</v>
      </c>
      <c r="I27" s="3">
        <v>23</v>
      </c>
      <c r="J27" s="160" t="s">
        <v>27</v>
      </c>
      <c r="K27" s="120">
        <f t="shared" si="1"/>
        <v>17</v>
      </c>
      <c r="L27" s="160" t="s">
        <v>21</v>
      </c>
      <c r="M27" s="321">
        <v>1102</v>
      </c>
      <c r="N27" s="89">
        <f t="shared" si="2"/>
        <v>1109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18</v>
      </c>
      <c r="C28" s="43">
        <f t="shared" si="5"/>
        <v>1459</v>
      </c>
      <c r="D28" s="97">
        <f t="shared" si="6"/>
        <v>1401</v>
      </c>
      <c r="E28" s="55">
        <f t="shared" si="3"/>
        <v>103.62215909090908</v>
      </c>
      <c r="F28" s="52">
        <f t="shared" si="4"/>
        <v>104.13990007137758</v>
      </c>
      <c r="G28" s="62"/>
      <c r="H28" s="289">
        <v>49</v>
      </c>
      <c r="I28" s="3">
        <v>27</v>
      </c>
      <c r="J28" s="160" t="s">
        <v>31</v>
      </c>
      <c r="K28" s="120">
        <f t="shared" si="1"/>
        <v>16</v>
      </c>
      <c r="L28" s="160" t="s">
        <v>3</v>
      </c>
      <c r="M28" s="321">
        <v>647</v>
      </c>
      <c r="N28" s="89">
        <f t="shared" si="2"/>
        <v>1064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1109</v>
      </c>
      <c r="D29" s="97">
        <f t="shared" si="6"/>
        <v>1098</v>
      </c>
      <c r="E29" s="55">
        <f t="shared" si="3"/>
        <v>100.63520871143376</v>
      </c>
      <c r="F29" s="52">
        <f t="shared" si="4"/>
        <v>101.00182149362477</v>
      </c>
      <c r="G29" s="73"/>
      <c r="H29" s="88">
        <v>13</v>
      </c>
      <c r="I29" s="3">
        <v>3</v>
      </c>
      <c r="J29" s="160" t="s">
        <v>10</v>
      </c>
      <c r="K29" s="181">
        <f t="shared" si="1"/>
        <v>26</v>
      </c>
      <c r="L29" s="162" t="s">
        <v>30</v>
      </c>
      <c r="M29" s="322">
        <v>904</v>
      </c>
      <c r="N29" s="89">
        <f t="shared" si="2"/>
        <v>820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3</v>
      </c>
      <c r="C30" s="43">
        <f t="shared" si="5"/>
        <v>1064</v>
      </c>
      <c r="D30" s="97">
        <f t="shared" si="6"/>
        <v>775</v>
      </c>
      <c r="E30" s="55">
        <f t="shared" si="3"/>
        <v>164.45131375579598</v>
      </c>
      <c r="F30" s="52">
        <f t="shared" si="4"/>
        <v>137.29032258064515</v>
      </c>
      <c r="G30" s="72"/>
      <c r="H30" s="88">
        <v>11</v>
      </c>
      <c r="I30" s="3">
        <v>4</v>
      </c>
      <c r="J30" s="160" t="s">
        <v>11</v>
      </c>
      <c r="K30" s="114"/>
      <c r="L30" s="332" t="s">
        <v>107</v>
      </c>
      <c r="M30" s="323">
        <v>95518</v>
      </c>
      <c r="N30" s="89">
        <f>SUM(H44)</f>
        <v>105618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820</v>
      </c>
      <c r="D31" s="97">
        <f t="shared" si="6"/>
        <v>598</v>
      </c>
      <c r="E31" s="55">
        <f t="shared" si="3"/>
        <v>90.707964601769902</v>
      </c>
      <c r="F31" s="63">
        <f t="shared" si="4"/>
        <v>137.12374581939798</v>
      </c>
      <c r="G31" s="75"/>
      <c r="H31" s="88">
        <v>10</v>
      </c>
      <c r="I31" s="3">
        <v>32</v>
      </c>
      <c r="J31" s="160" t="s">
        <v>35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105618</v>
      </c>
      <c r="D32" s="67">
        <f>SUM(L14)</f>
        <v>108124</v>
      </c>
      <c r="E32" s="68">
        <f>SUM(N30/M30*100)</f>
        <v>110.57392323959883</v>
      </c>
      <c r="F32" s="63">
        <f t="shared" si="4"/>
        <v>97.682290703266617</v>
      </c>
      <c r="G32" s="71"/>
      <c r="H32" s="89">
        <v>0</v>
      </c>
      <c r="I32" s="3">
        <v>2</v>
      </c>
      <c r="J32" s="160" t="s">
        <v>6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7</v>
      </c>
      <c r="J33" s="160" t="s">
        <v>14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8</v>
      </c>
      <c r="J34" s="160" t="s">
        <v>15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10</v>
      </c>
      <c r="J35" s="160" t="s">
        <v>16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15</v>
      </c>
      <c r="J36" s="160" t="s">
        <v>20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19</v>
      </c>
      <c r="J37" s="160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289">
        <v>0</v>
      </c>
      <c r="I38" s="3">
        <v>28</v>
      </c>
      <c r="J38" s="160" t="s">
        <v>32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105618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196</v>
      </c>
      <c r="I48" s="3"/>
      <c r="J48" s="178" t="s">
        <v>104</v>
      </c>
      <c r="K48" s="81"/>
      <c r="L48" s="296" t="s">
        <v>198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343373</v>
      </c>
      <c r="I50" s="160">
        <v>17</v>
      </c>
      <c r="J50" s="160" t="s">
        <v>21</v>
      </c>
      <c r="K50" s="123">
        <f>SUM(I50)</f>
        <v>17</v>
      </c>
      <c r="L50" s="297">
        <v>350133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289">
        <v>93898</v>
      </c>
      <c r="I51" s="160">
        <v>36</v>
      </c>
      <c r="J51" s="160" t="s">
        <v>5</v>
      </c>
      <c r="K51" s="123">
        <f t="shared" ref="K51:K59" si="7">SUM(I51)</f>
        <v>36</v>
      </c>
      <c r="L51" s="297">
        <v>72875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32999</v>
      </c>
      <c r="I52" s="160">
        <v>16</v>
      </c>
      <c r="J52" s="160" t="s">
        <v>3</v>
      </c>
      <c r="K52" s="123">
        <f t="shared" si="7"/>
        <v>16</v>
      </c>
      <c r="L52" s="297">
        <v>24939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29794</v>
      </c>
      <c r="I53" s="160">
        <v>40</v>
      </c>
      <c r="J53" s="160" t="s">
        <v>2</v>
      </c>
      <c r="K53" s="123">
        <f t="shared" si="7"/>
        <v>40</v>
      </c>
      <c r="L53" s="297">
        <v>23809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193</v>
      </c>
      <c r="D54" s="59" t="s">
        <v>185</v>
      </c>
      <c r="E54" s="59" t="s">
        <v>41</v>
      </c>
      <c r="F54" s="59" t="s">
        <v>50</v>
      </c>
      <c r="G54" s="60" t="s">
        <v>52</v>
      </c>
      <c r="H54" s="88">
        <v>16598</v>
      </c>
      <c r="I54" s="160">
        <v>26</v>
      </c>
      <c r="J54" s="160" t="s">
        <v>30</v>
      </c>
      <c r="K54" s="123">
        <f t="shared" si="7"/>
        <v>26</v>
      </c>
      <c r="L54" s="297">
        <v>20122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343373</v>
      </c>
      <c r="D55" s="5">
        <f t="shared" ref="D55:D64" si="8">SUM(L50)</f>
        <v>350133</v>
      </c>
      <c r="E55" s="52">
        <f>SUM(N66/M66*100)</f>
        <v>104.86240689446664</v>
      </c>
      <c r="F55" s="52">
        <f t="shared" ref="F55:F65" si="9">SUM(C55/D55*100)</f>
        <v>98.069305092636228</v>
      </c>
      <c r="G55" s="62"/>
      <c r="H55" s="88">
        <v>13451</v>
      </c>
      <c r="I55" s="160">
        <v>24</v>
      </c>
      <c r="J55" s="160" t="s">
        <v>28</v>
      </c>
      <c r="K55" s="123">
        <f t="shared" si="7"/>
        <v>24</v>
      </c>
      <c r="L55" s="297">
        <v>13036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93898</v>
      </c>
      <c r="D56" s="5">
        <f t="shared" si="8"/>
        <v>72875</v>
      </c>
      <c r="E56" s="52">
        <f t="shared" ref="E56:E65" si="11">SUM(N67/M67*100)</f>
        <v>106.36384231989125</v>
      </c>
      <c r="F56" s="52">
        <f t="shared" si="9"/>
        <v>128.84802744425386</v>
      </c>
      <c r="G56" s="62"/>
      <c r="H56" s="289">
        <v>12214</v>
      </c>
      <c r="I56" s="160">
        <v>38</v>
      </c>
      <c r="J56" s="160" t="s">
        <v>38</v>
      </c>
      <c r="K56" s="123">
        <f t="shared" si="7"/>
        <v>38</v>
      </c>
      <c r="L56" s="297">
        <v>8304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32999</v>
      </c>
      <c r="D57" s="5">
        <f t="shared" si="8"/>
        <v>24939</v>
      </c>
      <c r="E57" s="52">
        <f t="shared" si="11"/>
        <v>121.44040039745336</v>
      </c>
      <c r="F57" s="52">
        <f t="shared" si="9"/>
        <v>132.31885801355307</v>
      </c>
      <c r="G57" s="62"/>
      <c r="H57" s="88">
        <v>12173</v>
      </c>
      <c r="I57" s="160">
        <v>33</v>
      </c>
      <c r="J57" s="160" t="s">
        <v>0</v>
      </c>
      <c r="K57" s="123">
        <f t="shared" si="7"/>
        <v>33</v>
      </c>
      <c r="L57" s="297">
        <v>18291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2</v>
      </c>
      <c r="C58" s="43">
        <f t="shared" si="10"/>
        <v>29794</v>
      </c>
      <c r="D58" s="5">
        <f t="shared" si="8"/>
        <v>23809</v>
      </c>
      <c r="E58" s="52">
        <f t="shared" si="11"/>
        <v>127.49368821943601</v>
      </c>
      <c r="F58" s="52">
        <f t="shared" si="9"/>
        <v>125.13755302616659</v>
      </c>
      <c r="G58" s="62"/>
      <c r="H58" s="373">
        <v>11626</v>
      </c>
      <c r="I58" s="162">
        <v>37</v>
      </c>
      <c r="J58" s="162" t="s">
        <v>37</v>
      </c>
      <c r="K58" s="123">
        <f t="shared" si="7"/>
        <v>37</v>
      </c>
      <c r="L58" s="295">
        <v>11884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30</v>
      </c>
      <c r="C59" s="43">
        <f t="shared" si="10"/>
        <v>16598</v>
      </c>
      <c r="D59" s="5">
        <f t="shared" si="8"/>
        <v>20122</v>
      </c>
      <c r="E59" s="52">
        <f t="shared" si="11"/>
        <v>98.662545324852886</v>
      </c>
      <c r="F59" s="52">
        <f t="shared" si="9"/>
        <v>82.486830334956764</v>
      </c>
      <c r="G59" s="72"/>
      <c r="H59" s="373">
        <v>11215</v>
      </c>
      <c r="I59" s="162">
        <v>25</v>
      </c>
      <c r="J59" s="162" t="s">
        <v>29</v>
      </c>
      <c r="K59" s="123">
        <f t="shared" si="7"/>
        <v>25</v>
      </c>
      <c r="L59" s="295">
        <v>11193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13451</v>
      </c>
      <c r="D60" s="5">
        <f t="shared" si="8"/>
        <v>13036</v>
      </c>
      <c r="E60" s="52">
        <f t="shared" si="11"/>
        <v>111.9237809951739</v>
      </c>
      <c r="F60" s="52">
        <f t="shared" si="9"/>
        <v>103.18349186867137</v>
      </c>
      <c r="G60" s="62"/>
      <c r="H60" s="417">
        <v>6236</v>
      </c>
      <c r="I60" s="220">
        <v>34</v>
      </c>
      <c r="J60" s="220" t="s">
        <v>1</v>
      </c>
      <c r="K60" s="81" t="s">
        <v>8</v>
      </c>
      <c r="L60" s="405">
        <v>571383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38</v>
      </c>
      <c r="C61" s="43">
        <f t="shared" si="10"/>
        <v>12214</v>
      </c>
      <c r="D61" s="5">
        <f t="shared" si="8"/>
        <v>8304</v>
      </c>
      <c r="E61" s="52">
        <f t="shared" si="11"/>
        <v>104.20612575718795</v>
      </c>
      <c r="F61" s="52">
        <f t="shared" si="9"/>
        <v>147.08574181117532</v>
      </c>
      <c r="G61" s="62"/>
      <c r="H61" s="88">
        <v>5098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0</v>
      </c>
      <c r="C62" s="43">
        <f t="shared" si="10"/>
        <v>12173</v>
      </c>
      <c r="D62" s="5">
        <f t="shared" si="8"/>
        <v>18291</v>
      </c>
      <c r="E62" s="52">
        <f t="shared" si="11"/>
        <v>104.8854041013269</v>
      </c>
      <c r="F62" s="52">
        <f t="shared" si="9"/>
        <v>66.551856104094909</v>
      </c>
      <c r="G62" s="73"/>
      <c r="H62" s="289">
        <v>1681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37</v>
      </c>
      <c r="C63" s="43">
        <f t="shared" si="10"/>
        <v>11626</v>
      </c>
      <c r="D63" s="5">
        <f t="shared" si="8"/>
        <v>11884</v>
      </c>
      <c r="E63" s="52">
        <f t="shared" si="11"/>
        <v>109.73100519112788</v>
      </c>
      <c r="F63" s="52">
        <f t="shared" si="9"/>
        <v>97.829013800067315</v>
      </c>
      <c r="G63" s="72"/>
      <c r="H63" s="88">
        <v>1123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29</v>
      </c>
      <c r="C64" s="43">
        <f t="shared" si="10"/>
        <v>11215</v>
      </c>
      <c r="D64" s="5">
        <f t="shared" si="8"/>
        <v>11193</v>
      </c>
      <c r="E64" s="57">
        <f t="shared" si="11"/>
        <v>105.38432625446346</v>
      </c>
      <c r="F64" s="52">
        <f t="shared" si="9"/>
        <v>100.19655141606361</v>
      </c>
      <c r="G64" s="75"/>
      <c r="H64" s="122">
        <v>1072</v>
      </c>
      <c r="I64" s="160">
        <v>21</v>
      </c>
      <c r="J64" s="160" t="s">
        <v>25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596775</v>
      </c>
      <c r="D65" s="67">
        <f>SUM(L60)</f>
        <v>571383</v>
      </c>
      <c r="E65" s="70">
        <f t="shared" si="11"/>
        <v>107.10401441513878</v>
      </c>
      <c r="F65" s="70">
        <f t="shared" si="9"/>
        <v>104.44395440536383</v>
      </c>
      <c r="G65" s="71"/>
      <c r="H65" s="89">
        <v>986</v>
      </c>
      <c r="I65" s="160">
        <v>10</v>
      </c>
      <c r="J65" s="160" t="s">
        <v>16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789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327451</v>
      </c>
      <c r="N66" s="89">
        <f>SUM(H50)</f>
        <v>343373</v>
      </c>
      <c r="R66" s="48"/>
      <c r="S66" s="26"/>
      <c r="T66" s="26"/>
      <c r="U66" s="26"/>
      <c r="V66" s="26"/>
    </row>
    <row r="67" spans="1:22" ht="13.5" customHeight="1">
      <c r="H67" s="88">
        <v>526</v>
      </c>
      <c r="I67" s="160">
        <v>11</v>
      </c>
      <c r="J67" s="160" t="s">
        <v>17</v>
      </c>
      <c r="K67" s="116">
        <f t="shared" ref="K67:K75" si="12">SUM(I51)</f>
        <v>36</v>
      </c>
      <c r="L67" s="160" t="s">
        <v>5</v>
      </c>
      <c r="M67" s="306">
        <v>88280</v>
      </c>
      <c r="N67" s="89">
        <f t="shared" ref="N67:N75" si="13">SUM(H51)</f>
        <v>93898</v>
      </c>
      <c r="R67" s="48"/>
      <c r="S67" s="26"/>
      <c r="T67" s="26"/>
      <c r="U67" s="26"/>
      <c r="V67" s="26"/>
    </row>
    <row r="68" spans="1:22" ht="13.5" customHeight="1">
      <c r="C68" s="26"/>
      <c r="H68" s="88">
        <v>390</v>
      </c>
      <c r="I68" s="160">
        <v>1</v>
      </c>
      <c r="J68" s="160" t="s">
        <v>4</v>
      </c>
      <c r="K68" s="116">
        <f t="shared" si="12"/>
        <v>16</v>
      </c>
      <c r="L68" s="160" t="s">
        <v>3</v>
      </c>
      <c r="M68" s="306">
        <v>27173</v>
      </c>
      <c r="N68" s="89">
        <f t="shared" si="13"/>
        <v>32999</v>
      </c>
      <c r="R68" s="48"/>
      <c r="S68" s="26"/>
      <c r="T68" s="26"/>
      <c r="U68" s="26"/>
      <c r="V68" s="26"/>
    </row>
    <row r="69" spans="1:22" ht="13.5" customHeight="1">
      <c r="H69" s="88">
        <v>385</v>
      </c>
      <c r="I69" s="160">
        <v>35</v>
      </c>
      <c r="J69" s="160" t="s">
        <v>36</v>
      </c>
      <c r="K69" s="116">
        <f t="shared" si="12"/>
        <v>40</v>
      </c>
      <c r="L69" s="160" t="s">
        <v>2</v>
      </c>
      <c r="M69" s="306">
        <v>23369</v>
      </c>
      <c r="N69" s="89">
        <f t="shared" si="13"/>
        <v>29794</v>
      </c>
      <c r="R69" s="48"/>
      <c r="S69" s="26"/>
      <c r="T69" s="26"/>
      <c r="U69" s="26"/>
      <c r="V69" s="26"/>
    </row>
    <row r="70" spans="1:22" ht="13.5" customHeight="1">
      <c r="H70" s="88">
        <v>328</v>
      </c>
      <c r="I70" s="160">
        <v>13</v>
      </c>
      <c r="J70" s="160" t="s">
        <v>7</v>
      </c>
      <c r="K70" s="116">
        <f t="shared" si="12"/>
        <v>26</v>
      </c>
      <c r="L70" s="160" t="s">
        <v>30</v>
      </c>
      <c r="M70" s="306">
        <v>16823</v>
      </c>
      <c r="N70" s="89">
        <f t="shared" si="13"/>
        <v>16598</v>
      </c>
      <c r="R70" s="48"/>
      <c r="S70" s="26"/>
      <c r="T70" s="26"/>
      <c r="U70" s="26"/>
      <c r="V70" s="26"/>
    </row>
    <row r="71" spans="1:22" ht="13.5" customHeight="1">
      <c r="H71" s="88">
        <v>193</v>
      </c>
      <c r="I71" s="160">
        <v>23</v>
      </c>
      <c r="J71" s="160" t="s">
        <v>27</v>
      </c>
      <c r="K71" s="116">
        <f t="shared" si="12"/>
        <v>24</v>
      </c>
      <c r="L71" s="160" t="s">
        <v>28</v>
      </c>
      <c r="M71" s="306">
        <v>12018</v>
      </c>
      <c r="N71" s="89">
        <f t="shared" si="13"/>
        <v>13451</v>
      </c>
      <c r="R71" s="48"/>
      <c r="S71" s="26"/>
      <c r="T71" s="26"/>
      <c r="U71" s="26"/>
      <c r="V71" s="26"/>
    </row>
    <row r="72" spans="1:22" ht="13.5" customHeight="1">
      <c r="H72" s="88">
        <v>184</v>
      </c>
      <c r="I72" s="160">
        <v>27</v>
      </c>
      <c r="J72" s="160" t="s">
        <v>31</v>
      </c>
      <c r="K72" s="116">
        <f t="shared" si="12"/>
        <v>38</v>
      </c>
      <c r="L72" s="160" t="s">
        <v>38</v>
      </c>
      <c r="M72" s="306">
        <v>11721</v>
      </c>
      <c r="N72" s="89">
        <f t="shared" si="13"/>
        <v>12214</v>
      </c>
      <c r="R72" s="48"/>
      <c r="S72" s="26"/>
      <c r="T72" s="26"/>
      <c r="U72" s="26"/>
      <c r="V72" s="26"/>
    </row>
    <row r="73" spans="1:22" ht="13.5" customHeight="1">
      <c r="H73" s="88">
        <v>180</v>
      </c>
      <c r="I73" s="160">
        <v>2</v>
      </c>
      <c r="J73" s="160" t="s">
        <v>6</v>
      </c>
      <c r="K73" s="116">
        <f t="shared" si="12"/>
        <v>33</v>
      </c>
      <c r="L73" s="160" t="s">
        <v>0</v>
      </c>
      <c r="M73" s="306">
        <v>11606</v>
      </c>
      <c r="N73" s="89">
        <f t="shared" si="13"/>
        <v>12173</v>
      </c>
      <c r="R73" s="48"/>
      <c r="S73" s="26"/>
      <c r="T73" s="26"/>
      <c r="U73" s="26"/>
      <c r="V73" s="26"/>
    </row>
    <row r="74" spans="1:22" ht="13.5" customHeight="1">
      <c r="H74" s="88">
        <v>126</v>
      </c>
      <c r="I74" s="160">
        <v>9</v>
      </c>
      <c r="J74" s="3" t="s">
        <v>161</v>
      </c>
      <c r="K74" s="116">
        <f t="shared" si="12"/>
        <v>37</v>
      </c>
      <c r="L74" s="162" t="s">
        <v>37</v>
      </c>
      <c r="M74" s="307">
        <v>10595</v>
      </c>
      <c r="N74" s="89">
        <f t="shared" si="13"/>
        <v>11626</v>
      </c>
      <c r="R74" s="48"/>
      <c r="S74" s="26"/>
      <c r="T74" s="26"/>
      <c r="U74" s="26"/>
      <c r="V74" s="26"/>
    </row>
    <row r="75" spans="1:22" ht="13.5" customHeight="1" thickBot="1">
      <c r="H75" s="88">
        <v>53</v>
      </c>
      <c r="I75" s="160">
        <v>22</v>
      </c>
      <c r="J75" s="160" t="s">
        <v>26</v>
      </c>
      <c r="K75" s="116">
        <f t="shared" si="12"/>
        <v>25</v>
      </c>
      <c r="L75" s="162" t="s">
        <v>29</v>
      </c>
      <c r="M75" s="307">
        <v>10642</v>
      </c>
      <c r="N75" s="166">
        <f t="shared" si="13"/>
        <v>11215</v>
      </c>
      <c r="R75" s="48"/>
      <c r="S75" s="26"/>
      <c r="T75" s="26"/>
      <c r="U75" s="26"/>
      <c r="V75" s="26"/>
    </row>
    <row r="76" spans="1:22" ht="13.5" customHeight="1" thickTop="1">
      <c r="H76" s="88">
        <v>37</v>
      </c>
      <c r="I76" s="160">
        <v>28</v>
      </c>
      <c r="J76" s="160" t="s">
        <v>32</v>
      </c>
      <c r="K76" s="3"/>
      <c r="L76" s="332" t="s">
        <v>107</v>
      </c>
      <c r="M76" s="337">
        <v>557192</v>
      </c>
      <c r="N76" s="171">
        <f>SUM(H90)</f>
        <v>596775</v>
      </c>
      <c r="R76" s="48"/>
      <c r="S76" s="26"/>
      <c r="T76" s="26"/>
      <c r="U76" s="26"/>
      <c r="V76" s="26"/>
    </row>
    <row r="77" spans="1:22" ht="13.5" customHeight="1">
      <c r="H77" s="88">
        <v>25</v>
      </c>
      <c r="I77" s="160">
        <v>39</v>
      </c>
      <c r="J77" s="160" t="s">
        <v>39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421">
        <v>20</v>
      </c>
      <c r="I78" s="160">
        <v>4</v>
      </c>
      <c r="J78" s="160" t="s">
        <v>11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2</v>
      </c>
      <c r="I79" s="160">
        <v>18</v>
      </c>
      <c r="J79" s="160" t="s">
        <v>22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414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193">
        <v>0</v>
      </c>
      <c r="I84" s="160">
        <v>8</v>
      </c>
      <c r="J84" s="160" t="s">
        <v>15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289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596775</v>
      </c>
      <c r="I90" s="3"/>
      <c r="J90" s="6" t="s">
        <v>48</v>
      </c>
      <c r="K90" s="54"/>
    </row>
  </sheetData>
  <sortState ref="H49:J80">
    <sortCondition descending="1" ref="H49:H80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P61" sqref="P6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70" t="s">
        <v>209</v>
      </c>
      <c r="B1" s="471"/>
      <c r="C1" s="471"/>
      <c r="D1" s="471"/>
      <c r="E1" s="471"/>
      <c r="F1" s="471"/>
      <c r="G1" s="471"/>
      <c r="I1" s="380"/>
      <c r="J1" s="391"/>
      <c r="M1" s="16"/>
      <c r="N1" t="s">
        <v>193</v>
      </c>
      <c r="O1" s="398"/>
      <c r="Q1" s="279" t="s">
        <v>185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399"/>
      <c r="O2" s="89"/>
      <c r="P2" s="3"/>
      <c r="Q2" s="399"/>
      <c r="R2" s="396"/>
      <c r="S2" s="397"/>
    </row>
    <row r="3" spans="1:19" ht="13.5" customHeight="1">
      <c r="H3" s="3">
        <v>17</v>
      </c>
      <c r="I3" s="160" t="s">
        <v>21</v>
      </c>
      <c r="J3" s="217">
        <v>460856</v>
      </c>
      <c r="K3" s="195">
        <v>1</v>
      </c>
      <c r="L3" s="3">
        <f>SUM(H3)</f>
        <v>17</v>
      </c>
      <c r="M3" s="160" t="s">
        <v>21</v>
      </c>
      <c r="N3" s="13">
        <f>SUM(J3)</f>
        <v>460856</v>
      </c>
      <c r="O3" s="3">
        <f>SUM(H3)</f>
        <v>17</v>
      </c>
      <c r="P3" s="160" t="s">
        <v>21</v>
      </c>
      <c r="Q3" s="196">
        <v>452504</v>
      </c>
      <c r="R3" s="396"/>
      <c r="S3" s="397"/>
    </row>
    <row r="4" spans="1:19" ht="13.5" customHeight="1">
      <c r="G4" s="17"/>
      <c r="H4" s="3">
        <v>26</v>
      </c>
      <c r="I4" s="160" t="s">
        <v>30</v>
      </c>
      <c r="J4" s="13">
        <v>131210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131210</v>
      </c>
      <c r="O4" s="3">
        <f t="shared" ref="O4:O12" si="2">SUM(H4)</f>
        <v>26</v>
      </c>
      <c r="P4" s="160" t="s">
        <v>30</v>
      </c>
      <c r="Q4" s="86">
        <v>127302</v>
      </c>
      <c r="R4" s="396"/>
      <c r="S4" s="397"/>
    </row>
    <row r="5" spans="1:19" ht="13.5" customHeight="1">
      <c r="H5" s="3">
        <v>36</v>
      </c>
      <c r="I5" s="160" t="s">
        <v>5</v>
      </c>
      <c r="J5" s="13">
        <v>121577</v>
      </c>
      <c r="K5" s="195">
        <v>3</v>
      </c>
      <c r="L5" s="3">
        <f t="shared" si="0"/>
        <v>36</v>
      </c>
      <c r="M5" s="160" t="s">
        <v>5</v>
      </c>
      <c r="N5" s="13">
        <f t="shared" si="1"/>
        <v>121577</v>
      </c>
      <c r="O5" s="3">
        <f t="shared" si="2"/>
        <v>36</v>
      </c>
      <c r="P5" s="160" t="s">
        <v>5</v>
      </c>
      <c r="Q5" s="86">
        <v>119262</v>
      </c>
    </row>
    <row r="6" spans="1:19" ht="13.5" customHeight="1">
      <c r="H6" s="3">
        <v>33</v>
      </c>
      <c r="I6" s="160" t="s">
        <v>0</v>
      </c>
      <c r="J6" s="217">
        <v>84064</v>
      </c>
      <c r="K6" s="195">
        <v>4</v>
      </c>
      <c r="L6" s="3">
        <f t="shared" si="0"/>
        <v>33</v>
      </c>
      <c r="M6" s="160" t="s">
        <v>0</v>
      </c>
      <c r="N6" s="13">
        <f t="shared" si="1"/>
        <v>84064</v>
      </c>
      <c r="O6" s="3">
        <f t="shared" si="2"/>
        <v>33</v>
      </c>
      <c r="P6" s="160" t="s">
        <v>0</v>
      </c>
      <c r="Q6" s="86">
        <v>94691</v>
      </c>
    </row>
    <row r="7" spans="1:19" ht="13.5" customHeight="1">
      <c r="H7" s="33">
        <v>40</v>
      </c>
      <c r="I7" s="160" t="s">
        <v>2</v>
      </c>
      <c r="J7" s="13">
        <v>82101</v>
      </c>
      <c r="K7" s="195">
        <v>5</v>
      </c>
      <c r="L7" s="3">
        <f t="shared" si="0"/>
        <v>40</v>
      </c>
      <c r="M7" s="160" t="s">
        <v>2</v>
      </c>
      <c r="N7" s="13">
        <f t="shared" si="1"/>
        <v>82101</v>
      </c>
      <c r="O7" s="3">
        <f t="shared" si="2"/>
        <v>40</v>
      </c>
      <c r="P7" s="160" t="s">
        <v>2</v>
      </c>
      <c r="Q7" s="86">
        <v>75222</v>
      </c>
    </row>
    <row r="8" spans="1:19" ht="13.5" customHeight="1">
      <c r="H8" s="3">
        <v>31</v>
      </c>
      <c r="I8" s="160" t="s">
        <v>64</v>
      </c>
      <c r="J8" s="217">
        <v>72139</v>
      </c>
      <c r="K8" s="195">
        <v>6</v>
      </c>
      <c r="L8" s="3">
        <f t="shared" si="0"/>
        <v>31</v>
      </c>
      <c r="M8" s="160" t="s">
        <v>64</v>
      </c>
      <c r="N8" s="13">
        <f t="shared" si="1"/>
        <v>72139</v>
      </c>
      <c r="O8" s="3">
        <f t="shared" si="2"/>
        <v>31</v>
      </c>
      <c r="P8" s="160" t="s">
        <v>64</v>
      </c>
      <c r="Q8" s="86">
        <v>68447</v>
      </c>
    </row>
    <row r="9" spans="1:19" ht="13.5" customHeight="1">
      <c r="H9" s="14">
        <v>3</v>
      </c>
      <c r="I9" s="162" t="s">
        <v>10</v>
      </c>
      <c r="J9" s="13">
        <v>69020</v>
      </c>
      <c r="K9" s="195">
        <v>7</v>
      </c>
      <c r="L9" s="3">
        <f t="shared" si="0"/>
        <v>3</v>
      </c>
      <c r="M9" s="162" t="s">
        <v>10</v>
      </c>
      <c r="N9" s="13">
        <f t="shared" si="1"/>
        <v>69020</v>
      </c>
      <c r="O9" s="3">
        <f t="shared" si="2"/>
        <v>3</v>
      </c>
      <c r="P9" s="162" t="s">
        <v>10</v>
      </c>
      <c r="Q9" s="86">
        <v>60002</v>
      </c>
    </row>
    <row r="10" spans="1:19" ht="13.5" customHeight="1">
      <c r="H10" s="3">
        <v>16</v>
      </c>
      <c r="I10" s="160" t="s">
        <v>3</v>
      </c>
      <c r="J10" s="13">
        <v>63254</v>
      </c>
      <c r="K10" s="195">
        <v>8</v>
      </c>
      <c r="L10" s="3">
        <f t="shared" si="0"/>
        <v>16</v>
      </c>
      <c r="M10" s="160" t="s">
        <v>3</v>
      </c>
      <c r="N10" s="13">
        <f t="shared" si="1"/>
        <v>63254</v>
      </c>
      <c r="O10" s="3">
        <f t="shared" si="2"/>
        <v>16</v>
      </c>
      <c r="P10" s="160" t="s">
        <v>3</v>
      </c>
      <c r="Q10" s="86">
        <v>59415</v>
      </c>
    </row>
    <row r="11" spans="1:19" ht="13.5" customHeight="1">
      <c r="H11" s="14">
        <v>34</v>
      </c>
      <c r="I11" s="162" t="s">
        <v>1</v>
      </c>
      <c r="J11" s="13">
        <v>60833</v>
      </c>
      <c r="K11" s="195">
        <v>9</v>
      </c>
      <c r="L11" s="3">
        <f t="shared" si="0"/>
        <v>34</v>
      </c>
      <c r="M11" s="162" t="s">
        <v>1</v>
      </c>
      <c r="N11" s="13">
        <f t="shared" si="1"/>
        <v>60833</v>
      </c>
      <c r="O11" s="3">
        <f t="shared" si="2"/>
        <v>34</v>
      </c>
      <c r="P11" s="162" t="s">
        <v>1</v>
      </c>
      <c r="Q11" s="86">
        <v>63067</v>
      </c>
    </row>
    <row r="12" spans="1:19" ht="13.5" customHeight="1" thickBot="1">
      <c r="H12" s="271">
        <v>13</v>
      </c>
      <c r="I12" s="374" t="s">
        <v>7</v>
      </c>
      <c r="J12" s="410">
        <v>51570</v>
      </c>
      <c r="K12" s="194">
        <v>10</v>
      </c>
      <c r="L12" s="3">
        <f t="shared" si="0"/>
        <v>13</v>
      </c>
      <c r="M12" s="374" t="s">
        <v>7</v>
      </c>
      <c r="N12" s="113">
        <f t="shared" si="1"/>
        <v>51570</v>
      </c>
      <c r="O12" s="14">
        <f t="shared" si="2"/>
        <v>13</v>
      </c>
      <c r="P12" s="374" t="s">
        <v>7</v>
      </c>
      <c r="Q12" s="197">
        <v>50470</v>
      </c>
    </row>
    <row r="13" spans="1:19" ht="13.5" customHeight="1" thickTop="1" thickBot="1">
      <c r="H13" s="121">
        <v>25</v>
      </c>
      <c r="I13" s="174" t="s">
        <v>29</v>
      </c>
      <c r="J13" s="412">
        <v>44375</v>
      </c>
      <c r="K13" s="103"/>
      <c r="L13" s="78"/>
      <c r="M13" s="163"/>
      <c r="N13" s="336">
        <f>SUM(J43)</f>
        <v>1514974</v>
      </c>
      <c r="O13" s="3"/>
      <c r="P13" s="270" t="s">
        <v>8</v>
      </c>
      <c r="Q13" s="198">
        <v>1503600</v>
      </c>
    </row>
    <row r="14" spans="1:19" ht="13.5" customHeight="1">
      <c r="B14" s="19"/>
      <c r="H14" s="3">
        <v>24</v>
      </c>
      <c r="I14" s="160" t="s">
        <v>28</v>
      </c>
      <c r="J14" s="13">
        <v>38050</v>
      </c>
      <c r="K14" s="103"/>
      <c r="L14" s="26"/>
      <c r="N14" t="s">
        <v>59</v>
      </c>
      <c r="O14"/>
    </row>
    <row r="15" spans="1:19" ht="13.5" customHeight="1">
      <c r="H15" s="3">
        <v>38</v>
      </c>
      <c r="I15" s="160" t="s">
        <v>38</v>
      </c>
      <c r="J15" s="217">
        <v>37257</v>
      </c>
      <c r="K15" s="103"/>
      <c r="L15" s="26"/>
      <c r="M15" t="s">
        <v>194</v>
      </c>
      <c r="N15" s="15"/>
      <c r="O15"/>
      <c r="P15" t="s">
        <v>195</v>
      </c>
      <c r="Q15" s="85" t="s">
        <v>174</v>
      </c>
    </row>
    <row r="16" spans="1:19" ht="13.5" customHeight="1">
      <c r="C16" s="15"/>
      <c r="E16" s="17"/>
      <c r="H16" s="3">
        <v>37</v>
      </c>
      <c r="I16" s="160" t="s">
        <v>37</v>
      </c>
      <c r="J16" s="136">
        <v>33062</v>
      </c>
      <c r="K16" s="103"/>
      <c r="L16" s="3">
        <f>SUM(L3)</f>
        <v>17</v>
      </c>
      <c r="M16" s="13">
        <f>SUM(N3)</f>
        <v>460856</v>
      </c>
      <c r="N16" s="160" t="s">
        <v>21</v>
      </c>
      <c r="O16" s="3">
        <f>SUM(O3)</f>
        <v>17</v>
      </c>
      <c r="P16" s="13">
        <f>SUM(M16)</f>
        <v>460856</v>
      </c>
      <c r="Q16" s="275">
        <v>453703</v>
      </c>
      <c r="R16" s="79"/>
    </row>
    <row r="17" spans="2:20" ht="13.5" customHeight="1">
      <c r="C17" s="15"/>
      <c r="E17" s="17"/>
      <c r="H17" s="3">
        <v>2</v>
      </c>
      <c r="I17" s="160" t="s">
        <v>6</v>
      </c>
      <c r="J17" s="13">
        <v>29990</v>
      </c>
      <c r="K17" s="103"/>
      <c r="L17" s="3">
        <f t="shared" ref="L17:L25" si="3">SUM(L4)</f>
        <v>26</v>
      </c>
      <c r="M17" s="13">
        <f t="shared" ref="M17:M25" si="4">SUM(N4)</f>
        <v>131210</v>
      </c>
      <c r="N17" s="160" t="s">
        <v>30</v>
      </c>
      <c r="O17" s="3">
        <f t="shared" ref="O17:O25" si="5">SUM(O4)</f>
        <v>26</v>
      </c>
      <c r="P17" s="13">
        <f t="shared" ref="P17:P25" si="6">SUM(M17)</f>
        <v>131210</v>
      </c>
      <c r="Q17" s="276">
        <v>139092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161</v>
      </c>
      <c r="J18" s="136">
        <v>17152</v>
      </c>
      <c r="K18" s="103"/>
      <c r="L18" s="3">
        <f t="shared" si="3"/>
        <v>36</v>
      </c>
      <c r="M18" s="13">
        <f t="shared" si="4"/>
        <v>121577</v>
      </c>
      <c r="N18" s="160" t="s">
        <v>5</v>
      </c>
      <c r="O18" s="3">
        <f t="shared" si="5"/>
        <v>36</v>
      </c>
      <c r="P18" s="13">
        <f t="shared" si="6"/>
        <v>121577</v>
      </c>
      <c r="Q18" s="276">
        <v>125328</v>
      </c>
      <c r="R18" s="79"/>
      <c r="S18" s="111"/>
    </row>
    <row r="19" spans="2:20" ht="13.5" customHeight="1">
      <c r="C19" s="15"/>
      <c r="E19" s="17"/>
      <c r="H19" s="3">
        <v>1</v>
      </c>
      <c r="I19" s="160" t="s">
        <v>4</v>
      </c>
      <c r="J19" s="13">
        <v>16317</v>
      </c>
      <c r="L19" s="3">
        <f t="shared" si="3"/>
        <v>33</v>
      </c>
      <c r="M19" s="13">
        <f t="shared" si="4"/>
        <v>84064</v>
      </c>
      <c r="N19" s="160" t="s">
        <v>0</v>
      </c>
      <c r="O19" s="3">
        <f t="shared" si="5"/>
        <v>33</v>
      </c>
      <c r="P19" s="13">
        <f t="shared" si="6"/>
        <v>84064</v>
      </c>
      <c r="Q19" s="276">
        <v>91030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407">
        <v>13776</v>
      </c>
      <c r="L20" s="3">
        <f t="shared" si="3"/>
        <v>40</v>
      </c>
      <c r="M20" s="13">
        <f t="shared" si="4"/>
        <v>82101</v>
      </c>
      <c r="N20" s="160" t="s">
        <v>2</v>
      </c>
      <c r="O20" s="3">
        <f t="shared" si="5"/>
        <v>40</v>
      </c>
      <c r="P20" s="13">
        <f t="shared" si="6"/>
        <v>82101</v>
      </c>
      <c r="Q20" s="276">
        <v>79576</v>
      </c>
      <c r="R20" s="79"/>
      <c r="S20" s="124"/>
    </row>
    <row r="21" spans="2:20" ht="13.5" customHeight="1">
      <c r="B21" s="18"/>
      <c r="C21" s="15"/>
      <c r="E21" s="17"/>
      <c r="H21" s="3">
        <v>14</v>
      </c>
      <c r="I21" s="160" t="s">
        <v>19</v>
      </c>
      <c r="J21" s="13">
        <v>13031</v>
      </c>
      <c r="L21" s="3">
        <f t="shared" si="3"/>
        <v>31</v>
      </c>
      <c r="M21" s="13">
        <f t="shared" si="4"/>
        <v>72139</v>
      </c>
      <c r="N21" s="160" t="s">
        <v>64</v>
      </c>
      <c r="O21" s="3">
        <f t="shared" si="5"/>
        <v>31</v>
      </c>
      <c r="P21" s="13">
        <f t="shared" si="6"/>
        <v>72139</v>
      </c>
      <c r="Q21" s="276">
        <v>75021</v>
      </c>
      <c r="R21" s="79"/>
      <c r="S21" s="28"/>
    </row>
    <row r="22" spans="2:20" ht="13.5" customHeight="1">
      <c r="C22" s="15"/>
      <c r="E22" s="17"/>
      <c r="H22" s="3">
        <v>21</v>
      </c>
      <c r="I22" s="3" t="s">
        <v>155</v>
      </c>
      <c r="J22" s="217">
        <v>12250</v>
      </c>
      <c r="K22" s="15"/>
      <c r="L22" s="3">
        <f t="shared" si="3"/>
        <v>3</v>
      </c>
      <c r="M22" s="13">
        <f t="shared" si="4"/>
        <v>69020</v>
      </c>
      <c r="N22" s="162" t="s">
        <v>10</v>
      </c>
      <c r="O22" s="3">
        <f t="shared" si="5"/>
        <v>3</v>
      </c>
      <c r="P22" s="13">
        <f t="shared" si="6"/>
        <v>69020</v>
      </c>
      <c r="Q22" s="276">
        <v>37054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13">
        <v>10985</v>
      </c>
      <c r="K23" s="15"/>
      <c r="L23" s="3">
        <f t="shared" si="3"/>
        <v>16</v>
      </c>
      <c r="M23" s="13">
        <f t="shared" si="4"/>
        <v>63254</v>
      </c>
      <c r="N23" s="160" t="s">
        <v>3</v>
      </c>
      <c r="O23" s="3">
        <f t="shared" si="5"/>
        <v>16</v>
      </c>
      <c r="P23" s="13">
        <f t="shared" si="6"/>
        <v>63254</v>
      </c>
      <c r="Q23" s="276">
        <v>59271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10222</v>
      </c>
      <c r="K24" s="15"/>
      <c r="L24" s="3">
        <f t="shared" si="3"/>
        <v>34</v>
      </c>
      <c r="M24" s="13">
        <f t="shared" si="4"/>
        <v>60833</v>
      </c>
      <c r="N24" s="162" t="s">
        <v>1</v>
      </c>
      <c r="O24" s="3">
        <f t="shared" si="5"/>
        <v>34</v>
      </c>
      <c r="P24" s="13">
        <f t="shared" si="6"/>
        <v>60833</v>
      </c>
      <c r="Q24" s="276">
        <v>59702</v>
      </c>
      <c r="R24" s="79"/>
      <c r="S24" s="111"/>
    </row>
    <row r="25" spans="2:20" ht="13.5" customHeight="1" thickBot="1">
      <c r="C25" s="15"/>
      <c r="E25" s="17"/>
      <c r="H25" s="3">
        <v>27</v>
      </c>
      <c r="I25" s="160" t="s">
        <v>31</v>
      </c>
      <c r="J25" s="136">
        <v>7133</v>
      </c>
      <c r="K25" s="15"/>
      <c r="L25" s="14">
        <f t="shared" si="3"/>
        <v>13</v>
      </c>
      <c r="M25" s="113">
        <f t="shared" si="4"/>
        <v>51570</v>
      </c>
      <c r="N25" s="374" t="s">
        <v>7</v>
      </c>
      <c r="O25" s="14">
        <f t="shared" si="5"/>
        <v>13</v>
      </c>
      <c r="P25" s="113">
        <f t="shared" si="6"/>
        <v>51570</v>
      </c>
      <c r="Q25" s="277">
        <v>54941</v>
      </c>
      <c r="R25" s="126" t="s">
        <v>73</v>
      </c>
      <c r="S25" s="28"/>
      <c r="T25" s="28"/>
    </row>
    <row r="26" spans="2:20" ht="13.5" customHeight="1" thickTop="1">
      <c r="H26" s="3">
        <v>30</v>
      </c>
      <c r="I26" s="160" t="s">
        <v>33</v>
      </c>
      <c r="J26" s="87">
        <v>7022</v>
      </c>
      <c r="K26" s="15"/>
      <c r="L26" s="114"/>
      <c r="M26" s="161">
        <f>SUM(J43-(M16+M17+M18+M19+M20+M21+M22+M23+M24+M25))</f>
        <v>318350</v>
      </c>
      <c r="N26" s="218" t="s">
        <v>45</v>
      </c>
      <c r="O26" s="115"/>
      <c r="P26" s="161">
        <f>SUM(M26)</f>
        <v>318350</v>
      </c>
      <c r="Q26" s="161"/>
      <c r="R26" s="175">
        <v>1491883</v>
      </c>
      <c r="T26" s="28"/>
    </row>
    <row r="27" spans="2:20" ht="13.5" customHeight="1">
      <c r="H27" s="3">
        <v>20</v>
      </c>
      <c r="I27" s="160" t="s">
        <v>24</v>
      </c>
      <c r="J27" s="13">
        <v>5646</v>
      </c>
      <c r="K27" s="15"/>
      <c r="M27" t="s">
        <v>186</v>
      </c>
      <c r="O27" s="110"/>
      <c r="P27" s="28" t="s">
        <v>187</v>
      </c>
    </row>
    <row r="28" spans="2:20" ht="13.5" customHeight="1">
      <c r="H28" s="3">
        <v>12</v>
      </c>
      <c r="I28" s="160" t="s">
        <v>18</v>
      </c>
      <c r="J28" s="13">
        <v>4368</v>
      </c>
      <c r="K28" s="15"/>
      <c r="M28" s="86">
        <f t="shared" ref="M28:M37" si="7">SUM(Q3)</f>
        <v>452504</v>
      </c>
      <c r="N28" s="160" t="s">
        <v>21</v>
      </c>
      <c r="O28" s="3">
        <f>SUM(L3)</f>
        <v>17</v>
      </c>
      <c r="P28" s="86">
        <f t="shared" ref="P28:P37" si="8">SUM(Q3)</f>
        <v>452504</v>
      </c>
    </row>
    <row r="29" spans="2:20" ht="13.5" customHeight="1">
      <c r="H29" s="3">
        <v>29</v>
      </c>
      <c r="I29" s="160" t="s">
        <v>54</v>
      </c>
      <c r="J29" s="13">
        <v>3403</v>
      </c>
      <c r="K29" s="15"/>
      <c r="M29" s="86">
        <f t="shared" si="7"/>
        <v>127302</v>
      </c>
      <c r="N29" s="160" t="s">
        <v>30</v>
      </c>
      <c r="O29" s="3">
        <f t="shared" ref="O29:O37" si="9">SUM(L4)</f>
        <v>26</v>
      </c>
      <c r="P29" s="86">
        <f t="shared" si="8"/>
        <v>127302</v>
      </c>
    </row>
    <row r="30" spans="2:20" ht="13.5" customHeight="1">
      <c r="H30" s="3">
        <v>35</v>
      </c>
      <c r="I30" s="160" t="s">
        <v>36</v>
      </c>
      <c r="J30" s="13">
        <v>2599</v>
      </c>
      <c r="K30" s="15"/>
      <c r="M30" s="86">
        <f t="shared" si="7"/>
        <v>119262</v>
      </c>
      <c r="N30" s="160" t="s">
        <v>5</v>
      </c>
      <c r="O30" s="3">
        <f t="shared" si="9"/>
        <v>36</v>
      </c>
      <c r="P30" s="86">
        <f t="shared" si="8"/>
        <v>119262</v>
      </c>
    </row>
    <row r="31" spans="2:20" ht="13.5" customHeight="1">
      <c r="H31" s="3">
        <v>10</v>
      </c>
      <c r="I31" s="160" t="s">
        <v>16</v>
      </c>
      <c r="J31" s="13">
        <v>2344</v>
      </c>
      <c r="K31" s="15"/>
      <c r="M31" s="86">
        <f t="shared" si="7"/>
        <v>94691</v>
      </c>
      <c r="N31" s="160" t="s">
        <v>0</v>
      </c>
      <c r="O31" s="3">
        <f t="shared" si="9"/>
        <v>33</v>
      </c>
      <c r="P31" s="86">
        <f t="shared" si="8"/>
        <v>94691</v>
      </c>
    </row>
    <row r="32" spans="2:20" ht="13.5" customHeight="1">
      <c r="H32" s="3">
        <v>23</v>
      </c>
      <c r="I32" s="160" t="s">
        <v>27</v>
      </c>
      <c r="J32" s="136">
        <v>2225</v>
      </c>
      <c r="K32" s="15"/>
      <c r="M32" s="86">
        <f t="shared" si="7"/>
        <v>75222</v>
      </c>
      <c r="N32" s="160" t="s">
        <v>2</v>
      </c>
      <c r="O32" s="3">
        <f t="shared" si="9"/>
        <v>40</v>
      </c>
      <c r="P32" s="86">
        <f t="shared" si="8"/>
        <v>75222</v>
      </c>
      <c r="S32" s="10"/>
    </row>
    <row r="33" spans="8:21" ht="13.5" customHeight="1">
      <c r="H33" s="3">
        <v>39</v>
      </c>
      <c r="I33" s="160" t="s">
        <v>39</v>
      </c>
      <c r="J33" s="13">
        <v>1930</v>
      </c>
      <c r="K33" s="15"/>
      <c r="M33" s="86">
        <f t="shared" si="7"/>
        <v>68447</v>
      </c>
      <c r="N33" s="160" t="s">
        <v>64</v>
      </c>
      <c r="O33" s="3">
        <f t="shared" si="9"/>
        <v>31</v>
      </c>
      <c r="P33" s="86">
        <f t="shared" si="8"/>
        <v>68447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1242</v>
      </c>
      <c r="K34" s="15"/>
      <c r="M34" s="86">
        <f t="shared" si="7"/>
        <v>60002</v>
      </c>
      <c r="N34" s="162" t="s">
        <v>10</v>
      </c>
      <c r="O34" s="3">
        <f t="shared" si="9"/>
        <v>3</v>
      </c>
      <c r="P34" s="86">
        <f t="shared" si="8"/>
        <v>60002</v>
      </c>
      <c r="S34" s="28"/>
      <c r="T34" s="28"/>
    </row>
    <row r="35" spans="8:21" ht="13.5" customHeight="1">
      <c r="H35" s="3">
        <v>18</v>
      </c>
      <c r="I35" s="160" t="s">
        <v>22</v>
      </c>
      <c r="J35" s="217">
        <v>989</v>
      </c>
      <c r="K35" s="15"/>
      <c r="M35" s="86">
        <f t="shared" si="7"/>
        <v>59415</v>
      </c>
      <c r="N35" s="160" t="s">
        <v>3</v>
      </c>
      <c r="O35" s="3">
        <f t="shared" si="9"/>
        <v>16</v>
      </c>
      <c r="P35" s="86">
        <f t="shared" si="8"/>
        <v>59415</v>
      </c>
      <c r="S35" s="28"/>
    </row>
    <row r="36" spans="8:21" ht="13.5" customHeight="1">
      <c r="H36" s="3">
        <v>32</v>
      </c>
      <c r="I36" s="160" t="s">
        <v>35</v>
      </c>
      <c r="J36" s="13">
        <v>963</v>
      </c>
      <c r="K36" s="15"/>
      <c r="M36" s="86">
        <f t="shared" si="7"/>
        <v>63067</v>
      </c>
      <c r="N36" s="162" t="s">
        <v>1</v>
      </c>
      <c r="O36" s="3">
        <f t="shared" si="9"/>
        <v>34</v>
      </c>
      <c r="P36" s="86">
        <f t="shared" si="8"/>
        <v>63067</v>
      </c>
      <c r="S36" s="28"/>
    </row>
    <row r="37" spans="8:21" ht="13.5" customHeight="1" thickBot="1">
      <c r="H37" s="3">
        <v>4</v>
      </c>
      <c r="I37" s="160" t="s">
        <v>11</v>
      </c>
      <c r="J37" s="13">
        <v>833</v>
      </c>
      <c r="K37" s="15"/>
      <c r="M37" s="112">
        <f t="shared" si="7"/>
        <v>50470</v>
      </c>
      <c r="N37" s="374" t="s">
        <v>7</v>
      </c>
      <c r="O37" s="14">
        <f t="shared" si="9"/>
        <v>13</v>
      </c>
      <c r="P37" s="112">
        <f t="shared" si="8"/>
        <v>50470</v>
      </c>
      <c r="S37" s="28"/>
    </row>
    <row r="38" spans="8:21" ht="13.5" customHeight="1" thickTop="1">
      <c r="H38" s="3">
        <v>5</v>
      </c>
      <c r="I38" s="160" t="s">
        <v>12</v>
      </c>
      <c r="J38" s="87">
        <v>487</v>
      </c>
      <c r="K38" s="15"/>
      <c r="M38" s="342">
        <f>SUM(Q13-(Q3+Q4+Q5+Q6+Q7+Q8+Q9+Q10+Q11+Q12))</f>
        <v>333218</v>
      </c>
      <c r="N38" s="406" t="s">
        <v>177</v>
      </c>
      <c r="O38" s="343"/>
      <c r="P38" s="344">
        <f>SUM(M38)</f>
        <v>333218</v>
      </c>
      <c r="U38" s="28"/>
    </row>
    <row r="39" spans="8:21" ht="13.5" customHeight="1">
      <c r="H39" s="3">
        <v>7</v>
      </c>
      <c r="I39" s="160" t="s">
        <v>14</v>
      </c>
      <c r="J39" s="13">
        <v>341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211</v>
      </c>
      <c r="K40" s="15"/>
    </row>
    <row r="41" spans="8:21" ht="13.5" customHeight="1">
      <c r="H41" s="3">
        <v>28</v>
      </c>
      <c r="I41" s="160" t="s">
        <v>32</v>
      </c>
      <c r="J41" s="217">
        <v>147</v>
      </c>
      <c r="K41" s="15"/>
    </row>
    <row r="42" spans="8:21" ht="13.5" customHeight="1" thickBot="1">
      <c r="H42" s="14">
        <v>8</v>
      </c>
      <c r="I42" s="162" t="s">
        <v>15</v>
      </c>
      <c r="J42" s="423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1514974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 thickBo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59" t="s">
        <v>193</v>
      </c>
      <c r="D52" s="59" t="s">
        <v>185</v>
      </c>
      <c r="E52" s="24" t="s">
        <v>43</v>
      </c>
      <c r="F52" s="23" t="s">
        <v>42</v>
      </c>
      <c r="G52" s="8" t="s">
        <v>172</v>
      </c>
      <c r="I52" s="42"/>
      <c r="J52" s="159"/>
      <c r="N52" s="30"/>
      <c r="S52" s="382"/>
    </row>
    <row r="53" spans="1:19" ht="13.5" customHeight="1">
      <c r="A53" s="9">
        <v>1</v>
      </c>
      <c r="B53" s="160" t="s">
        <v>21</v>
      </c>
      <c r="C53" s="408">
        <f>SUM(J3)</f>
        <v>460856</v>
      </c>
      <c r="D53" s="87">
        <f t="shared" ref="D53:D63" si="10">SUM(Q3)</f>
        <v>452504</v>
      </c>
      <c r="E53" s="80">
        <f t="shared" ref="E53:E62" si="11">SUM(P16/Q16*100)</f>
        <v>101.57658203714766</v>
      </c>
      <c r="F53" s="20">
        <f t="shared" ref="F53:F63" si="12">SUM(C53/D53*100)</f>
        <v>101.84572954051234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08">
        <f t="shared" ref="C54:C62" si="13">SUM(J4)</f>
        <v>131210</v>
      </c>
      <c r="D54" s="87">
        <f t="shared" si="10"/>
        <v>127302</v>
      </c>
      <c r="E54" s="80">
        <f t="shared" si="11"/>
        <v>94.333247059500195</v>
      </c>
      <c r="F54" s="393">
        <f t="shared" si="12"/>
        <v>103.06986535953872</v>
      </c>
      <c r="G54" s="21"/>
      <c r="M54" s="381"/>
      <c r="N54" s="17"/>
    </row>
    <row r="55" spans="1:19" ht="13.5" customHeight="1">
      <c r="A55" s="9">
        <v>3</v>
      </c>
      <c r="B55" s="160" t="s">
        <v>5</v>
      </c>
      <c r="C55" s="408">
        <f t="shared" si="13"/>
        <v>121577</v>
      </c>
      <c r="D55" s="87">
        <f t="shared" si="10"/>
        <v>119262</v>
      </c>
      <c r="E55" s="80">
        <f t="shared" si="11"/>
        <v>97.007053491637947</v>
      </c>
      <c r="F55" s="20">
        <f t="shared" si="12"/>
        <v>101.94110445909008</v>
      </c>
      <c r="G55" s="21"/>
      <c r="I55" s="447"/>
      <c r="J55" s="448"/>
    </row>
    <row r="56" spans="1:19" ht="13.5" customHeight="1">
      <c r="A56" s="9">
        <v>4</v>
      </c>
      <c r="B56" s="160" t="s">
        <v>0</v>
      </c>
      <c r="C56" s="408">
        <f t="shared" si="13"/>
        <v>84064</v>
      </c>
      <c r="D56" s="87">
        <f t="shared" si="10"/>
        <v>94691</v>
      </c>
      <c r="E56" s="80">
        <f t="shared" si="11"/>
        <v>92.34757772163023</v>
      </c>
      <c r="F56" s="20">
        <f t="shared" si="12"/>
        <v>88.77718051345957</v>
      </c>
      <c r="G56" s="21"/>
      <c r="I56" s="447"/>
      <c r="J56" s="448"/>
    </row>
    <row r="57" spans="1:19" ht="13.5" customHeight="1">
      <c r="A57" s="9">
        <v>5</v>
      </c>
      <c r="B57" s="160" t="s">
        <v>2</v>
      </c>
      <c r="C57" s="408">
        <f t="shared" si="13"/>
        <v>82101</v>
      </c>
      <c r="D57" s="87">
        <f t="shared" si="10"/>
        <v>75222</v>
      </c>
      <c r="E57" s="80">
        <f t="shared" si="11"/>
        <v>103.17306725645923</v>
      </c>
      <c r="F57" s="20">
        <f t="shared" si="12"/>
        <v>109.14493100422749</v>
      </c>
      <c r="G57" s="21"/>
      <c r="I57" s="159"/>
      <c r="P57" s="28"/>
    </row>
    <row r="58" spans="1:19" ht="13.5" customHeight="1">
      <c r="A58" s="9">
        <v>6</v>
      </c>
      <c r="B58" s="160" t="s">
        <v>64</v>
      </c>
      <c r="C58" s="408">
        <f t="shared" si="13"/>
        <v>72139</v>
      </c>
      <c r="D58" s="87">
        <f t="shared" si="10"/>
        <v>68447</v>
      </c>
      <c r="E58" s="80">
        <f t="shared" si="11"/>
        <v>96.158408978819267</v>
      </c>
      <c r="F58" s="20">
        <f t="shared" si="12"/>
        <v>105.39395444650606</v>
      </c>
      <c r="G58" s="21"/>
    </row>
    <row r="59" spans="1:19" ht="13.5" customHeight="1">
      <c r="A59" s="9">
        <v>7</v>
      </c>
      <c r="B59" s="162" t="s">
        <v>10</v>
      </c>
      <c r="C59" s="408">
        <f t="shared" si="13"/>
        <v>69020</v>
      </c>
      <c r="D59" s="87">
        <f t="shared" si="10"/>
        <v>60002</v>
      </c>
      <c r="E59" s="80">
        <f t="shared" si="11"/>
        <v>186.26868894046527</v>
      </c>
      <c r="F59" s="20">
        <f t="shared" si="12"/>
        <v>115.02949901669943</v>
      </c>
      <c r="G59" s="21"/>
    </row>
    <row r="60" spans="1:19" ht="13.5" customHeight="1">
      <c r="A60" s="9">
        <v>8</v>
      </c>
      <c r="B60" s="160" t="s">
        <v>3</v>
      </c>
      <c r="C60" s="408">
        <f t="shared" si="13"/>
        <v>63254</v>
      </c>
      <c r="D60" s="87">
        <f t="shared" si="10"/>
        <v>59415</v>
      </c>
      <c r="E60" s="80">
        <f t="shared" si="11"/>
        <v>106.71998110374381</v>
      </c>
      <c r="F60" s="20">
        <f t="shared" si="12"/>
        <v>106.46133131364132</v>
      </c>
      <c r="G60" s="21"/>
    </row>
    <row r="61" spans="1:19" ht="13.5" customHeight="1">
      <c r="A61" s="9">
        <v>9</v>
      </c>
      <c r="B61" s="162" t="s">
        <v>1</v>
      </c>
      <c r="C61" s="408">
        <f t="shared" si="13"/>
        <v>60833</v>
      </c>
      <c r="D61" s="87">
        <f t="shared" si="10"/>
        <v>63067</v>
      </c>
      <c r="E61" s="80">
        <f t="shared" si="11"/>
        <v>101.89440889752437</v>
      </c>
      <c r="F61" s="20">
        <f t="shared" si="12"/>
        <v>96.457735424231373</v>
      </c>
      <c r="G61" s="21"/>
    </row>
    <row r="62" spans="1:19" ht="13.5" customHeight="1" thickBot="1">
      <c r="A62" s="127">
        <v>10</v>
      </c>
      <c r="B62" s="374" t="s">
        <v>7</v>
      </c>
      <c r="C62" s="408">
        <f t="shared" si="13"/>
        <v>51570</v>
      </c>
      <c r="D62" s="128">
        <f t="shared" si="10"/>
        <v>50470</v>
      </c>
      <c r="E62" s="129">
        <f t="shared" si="11"/>
        <v>93.864327187346433</v>
      </c>
      <c r="F62" s="130">
        <f t="shared" si="12"/>
        <v>102.17951258173173</v>
      </c>
      <c r="G62" s="131"/>
    </row>
    <row r="63" spans="1:19" ht="13.5" customHeight="1" thickTop="1">
      <c r="A63" s="114"/>
      <c r="B63" s="132" t="s">
        <v>74</v>
      </c>
      <c r="C63" s="133">
        <f>SUM(J43)</f>
        <v>1514974</v>
      </c>
      <c r="D63" s="133">
        <f t="shared" si="10"/>
        <v>1503600</v>
      </c>
      <c r="E63" s="134">
        <f>SUM(C63/R26*100)</f>
        <v>101.54777552931429</v>
      </c>
      <c r="F63" s="135">
        <f t="shared" si="12"/>
        <v>100.75645118382548</v>
      </c>
      <c r="G63" s="140">
        <v>77.3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2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O81" sqref="O8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196</v>
      </c>
      <c r="I2" s="3"/>
      <c r="J2" s="184" t="s">
        <v>102</v>
      </c>
      <c r="K2" s="3"/>
      <c r="L2" s="293" t="s">
        <v>188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3" t="s">
        <v>99</v>
      </c>
      <c r="N3" s="415"/>
      <c r="S3" s="26"/>
      <c r="T3" s="26"/>
      <c r="U3" s="26"/>
    </row>
    <row r="4" spans="8:30" ht="13.5" customHeight="1">
      <c r="H4" s="97">
        <v>20214</v>
      </c>
      <c r="I4" s="3">
        <v>33</v>
      </c>
      <c r="J4" s="160" t="s">
        <v>0</v>
      </c>
      <c r="K4" s="116">
        <f>SUM(I4)</f>
        <v>33</v>
      </c>
      <c r="L4" s="312">
        <v>16062</v>
      </c>
      <c r="M4" s="390"/>
      <c r="N4" s="415"/>
      <c r="O4" s="90"/>
      <c r="S4" s="26"/>
      <c r="T4" s="26"/>
      <c r="U4" s="26"/>
    </row>
    <row r="5" spans="8:30" ht="13.5" customHeight="1">
      <c r="H5" s="44">
        <v>14563</v>
      </c>
      <c r="I5" s="3">
        <v>37</v>
      </c>
      <c r="J5" s="160" t="s">
        <v>37</v>
      </c>
      <c r="K5" s="116">
        <f t="shared" ref="K5:K13" si="0">SUM(I5)</f>
        <v>37</v>
      </c>
      <c r="L5" s="313">
        <v>13949</v>
      </c>
      <c r="M5" s="45"/>
      <c r="N5" s="415"/>
      <c r="O5" s="90"/>
      <c r="S5" s="26"/>
      <c r="T5" s="26"/>
      <c r="U5" s="26"/>
    </row>
    <row r="6" spans="8:30" ht="13.5" customHeight="1">
      <c r="H6" s="44">
        <v>11837</v>
      </c>
      <c r="I6" s="3">
        <v>26</v>
      </c>
      <c r="J6" s="160" t="s">
        <v>30</v>
      </c>
      <c r="K6" s="116">
        <f t="shared" si="0"/>
        <v>26</v>
      </c>
      <c r="L6" s="313">
        <v>10680</v>
      </c>
      <c r="M6" s="45"/>
      <c r="N6" s="415"/>
      <c r="O6" s="90"/>
      <c r="S6" s="26"/>
      <c r="T6" s="26"/>
      <c r="U6" s="26"/>
    </row>
    <row r="7" spans="8:30" ht="13.5" customHeight="1">
      <c r="H7" s="193">
        <v>7010</v>
      </c>
      <c r="I7" s="33">
        <v>40</v>
      </c>
      <c r="J7" s="160" t="s">
        <v>2</v>
      </c>
      <c r="K7" s="116">
        <f t="shared" si="0"/>
        <v>40</v>
      </c>
      <c r="L7" s="313">
        <v>5612</v>
      </c>
      <c r="M7" s="45"/>
      <c r="N7" s="415"/>
      <c r="O7" s="90"/>
      <c r="S7" s="26"/>
      <c r="T7" s="26"/>
      <c r="U7" s="26"/>
    </row>
    <row r="8" spans="8:30">
      <c r="H8" s="193">
        <v>6233</v>
      </c>
      <c r="I8" s="3">
        <v>14</v>
      </c>
      <c r="J8" s="160" t="s">
        <v>19</v>
      </c>
      <c r="K8" s="116">
        <f t="shared" si="0"/>
        <v>14</v>
      </c>
      <c r="L8" s="313">
        <v>7079</v>
      </c>
      <c r="M8" s="45"/>
      <c r="N8" s="90"/>
      <c r="O8" s="90"/>
      <c r="S8" s="26"/>
      <c r="T8" s="26"/>
      <c r="U8" s="26"/>
    </row>
    <row r="9" spans="8:30">
      <c r="H9" s="88">
        <v>6076</v>
      </c>
      <c r="I9" s="3">
        <v>27</v>
      </c>
      <c r="J9" s="160" t="s">
        <v>31</v>
      </c>
      <c r="K9" s="116">
        <f t="shared" si="0"/>
        <v>27</v>
      </c>
      <c r="L9" s="313">
        <v>5437</v>
      </c>
      <c r="M9" s="45"/>
      <c r="N9" s="90"/>
      <c r="O9" s="90"/>
      <c r="S9" s="26"/>
      <c r="T9" s="26"/>
      <c r="U9" s="26"/>
    </row>
    <row r="10" spans="8:30">
      <c r="H10" s="44">
        <v>5864</v>
      </c>
      <c r="I10" s="14">
        <v>36</v>
      </c>
      <c r="J10" s="162" t="s">
        <v>5</v>
      </c>
      <c r="K10" s="116">
        <f t="shared" si="0"/>
        <v>36</v>
      </c>
      <c r="L10" s="313">
        <v>4861</v>
      </c>
      <c r="S10" s="26"/>
      <c r="T10" s="26"/>
      <c r="U10" s="26"/>
    </row>
    <row r="11" spans="8:30">
      <c r="H11" s="89">
        <v>4427</v>
      </c>
      <c r="I11" s="3">
        <v>25</v>
      </c>
      <c r="J11" s="160" t="s">
        <v>29</v>
      </c>
      <c r="K11" s="116">
        <f t="shared" si="0"/>
        <v>25</v>
      </c>
      <c r="L11" s="313">
        <v>5300</v>
      </c>
      <c r="M11" s="45"/>
      <c r="N11" s="90"/>
      <c r="O11" s="90"/>
      <c r="S11" s="26"/>
      <c r="T11" s="26"/>
      <c r="U11" s="26"/>
    </row>
    <row r="12" spans="8:30">
      <c r="H12" s="330">
        <v>3724</v>
      </c>
      <c r="I12" s="14">
        <v>15</v>
      </c>
      <c r="J12" s="162" t="s">
        <v>20</v>
      </c>
      <c r="K12" s="116">
        <f t="shared" si="0"/>
        <v>15</v>
      </c>
      <c r="L12" s="313">
        <v>3324</v>
      </c>
      <c r="M12" s="45"/>
      <c r="N12" s="90"/>
      <c r="O12" s="90"/>
      <c r="S12" s="26"/>
      <c r="T12" s="26"/>
      <c r="U12" s="26"/>
    </row>
    <row r="13" spans="8:30" ht="14.25" thickBot="1">
      <c r="H13" s="443">
        <v>2976</v>
      </c>
      <c r="I13" s="377">
        <v>16</v>
      </c>
      <c r="J13" s="378" t="s">
        <v>3</v>
      </c>
      <c r="K13" s="116">
        <f t="shared" si="0"/>
        <v>16</v>
      </c>
      <c r="L13" s="314">
        <v>2893</v>
      </c>
      <c r="M13" s="45"/>
      <c r="N13" s="90"/>
      <c r="O13" s="90"/>
      <c r="S13" s="26"/>
      <c r="T13" s="26"/>
      <c r="U13" s="26"/>
    </row>
    <row r="14" spans="8:30" ht="14.25" thickTop="1">
      <c r="H14" s="44">
        <v>2609</v>
      </c>
      <c r="I14" s="121">
        <v>34</v>
      </c>
      <c r="J14" s="174" t="s">
        <v>1</v>
      </c>
      <c r="K14" s="107" t="s">
        <v>8</v>
      </c>
      <c r="L14" s="315">
        <v>84457</v>
      </c>
      <c r="S14" s="26"/>
      <c r="T14" s="26"/>
      <c r="U14" s="26"/>
    </row>
    <row r="15" spans="8:30">
      <c r="H15" s="88">
        <v>2021</v>
      </c>
      <c r="I15" s="3">
        <v>17</v>
      </c>
      <c r="J15" s="160" t="s">
        <v>21</v>
      </c>
      <c r="K15" s="50"/>
      <c r="L15" t="s">
        <v>60</v>
      </c>
      <c r="M15" s="400" t="s">
        <v>182</v>
      </c>
      <c r="N15" s="42" t="s">
        <v>75</v>
      </c>
      <c r="S15" s="26"/>
      <c r="T15" s="26"/>
      <c r="U15" s="26"/>
    </row>
    <row r="16" spans="8:30">
      <c r="H16" s="193">
        <v>1800</v>
      </c>
      <c r="I16" s="3">
        <v>24</v>
      </c>
      <c r="J16" s="160" t="s">
        <v>28</v>
      </c>
      <c r="K16" s="116">
        <f>SUM(I4)</f>
        <v>33</v>
      </c>
      <c r="L16" s="160" t="s">
        <v>0</v>
      </c>
      <c r="M16" s="428">
        <v>20507</v>
      </c>
      <c r="N16" s="89">
        <f>SUM(H4)</f>
        <v>20214</v>
      </c>
      <c r="O16" s="45"/>
      <c r="P16" s="17"/>
      <c r="S16" s="26"/>
      <c r="T16" s="26"/>
      <c r="U16" s="26"/>
    </row>
    <row r="17" spans="1:21">
      <c r="H17" s="88">
        <v>1197</v>
      </c>
      <c r="I17" s="3">
        <v>1</v>
      </c>
      <c r="J17" s="160" t="s">
        <v>4</v>
      </c>
      <c r="K17" s="116">
        <f t="shared" ref="K17:K25" si="1">SUM(I5)</f>
        <v>37</v>
      </c>
      <c r="L17" s="160" t="s">
        <v>37</v>
      </c>
      <c r="M17" s="429">
        <v>14461</v>
      </c>
      <c r="N17" s="89">
        <f t="shared" ref="N17:N25" si="2">SUM(H5)</f>
        <v>14563</v>
      </c>
      <c r="O17" s="45"/>
      <c r="P17" s="17"/>
      <c r="S17" s="26"/>
      <c r="T17" s="26"/>
      <c r="U17" s="26"/>
    </row>
    <row r="18" spans="1:21">
      <c r="H18" s="346">
        <v>1191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429">
        <v>11753</v>
      </c>
      <c r="N18" s="89">
        <f t="shared" si="2"/>
        <v>11837</v>
      </c>
      <c r="O18" s="45"/>
      <c r="P18" s="17"/>
      <c r="S18" s="26"/>
      <c r="T18" s="26"/>
      <c r="U18" s="26"/>
    </row>
    <row r="19" spans="1:21">
      <c r="H19" s="89">
        <v>409</v>
      </c>
      <c r="I19" s="3">
        <v>12</v>
      </c>
      <c r="J19" s="160" t="s">
        <v>18</v>
      </c>
      <c r="K19" s="116">
        <f t="shared" si="1"/>
        <v>40</v>
      </c>
      <c r="L19" s="160" t="s">
        <v>2</v>
      </c>
      <c r="M19" s="429">
        <v>6936</v>
      </c>
      <c r="N19" s="89">
        <f t="shared" si="2"/>
        <v>7010</v>
      </c>
      <c r="O19" s="45"/>
      <c r="P19" s="17"/>
      <c r="S19" s="26"/>
      <c r="T19" s="26"/>
      <c r="U19" s="26"/>
    </row>
    <row r="20" spans="1:21" ht="14.25" thickBot="1">
      <c r="H20" s="88">
        <v>382</v>
      </c>
      <c r="I20" s="3">
        <v>2</v>
      </c>
      <c r="J20" s="160" t="s">
        <v>6</v>
      </c>
      <c r="K20" s="116">
        <f t="shared" si="1"/>
        <v>14</v>
      </c>
      <c r="L20" s="160" t="s">
        <v>19</v>
      </c>
      <c r="M20" s="429">
        <v>7087</v>
      </c>
      <c r="N20" s="89">
        <f t="shared" si="2"/>
        <v>6233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8" t="s">
        <v>172</v>
      </c>
      <c r="H21" s="333">
        <v>360</v>
      </c>
      <c r="I21" s="3">
        <v>23</v>
      </c>
      <c r="J21" s="160" t="s">
        <v>27</v>
      </c>
      <c r="K21" s="116">
        <f t="shared" si="1"/>
        <v>27</v>
      </c>
      <c r="L21" s="160" t="s">
        <v>31</v>
      </c>
      <c r="M21" s="429">
        <v>5447</v>
      </c>
      <c r="N21" s="89">
        <f t="shared" si="2"/>
        <v>6076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20214</v>
      </c>
      <c r="D22" s="89">
        <f>SUM(L4)</f>
        <v>16062</v>
      </c>
      <c r="E22" s="52">
        <f t="shared" ref="E22:E32" si="4">SUM(N16/M16*100)</f>
        <v>98.571219583556839</v>
      </c>
      <c r="F22" s="55">
        <f>SUM(C22/D22*100)</f>
        <v>125.84983190138215</v>
      </c>
      <c r="G22" s="3"/>
      <c r="H22" s="91">
        <v>180</v>
      </c>
      <c r="I22" s="3">
        <v>21</v>
      </c>
      <c r="J22" s="160" t="s">
        <v>25</v>
      </c>
      <c r="K22" s="116">
        <f t="shared" si="1"/>
        <v>36</v>
      </c>
      <c r="L22" s="162" t="s">
        <v>5</v>
      </c>
      <c r="M22" s="429">
        <v>5578</v>
      </c>
      <c r="N22" s="89">
        <f t="shared" si="2"/>
        <v>5864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14563</v>
      </c>
      <c r="D23" s="89">
        <f>SUM(L5)</f>
        <v>13949</v>
      </c>
      <c r="E23" s="52">
        <f t="shared" si="4"/>
        <v>100.70534541179725</v>
      </c>
      <c r="F23" s="55">
        <f t="shared" ref="F23:F32" si="5">SUM(C23/D23*100)</f>
        <v>104.40174922933542</v>
      </c>
      <c r="G23" s="3"/>
      <c r="H23" s="125">
        <v>131</v>
      </c>
      <c r="I23" s="3">
        <v>31</v>
      </c>
      <c r="J23" s="160" t="s">
        <v>64</v>
      </c>
      <c r="K23" s="116">
        <f t="shared" si="1"/>
        <v>25</v>
      </c>
      <c r="L23" s="160" t="s">
        <v>29</v>
      </c>
      <c r="M23" s="429">
        <v>4298</v>
      </c>
      <c r="N23" s="89">
        <f t="shared" si="2"/>
        <v>4427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11837</v>
      </c>
      <c r="D24" s="89">
        <f t="shared" ref="D24:D31" si="6">SUM(L6)</f>
        <v>10680</v>
      </c>
      <c r="E24" s="52">
        <f t="shared" si="4"/>
        <v>100.7147111375819</v>
      </c>
      <c r="F24" s="55">
        <f t="shared" si="5"/>
        <v>110.83333333333334</v>
      </c>
      <c r="G24" s="3"/>
      <c r="H24" s="125">
        <v>68</v>
      </c>
      <c r="I24" s="3">
        <v>9</v>
      </c>
      <c r="J24" s="3" t="s">
        <v>161</v>
      </c>
      <c r="K24" s="116">
        <f t="shared" si="1"/>
        <v>15</v>
      </c>
      <c r="L24" s="162" t="s">
        <v>20</v>
      </c>
      <c r="M24" s="429">
        <v>3770</v>
      </c>
      <c r="N24" s="89">
        <f t="shared" si="2"/>
        <v>3724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</v>
      </c>
      <c r="C25" s="43">
        <f t="shared" si="3"/>
        <v>7010</v>
      </c>
      <c r="D25" s="89">
        <f t="shared" si="6"/>
        <v>5612</v>
      </c>
      <c r="E25" s="52">
        <f t="shared" si="4"/>
        <v>101.06689734717416</v>
      </c>
      <c r="F25" s="55">
        <f t="shared" si="5"/>
        <v>124.91090520313615</v>
      </c>
      <c r="G25" s="3"/>
      <c r="H25" s="91">
        <v>62</v>
      </c>
      <c r="I25" s="3">
        <v>4</v>
      </c>
      <c r="J25" s="160" t="s">
        <v>11</v>
      </c>
      <c r="K25" s="180">
        <f t="shared" si="1"/>
        <v>16</v>
      </c>
      <c r="L25" s="378" t="s">
        <v>3</v>
      </c>
      <c r="M25" s="430">
        <v>2976</v>
      </c>
      <c r="N25" s="166">
        <f t="shared" si="2"/>
        <v>2976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19</v>
      </c>
      <c r="C26" s="89">
        <f t="shared" si="3"/>
        <v>6233</v>
      </c>
      <c r="D26" s="89">
        <f t="shared" si="6"/>
        <v>7079</v>
      </c>
      <c r="E26" s="52">
        <f t="shared" si="4"/>
        <v>87.949767179342459</v>
      </c>
      <c r="F26" s="55">
        <f t="shared" si="5"/>
        <v>88.049159485803074</v>
      </c>
      <c r="G26" s="12"/>
      <c r="H26" s="438">
        <v>61</v>
      </c>
      <c r="I26" s="3">
        <v>22</v>
      </c>
      <c r="J26" s="160" t="s">
        <v>26</v>
      </c>
      <c r="K26" s="3"/>
      <c r="L26" s="361" t="s">
        <v>8</v>
      </c>
      <c r="M26" s="431">
        <v>94538</v>
      </c>
      <c r="N26" s="191">
        <f>SUM(H44)</f>
        <v>93419</v>
      </c>
      <c r="S26" s="26"/>
      <c r="T26" s="26"/>
      <c r="U26" s="26"/>
    </row>
    <row r="27" spans="1:21">
      <c r="A27" s="61">
        <v>6</v>
      </c>
      <c r="B27" s="160" t="s">
        <v>31</v>
      </c>
      <c r="C27" s="43">
        <f t="shared" si="3"/>
        <v>6076</v>
      </c>
      <c r="D27" s="89">
        <f t="shared" si="6"/>
        <v>5437</v>
      </c>
      <c r="E27" s="52">
        <f t="shared" si="4"/>
        <v>111.54764090324949</v>
      </c>
      <c r="F27" s="55">
        <f t="shared" si="5"/>
        <v>111.75280485561892</v>
      </c>
      <c r="G27" s="3"/>
      <c r="H27" s="91">
        <v>7</v>
      </c>
      <c r="I27" s="3">
        <v>6</v>
      </c>
      <c r="J27" s="160" t="s">
        <v>13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5</v>
      </c>
      <c r="C28" s="43">
        <f t="shared" si="3"/>
        <v>5864</v>
      </c>
      <c r="D28" s="89">
        <f t="shared" si="6"/>
        <v>4861</v>
      </c>
      <c r="E28" s="52">
        <f t="shared" si="4"/>
        <v>105.12728576550737</v>
      </c>
      <c r="F28" s="55">
        <f t="shared" si="5"/>
        <v>120.63361448261674</v>
      </c>
      <c r="G28" s="3"/>
      <c r="H28" s="91">
        <v>5</v>
      </c>
      <c r="I28" s="3">
        <v>3</v>
      </c>
      <c r="J28" s="160" t="s">
        <v>10</v>
      </c>
      <c r="L28" s="29"/>
      <c r="S28" s="26"/>
      <c r="T28" s="26"/>
      <c r="U28" s="26"/>
    </row>
    <row r="29" spans="1:21">
      <c r="A29" s="61">
        <v>8</v>
      </c>
      <c r="B29" s="160" t="s">
        <v>29</v>
      </c>
      <c r="C29" s="43">
        <f t="shared" si="3"/>
        <v>4427</v>
      </c>
      <c r="D29" s="89">
        <f t="shared" si="6"/>
        <v>5300</v>
      </c>
      <c r="E29" s="52">
        <f t="shared" si="4"/>
        <v>103.00139599813866</v>
      </c>
      <c r="F29" s="55">
        <f t="shared" si="5"/>
        <v>83.528301886792462</v>
      </c>
      <c r="G29" s="11"/>
      <c r="H29" s="91">
        <v>5</v>
      </c>
      <c r="I29" s="3">
        <v>19</v>
      </c>
      <c r="J29" s="160" t="s">
        <v>23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3724</v>
      </c>
      <c r="D30" s="89">
        <f t="shared" si="6"/>
        <v>3324</v>
      </c>
      <c r="E30" s="52">
        <f t="shared" si="4"/>
        <v>98.779840848806373</v>
      </c>
      <c r="F30" s="55">
        <f t="shared" si="5"/>
        <v>112.03369434416366</v>
      </c>
      <c r="G30" s="12"/>
      <c r="H30" s="125">
        <v>4</v>
      </c>
      <c r="I30" s="3">
        <v>35</v>
      </c>
      <c r="J30" s="160" t="s">
        <v>36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78" t="s">
        <v>3</v>
      </c>
      <c r="C31" s="43">
        <f t="shared" si="3"/>
        <v>2976</v>
      </c>
      <c r="D31" s="89">
        <f t="shared" si="6"/>
        <v>2893</v>
      </c>
      <c r="E31" s="52">
        <f t="shared" si="4"/>
        <v>100</v>
      </c>
      <c r="F31" s="55">
        <f t="shared" si="5"/>
        <v>102.86899412374697</v>
      </c>
      <c r="G31" s="92"/>
      <c r="H31" s="91">
        <v>3</v>
      </c>
      <c r="I31" s="3">
        <v>7</v>
      </c>
      <c r="J31" s="160" t="s">
        <v>14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93419</v>
      </c>
      <c r="D32" s="67">
        <f>SUM(L14)</f>
        <v>84457</v>
      </c>
      <c r="E32" s="70">
        <f t="shared" si="4"/>
        <v>98.816348981361983</v>
      </c>
      <c r="F32" s="68">
        <f t="shared" si="5"/>
        <v>110.61131700155109</v>
      </c>
      <c r="G32" s="384">
        <v>63.4</v>
      </c>
      <c r="H32" s="444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89">
        <v>0</v>
      </c>
      <c r="I33" s="3">
        <v>8</v>
      </c>
      <c r="J33" s="160" t="s">
        <v>15</v>
      </c>
      <c r="L33" s="42"/>
      <c r="M33" s="26"/>
      <c r="S33" s="26"/>
      <c r="T33" s="26"/>
      <c r="U33" s="26"/>
    </row>
    <row r="34" spans="2:30">
      <c r="H34" s="97">
        <v>0</v>
      </c>
      <c r="I34" s="3">
        <v>10</v>
      </c>
      <c r="J34" s="160" t="s">
        <v>16</v>
      </c>
      <c r="S34" s="26"/>
      <c r="T34" s="26"/>
      <c r="U34" s="26"/>
    </row>
    <row r="35" spans="2:30">
      <c r="H35" s="427">
        <v>0</v>
      </c>
      <c r="I35" s="3">
        <v>11</v>
      </c>
      <c r="J35" s="160" t="s">
        <v>17</v>
      </c>
      <c r="L35" s="47"/>
      <c r="M35" s="383"/>
      <c r="O35" t="s">
        <v>184</v>
      </c>
      <c r="S35" s="26"/>
      <c r="T35" s="26"/>
      <c r="U35" s="26"/>
    </row>
    <row r="36" spans="2:30">
      <c r="B36" s="48"/>
      <c r="C36" s="26"/>
      <c r="E36" s="17"/>
      <c r="H36" s="3">
        <v>0</v>
      </c>
      <c r="I36" s="3">
        <v>13</v>
      </c>
      <c r="J36" s="160" t="s">
        <v>7</v>
      </c>
      <c r="S36" s="26"/>
      <c r="T36" s="26"/>
      <c r="U36" s="26"/>
    </row>
    <row r="37" spans="2:30">
      <c r="B37" s="18"/>
      <c r="C37" s="26"/>
      <c r="F37" s="26"/>
      <c r="G37" s="48"/>
      <c r="H37" s="333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88">
        <v>0</v>
      </c>
      <c r="I40" s="3">
        <v>29</v>
      </c>
      <c r="J40" s="160" t="s">
        <v>54</v>
      </c>
      <c r="L40" s="48"/>
      <c r="M40" s="26"/>
      <c r="S40" s="26"/>
      <c r="T40" s="26"/>
      <c r="U40" s="26"/>
    </row>
    <row r="41" spans="2:30">
      <c r="H41" s="88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193">
        <v>0</v>
      </c>
      <c r="I42" s="3">
        <v>32</v>
      </c>
      <c r="J42" s="160" t="s">
        <v>35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93419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86"/>
      <c r="L46" s="401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196</v>
      </c>
      <c r="I47" s="3"/>
      <c r="J47" s="178" t="s">
        <v>71</v>
      </c>
      <c r="K47" s="3"/>
      <c r="L47" s="298" t="s">
        <v>188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2" t="s">
        <v>99</v>
      </c>
      <c r="S48" s="26"/>
      <c r="T48" s="26"/>
      <c r="U48" s="26"/>
      <c r="V48" s="26"/>
    </row>
    <row r="49" spans="1:22">
      <c r="H49" s="421">
        <v>78865</v>
      </c>
      <c r="I49" s="3">
        <v>26</v>
      </c>
      <c r="J49" s="160" t="s">
        <v>30</v>
      </c>
      <c r="K49" s="3">
        <f>SUM(I49)</f>
        <v>26</v>
      </c>
      <c r="L49" s="303">
        <v>77831</v>
      </c>
      <c r="S49" s="26"/>
      <c r="T49" s="26"/>
      <c r="U49" s="26"/>
      <c r="V49" s="26"/>
    </row>
    <row r="50" spans="1:22">
      <c r="H50" s="43">
        <v>15372</v>
      </c>
      <c r="I50" s="3">
        <v>13</v>
      </c>
      <c r="J50" s="160" t="s">
        <v>7</v>
      </c>
      <c r="K50" s="3">
        <f t="shared" ref="K50:K58" si="7">SUM(I50)</f>
        <v>13</v>
      </c>
      <c r="L50" s="303">
        <v>17350</v>
      </c>
      <c r="M50" s="26"/>
      <c r="N50" s="90"/>
      <c r="O50" s="90"/>
      <c r="S50" s="26"/>
      <c r="T50" s="26"/>
      <c r="U50" s="26"/>
      <c r="V50" s="26"/>
    </row>
    <row r="51" spans="1:22">
      <c r="H51" s="88">
        <v>11673</v>
      </c>
      <c r="I51" s="3">
        <v>33</v>
      </c>
      <c r="J51" s="160" t="s">
        <v>0</v>
      </c>
      <c r="K51" s="3">
        <f t="shared" si="7"/>
        <v>33</v>
      </c>
      <c r="L51" s="303">
        <v>14241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9663</v>
      </c>
      <c r="I52" s="3">
        <v>40</v>
      </c>
      <c r="J52" s="160" t="s">
        <v>2</v>
      </c>
      <c r="K52" s="3">
        <f t="shared" si="7"/>
        <v>40</v>
      </c>
      <c r="L52" s="303">
        <v>8518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193</v>
      </c>
      <c r="D53" s="59" t="s">
        <v>185</v>
      </c>
      <c r="E53" s="59" t="s">
        <v>41</v>
      </c>
      <c r="F53" s="59" t="s">
        <v>50</v>
      </c>
      <c r="G53" s="8" t="s">
        <v>172</v>
      </c>
      <c r="H53" s="88">
        <v>8251</v>
      </c>
      <c r="I53" s="3">
        <v>34</v>
      </c>
      <c r="J53" s="160" t="s">
        <v>1</v>
      </c>
      <c r="K53" s="3">
        <f t="shared" si="7"/>
        <v>34</v>
      </c>
      <c r="L53" s="303">
        <v>8293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78865</v>
      </c>
      <c r="D54" s="97">
        <f>SUM(L49)</f>
        <v>77831</v>
      </c>
      <c r="E54" s="52">
        <f t="shared" ref="E54:E64" si="9">SUM(N63/M63*100)</f>
        <v>91.815588800279414</v>
      </c>
      <c r="F54" s="52">
        <f>SUM(C54/D54*100)</f>
        <v>101.32851948452416</v>
      </c>
      <c r="G54" s="3"/>
      <c r="H54" s="88">
        <v>7753</v>
      </c>
      <c r="I54" s="3">
        <v>22</v>
      </c>
      <c r="J54" s="160" t="s">
        <v>26</v>
      </c>
      <c r="K54" s="3">
        <f t="shared" si="7"/>
        <v>22</v>
      </c>
      <c r="L54" s="303">
        <v>8297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15372</v>
      </c>
      <c r="D55" s="97">
        <f t="shared" ref="D55:D64" si="10">SUM(L50)</f>
        <v>17350</v>
      </c>
      <c r="E55" s="52">
        <f t="shared" si="9"/>
        <v>87.123101337565174</v>
      </c>
      <c r="F55" s="52">
        <f t="shared" ref="F55:F64" si="11">SUM(C55/D55*100)</f>
        <v>88.599423631123926</v>
      </c>
      <c r="G55" s="3"/>
      <c r="H55" s="88">
        <v>7434</v>
      </c>
      <c r="I55" s="3">
        <v>16</v>
      </c>
      <c r="J55" s="160" t="s">
        <v>3</v>
      </c>
      <c r="K55" s="3">
        <f t="shared" si="7"/>
        <v>16</v>
      </c>
      <c r="L55" s="303">
        <v>7861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11673</v>
      </c>
      <c r="D56" s="97">
        <f t="shared" si="10"/>
        <v>14241</v>
      </c>
      <c r="E56" s="52">
        <f t="shared" si="9"/>
        <v>89.716393820613334</v>
      </c>
      <c r="F56" s="52">
        <f t="shared" si="11"/>
        <v>81.967558457973453</v>
      </c>
      <c r="G56" s="3"/>
      <c r="H56" s="44">
        <v>6480</v>
      </c>
      <c r="I56" s="3">
        <v>24</v>
      </c>
      <c r="J56" s="160" t="s">
        <v>28</v>
      </c>
      <c r="K56" s="3">
        <f t="shared" si="7"/>
        <v>24</v>
      </c>
      <c r="L56" s="303">
        <v>5324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9663</v>
      </c>
      <c r="D57" s="97">
        <f t="shared" si="10"/>
        <v>8518</v>
      </c>
      <c r="E57" s="52">
        <f t="shared" si="9"/>
        <v>120.21647175914407</v>
      </c>
      <c r="F57" s="52">
        <f t="shared" si="11"/>
        <v>113.44212256398217</v>
      </c>
      <c r="G57" s="3"/>
      <c r="H57" s="125">
        <v>4472</v>
      </c>
      <c r="I57" s="3">
        <v>25</v>
      </c>
      <c r="J57" s="160" t="s">
        <v>29</v>
      </c>
      <c r="K57" s="3">
        <f t="shared" si="7"/>
        <v>25</v>
      </c>
      <c r="L57" s="303">
        <v>6891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8251</v>
      </c>
      <c r="D58" s="97">
        <f t="shared" si="10"/>
        <v>8293</v>
      </c>
      <c r="E58" s="52">
        <f t="shared" si="9"/>
        <v>99.709969788519643</v>
      </c>
      <c r="F58" s="52">
        <f t="shared" si="11"/>
        <v>99.49354877607621</v>
      </c>
      <c r="G58" s="12"/>
      <c r="H58" s="330">
        <v>4408</v>
      </c>
      <c r="I58" s="14">
        <v>36</v>
      </c>
      <c r="J58" s="162" t="s">
        <v>5</v>
      </c>
      <c r="K58" s="14">
        <f t="shared" si="7"/>
        <v>36</v>
      </c>
      <c r="L58" s="304">
        <v>4958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26</v>
      </c>
      <c r="C59" s="43">
        <f t="shared" si="8"/>
        <v>7753</v>
      </c>
      <c r="D59" s="97">
        <f t="shared" si="10"/>
        <v>8297</v>
      </c>
      <c r="E59" s="52">
        <f t="shared" si="9"/>
        <v>99.473954323838853</v>
      </c>
      <c r="F59" s="52">
        <f t="shared" si="11"/>
        <v>93.44341328190913</v>
      </c>
      <c r="G59" s="3"/>
      <c r="H59" s="445">
        <v>3217</v>
      </c>
      <c r="I59" s="335">
        <v>38</v>
      </c>
      <c r="J59" s="220" t="s">
        <v>38</v>
      </c>
      <c r="K59" s="8" t="s">
        <v>67</v>
      </c>
      <c r="L59" s="305">
        <v>167898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</v>
      </c>
      <c r="C60" s="43">
        <f t="shared" si="8"/>
        <v>7434</v>
      </c>
      <c r="D60" s="97">
        <f t="shared" si="10"/>
        <v>7861</v>
      </c>
      <c r="E60" s="52">
        <f t="shared" si="9"/>
        <v>93.064596895343016</v>
      </c>
      <c r="F60" s="52">
        <f t="shared" si="11"/>
        <v>94.568121104185224</v>
      </c>
      <c r="G60" s="3"/>
      <c r="H60" s="125">
        <v>1537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28</v>
      </c>
      <c r="C61" s="43">
        <f t="shared" si="8"/>
        <v>6480</v>
      </c>
      <c r="D61" s="97">
        <f t="shared" si="10"/>
        <v>5324</v>
      </c>
      <c r="E61" s="52">
        <f t="shared" si="9"/>
        <v>107.53401924991704</v>
      </c>
      <c r="F61" s="52">
        <f t="shared" si="11"/>
        <v>121.71299774605559</v>
      </c>
      <c r="G61" s="11"/>
      <c r="H61" s="125">
        <v>1412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29</v>
      </c>
      <c r="C62" s="43">
        <f t="shared" si="8"/>
        <v>4472</v>
      </c>
      <c r="D62" s="97">
        <f t="shared" si="10"/>
        <v>6891</v>
      </c>
      <c r="E62" s="52">
        <f t="shared" si="9"/>
        <v>112.27717800652775</v>
      </c>
      <c r="F62" s="52">
        <f t="shared" si="11"/>
        <v>64.896241474386883</v>
      </c>
      <c r="G62" s="12"/>
      <c r="H62" s="91">
        <v>651</v>
      </c>
      <c r="I62" s="173">
        <v>12</v>
      </c>
      <c r="J62" s="160" t="s">
        <v>18</v>
      </c>
      <c r="K62" s="50"/>
      <c r="L62" t="s">
        <v>61</v>
      </c>
      <c r="M62" s="400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0">
        <f t="shared" si="8"/>
        <v>4408</v>
      </c>
      <c r="D63" s="137">
        <f t="shared" si="10"/>
        <v>4958</v>
      </c>
      <c r="E63" s="57">
        <f t="shared" si="9"/>
        <v>93.787234042553195</v>
      </c>
      <c r="F63" s="57">
        <f t="shared" si="11"/>
        <v>88.90681726502622</v>
      </c>
      <c r="G63" s="92"/>
      <c r="H63" s="91">
        <v>251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85895</v>
      </c>
      <c r="N63" s="89">
        <f>SUM(H49)</f>
        <v>78865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162029</v>
      </c>
      <c r="D64" s="138">
        <f t="shared" si="10"/>
        <v>167898</v>
      </c>
      <c r="E64" s="70">
        <f t="shared" si="9"/>
        <v>93.959268408661273</v>
      </c>
      <c r="F64" s="70">
        <f t="shared" si="11"/>
        <v>96.504425305840442</v>
      </c>
      <c r="G64" s="384">
        <v>67.2</v>
      </c>
      <c r="H64" s="91">
        <v>188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17644</v>
      </c>
      <c r="N64" s="89">
        <f t="shared" ref="N64:N72" si="13">SUM(H50)</f>
        <v>15372</v>
      </c>
      <c r="O64" s="45"/>
      <c r="S64" s="26"/>
      <c r="T64" s="26"/>
      <c r="U64" s="26"/>
      <c r="V64" s="26"/>
    </row>
    <row r="65" spans="2:22">
      <c r="H65" s="89">
        <v>130</v>
      </c>
      <c r="I65" s="3">
        <v>11</v>
      </c>
      <c r="J65" s="160" t="s">
        <v>17</v>
      </c>
      <c r="K65" s="3">
        <f t="shared" si="12"/>
        <v>33</v>
      </c>
      <c r="L65" s="160" t="s">
        <v>0</v>
      </c>
      <c r="M65" s="169">
        <v>13011</v>
      </c>
      <c r="N65" s="89">
        <f t="shared" si="13"/>
        <v>11673</v>
      </c>
      <c r="O65" s="45"/>
      <c r="S65" s="26"/>
      <c r="T65" s="26"/>
      <c r="U65" s="26"/>
      <c r="V65" s="26"/>
    </row>
    <row r="66" spans="2:22">
      <c r="H66" s="43">
        <v>109</v>
      </c>
      <c r="I66" s="3">
        <v>9</v>
      </c>
      <c r="J66" s="3" t="s">
        <v>161</v>
      </c>
      <c r="K66" s="3">
        <f t="shared" si="12"/>
        <v>40</v>
      </c>
      <c r="L66" s="160" t="s">
        <v>2</v>
      </c>
      <c r="M66" s="169">
        <v>8038</v>
      </c>
      <c r="N66" s="89">
        <f t="shared" si="13"/>
        <v>9663</v>
      </c>
      <c r="O66" s="45"/>
      <c r="S66" s="26"/>
      <c r="T66" s="26"/>
      <c r="U66" s="26"/>
      <c r="V66" s="26"/>
    </row>
    <row r="67" spans="2:22">
      <c r="H67" s="89">
        <v>70</v>
      </c>
      <c r="I67" s="3">
        <v>15</v>
      </c>
      <c r="J67" s="160" t="s">
        <v>20</v>
      </c>
      <c r="K67" s="3">
        <f t="shared" si="12"/>
        <v>34</v>
      </c>
      <c r="L67" s="160" t="s">
        <v>1</v>
      </c>
      <c r="M67" s="169">
        <v>8275</v>
      </c>
      <c r="N67" s="89">
        <f t="shared" si="13"/>
        <v>8251</v>
      </c>
      <c r="O67" s="45"/>
      <c r="S67" s="26"/>
      <c r="T67" s="26"/>
      <c r="U67" s="26"/>
      <c r="V67" s="26"/>
    </row>
    <row r="68" spans="2:22">
      <c r="B68" s="51"/>
      <c r="C68" s="26"/>
      <c r="H68" s="88">
        <v>53</v>
      </c>
      <c r="I68" s="3">
        <v>4</v>
      </c>
      <c r="J68" s="160" t="s">
        <v>11</v>
      </c>
      <c r="K68" s="3">
        <f t="shared" si="12"/>
        <v>22</v>
      </c>
      <c r="L68" s="160" t="s">
        <v>26</v>
      </c>
      <c r="M68" s="169">
        <v>7794</v>
      </c>
      <c r="N68" s="89">
        <f t="shared" si="13"/>
        <v>7753</v>
      </c>
      <c r="O68" s="45"/>
      <c r="S68" s="26"/>
      <c r="T68" s="26"/>
      <c r="U68" s="26"/>
      <c r="V68" s="26"/>
    </row>
    <row r="69" spans="2:22">
      <c r="B69" s="51"/>
      <c r="C69" s="26"/>
      <c r="H69" s="44">
        <v>20</v>
      </c>
      <c r="I69" s="3">
        <v>35</v>
      </c>
      <c r="J69" s="160" t="s">
        <v>36</v>
      </c>
      <c r="K69" s="3">
        <f t="shared" si="12"/>
        <v>16</v>
      </c>
      <c r="L69" s="160" t="s">
        <v>3</v>
      </c>
      <c r="M69" s="169">
        <v>7988</v>
      </c>
      <c r="N69" s="89">
        <f t="shared" si="13"/>
        <v>7434</v>
      </c>
      <c r="O69" s="45"/>
      <c r="S69" s="26"/>
      <c r="T69" s="26"/>
      <c r="U69" s="26"/>
      <c r="V69" s="26"/>
    </row>
    <row r="70" spans="2:22">
      <c r="B70" s="50"/>
      <c r="H70" s="88">
        <v>14</v>
      </c>
      <c r="I70" s="3">
        <v>29</v>
      </c>
      <c r="J70" s="160" t="s">
        <v>54</v>
      </c>
      <c r="K70" s="3">
        <f t="shared" si="12"/>
        <v>24</v>
      </c>
      <c r="L70" s="160" t="s">
        <v>28</v>
      </c>
      <c r="M70" s="169">
        <v>6026</v>
      </c>
      <c r="N70" s="89">
        <f t="shared" si="13"/>
        <v>6480</v>
      </c>
      <c r="O70" s="45"/>
      <c r="S70" s="26"/>
      <c r="T70" s="26"/>
      <c r="U70" s="26"/>
      <c r="V70" s="26"/>
    </row>
    <row r="71" spans="2:22">
      <c r="B71" s="50"/>
      <c r="H71" s="333">
        <v>6</v>
      </c>
      <c r="I71" s="3">
        <v>27</v>
      </c>
      <c r="J71" s="160" t="s">
        <v>31</v>
      </c>
      <c r="K71" s="3">
        <f t="shared" si="12"/>
        <v>25</v>
      </c>
      <c r="L71" s="160" t="s">
        <v>29</v>
      </c>
      <c r="M71" s="169">
        <v>3983</v>
      </c>
      <c r="N71" s="89">
        <f t="shared" si="13"/>
        <v>4472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2</v>
      </c>
      <c r="J72" s="160" t="s">
        <v>6</v>
      </c>
      <c r="K72" s="3">
        <f t="shared" si="12"/>
        <v>36</v>
      </c>
      <c r="L72" s="162" t="s">
        <v>5</v>
      </c>
      <c r="M72" s="170">
        <v>4700</v>
      </c>
      <c r="N72" s="89">
        <f t="shared" si="13"/>
        <v>4408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92</v>
      </c>
      <c r="M73" s="168">
        <v>172446</v>
      </c>
      <c r="N73" s="167">
        <f>SUM(H89)</f>
        <v>162029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289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89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439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7"/>
      <c r="M82" s="383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333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162029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N86" sqref="N8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79"/>
      <c r="J1" s="101"/>
      <c r="Q1" s="26"/>
      <c r="R1" s="108"/>
    </row>
    <row r="2" spans="5:30">
      <c r="H2" s="409" t="s">
        <v>193</v>
      </c>
      <c r="I2" s="3"/>
      <c r="J2" s="185" t="s">
        <v>103</v>
      </c>
      <c r="K2" s="3"/>
      <c r="L2" s="179" t="s">
        <v>185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15"/>
      <c r="R3" s="48"/>
      <c r="S3" s="26"/>
      <c r="T3" s="26"/>
      <c r="U3" s="26"/>
      <c r="V3" s="26"/>
    </row>
    <row r="4" spans="5:30" ht="13.5" customHeight="1">
      <c r="H4" s="421">
        <v>70432</v>
      </c>
      <c r="I4" s="3">
        <v>31</v>
      </c>
      <c r="J4" s="33" t="s">
        <v>64</v>
      </c>
      <c r="K4" s="200">
        <f>SUM(I4)</f>
        <v>31</v>
      </c>
      <c r="L4" s="272">
        <v>65969</v>
      </c>
      <c r="M4" s="390"/>
      <c r="N4" s="415"/>
      <c r="R4" s="48"/>
      <c r="S4" s="26"/>
      <c r="T4" s="26"/>
      <c r="U4" s="26"/>
      <c r="V4" s="26"/>
    </row>
    <row r="5" spans="5:30" ht="13.5" customHeight="1">
      <c r="H5" s="88">
        <v>68711</v>
      </c>
      <c r="I5" s="3">
        <v>3</v>
      </c>
      <c r="J5" s="33" t="s">
        <v>10</v>
      </c>
      <c r="K5" s="200">
        <f t="shared" ref="K5:K13" si="0">SUM(I5)</f>
        <v>3</v>
      </c>
      <c r="L5" s="272">
        <v>60000</v>
      </c>
      <c r="M5" s="45"/>
      <c r="N5" s="415"/>
      <c r="R5" s="48"/>
      <c r="S5" s="26"/>
      <c r="T5" s="26"/>
      <c r="U5" s="26"/>
      <c r="V5" s="26"/>
    </row>
    <row r="6" spans="5:30" ht="13.5" customHeight="1">
      <c r="H6" s="88">
        <v>36141</v>
      </c>
      <c r="I6" s="3">
        <v>17</v>
      </c>
      <c r="J6" s="33" t="s">
        <v>21</v>
      </c>
      <c r="K6" s="200">
        <f t="shared" si="0"/>
        <v>17</v>
      </c>
      <c r="L6" s="272">
        <v>31024</v>
      </c>
      <c r="M6" s="45"/>
      <c r="N6" s="415"/>
      <c r="R6" s="48"/>
      <c r="S6" s="26"/>
      <c r="T6" s="26"/>
      <c r="U6" s="26"/>
      <c r="V6" s="26"/>
    </row>
    <row r="7" spans="5:30" ht="13.5" customHeight="1">
      <c r="H7" s="88">
        <v>28275</v>
      </c>
      <c r="I7" s="3">
        <v>2</v>
      </c>
      <c r="J7" s="33" t="s">
        <v>6</v>
      </c>
      <c r="K7" s="200">
        <f t="shared" si="0"/>
        <v>2</v>
      </c>
      <c r="L7" s="272">
        <v>44212</v>
      </c>
      <c r="M7" s="45"/>
      <c r="N7" s="415"/>
      <c r="R7" s="48"/>
      <c r="S7" s="26"/>
      <c r="T7" s="26"/>
      <c r="U7" s="26"/>
      <c r="V7" s="26"/>
    </row>
    <row r="8" spans="5:30">
      <c r="H8" s="88">
        <v>27281</v>
      </c>
      <c r="I8" s="3">
        <v>34</v>
      </c>
      <c r="J8" s="33" t="s">
        <v>1</v>
      </c>
      <c r="K8" s="200">
        <f t="shared" si="0"/>
        <v>34</v>
      </c>
      <c r="L8" s="272">
        <v>27865</v>
      </c>
      <c r="M8" s="45"/>
      <c r="R8" s="48"/>
      <c r="S8" s="26"/>
      <c r="T8" s="26"/>
      <c r="U8" s="26"/>
      <c r="V8" s="26"/>
    </row>
    <row r="9" spans="5:30">
      <c r="H9" s="88">
        <v>18820</v>
      </c>
      <c r="I9" s="3">
        <v>13</v>
      </c>
      <c r="J9" s="33" t="s">
        <v>7</v>
      </c>
      <c r="K9" s="200">
        <f t="shared" si="0"/>
        <v>13</v>
      </c>
      <c r="L9" s="272">
        <v>15723</v>
      </c>
      <c r="M9" s="45"/>
      <c r="R9" s="48"/>
      <c r="S9" s="26"/>
      <c r="T9" s="26"/>
      <c r="U9" s="26"/>
      <c r="V9" s="26"/>
    </row>
    <row r="10" spans="5:30">
      <c r="H10" s="289">
        <v>18686</v>
      </c>
      <c r="I10" s="3">
        <v>40</v>
      </c>
      <c r="J10" s="33" t="s">
        <v>2</v>
      </c>
      <c r="K10" s="200">
        <f t="shared" si="0"/>
        <v>40</v>
      </c>
      <c r="L10" s="272">
        <v>17360</v>
      </c>
      <c r="M10" s="45"/>
      <c r="R10" s="48"/>
      <c r="S10" s="26"/>
      <c r="T10" s="26"/>
      <c r="U10" s="26"/>
      <c r="V10" s="26"/>
    </row>
    <row r="11" spans="5:30">
      <c r="H11" s="88">
        <v>13572</v>
      </c>
      <c r="I11" s="3">
        <v>16</v>
      </c>
      <c r="J11" s="33" t="s">
        <v>3</v>
      </c>
      <c r="K11" s="200">
        <f t="shared" si="0"/>
        <v>16</v>
      </c>
      <c r="L11" s="272">
        <v>10518</v>
      </c>
      <c r="M11" s="45"/>
      <c r="N11" s="29"/>
      <c r="R11" s="48"/>
      <c r="S11" s="26"/>
      <c r="T11" s="26"/>
      <c r="U11" s="26"/>
      <c r="V11" s="26"/>
    </row>
    <row r="12" spans="5:30">
      <c r="H12" s="433">
        <v>13382</v>
      </c>
      <c r="I12" s="3">
        <v>38</v>
      </c>
      <c r="J12" s="33" t="s">
        <v>38</v>
      </c>
      <c r="K12" s="200">
        <f t="shared" si="0"/>
        <v>38</v>
      </c>
      <c r="L12" s="273">
        <v>9776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4">
        <v>12626</v>
      </c>
      <c r="I13" s="14">
        <v>26</v>
      </c>
      <c r="J13" s="77" t="s">
        <v>30</v>
      </c>
      <c r="K13" s="200">
        <f t="shared" si="0"/>
        <v>26</v>
      </c>
      <c r="L13" s="273">
        <v>11372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2">
        <v>11868</v>
      </c>
      <c r="I14" s="219">
        <v>11</v>
      </c>
      <c r="J14" s="376" t="s">
        <v>17</v>
      </c>
      <c r="K14" s="107" t="s">
        <v>8</v>
      </c>
      <c r="L14" s="274">
        <v>370404</v>
      </c>
      <c r="N14" s="32"/>
      <c r="R14" s="48"/>
      <c r="S14" s="26"/>
      <c r="T14" s="26"/>
      <c r="U14" s="26"/>
      <c r="V14" s="26"/>
    </row>
    <row r="15" spans="5:30">
      <c r="H15" s="88">
        <v>11549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289">
        <v>8288</v>
      </c>
      <c r="I16" s="3">
        <v>33</v>
      </c>
      <c r="J16" s="33" t="s">
        <v>0</v>
      </c>
      <c r="K16" s="50"/>
      <c r="L16" s="32"/>
      <c r="R16" s="48"/>
      <c r="S16" s="26"/>
      <c r="T16" s="26"/>
      <c r="U16" s="26"/>
      <c r="V16" s="26"/>
    </row>
    <row r="17" spans="1:22">
      <c r="H17" s="88">
        <v>6577</v>
      </c>
      <c r="I17" s="3">
        <v>25</v>
      </c>
      <c r="J17" s="33" t="s">
        <v>29</v>
      </c>
      <c r="L17" s="32"/>
      <c r="M17" s="394"/>
      <c r="R17" s="48"/>
      <c r="S17" s="26"/>
      <c r="T17" s="26"/>
      <c r="U17" s="26"/>
      <c r="V17" s="26"/>
    </row>
    <row r="18" spans="1:22">
      <c r="H18" s="122">
        <v>6400</v>
      </c>
      <c r="I18" s="3">
        <v>21</v>
      </c>
      <c r="J18" s="3" t="s">
        <v>155</v>
      </c>
      <c r="L18" s="16"/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5569</v>
      </c>
      <c r="I19" s="3">
        <v>24</v>
      </c>
      <c r="J19" s="33" t="s">
        <v>28</v>
      </c>
      <c r="K19" s="116">
        <f>SUM(I4)</f>
        <v>31</v>
      </c>
      <c r="L19" s="33" t="s">
        <v>64</v>
      </c>
      <c r="M19" s="365">
        <v>73440</v>
      </c>
      <c r="N19" s="89">
        <f>SUM(H4)</f>
        <v>70432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193</v>
      </c>
      <c r="D20" s="59" t="s">
        <v>185</v>
      </c>
      <c r="E20" s="59" t="s">
        <v>41</v>
      </c>
      <c r="F20" s="59" t="s">
        <v>50</v>
      </c>
      <c r="G20" s="8" t="s">
        <v>172</v>
      </c>
      <c r="H20" s="88">
        <v>5136</v>
      </c>
      <c r="I20" s="3">
        <v>36</v>
      </c>
      <c r="J20" s="33" t="s">
        <v>5</v>
      </c>
      <c r="K20" s="116">
        <f t="shared" ref="K20:K28" si="1">SUM(I5)</f>
        <v>3</v>
      </c>
      <c r="L20" s="33" t="s">
        <v>10</v>
      </c>
      <c r="M20" s="366">
        <v>36704</v>
      </c>
      <c r="N20" s="89">
        <f t="shared" ref="N20:N28" si="2">SUM(H5)</f>
        <v>68711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199">
        <f>SUM(H4)</f>
        <v>70432</v>
      </c>
      <c r="D21" s="5">
        <f>SUM(L4)</f>
        <v>65969</v>
      </c>
      <c r="E21" s="52">
        <f t="shared" ref="E21:E30" si="3">SUM(N19/M19*100)</f>
        <v>95.904139433551194</v>
      </c>
      <c r="F21" s="52">
        <f t="shared" ref="F21:F31" si="4">SUM(C21/D21*100)</f>
        <v>106.76529885249133</v>
      </c>
      <c r="G21" s="62"/>
      <c r="H21" s="88">
        <v>3267</v>
      </c>
      <c r="I21" s="3">
        <v>9</v>
      </c>
      <c r="J21" s="3" t="s">
        <v>161</v>
      </c>
      <c r="K21" s="116">
        <f t="shared" si="1"/>
        <v>17</v>
      </c>
      <c r="L21" s="33" t="s">
        <v>21</v>
      </c>
      <c r="M21" s="366">
        <v>36814</v>
      </c>
      <c r="N21" s="89">
        <f t="shared" si="2"/>
        <v>36141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199">
        <f t="shared" ref="C22:C30" si="5">SUM(H5)</f>
        <v>68711</v>
      </c>
      <c r="D22" s="5">
        <f t="shared" ref="D22:D30" si="6">SUM(L5)</f>
        <v>60000</v>
      </c>
      <c r="E22" s="52">
        <f t="shared" si="3"/>
        <v>187.20302964254577</v>
      </c>
      <c r="F22" s="52">
        <f t="shared" si="4"/>
        <v>114.51833333333335</v>
      </c>
      <c r="G22" s="62"/>
      <c r="H22" s="88">
        <v>1987</v>
      </c>
      <c r="I22" s="3">
        <v>12</v>
      </c>
      <c r="J22" s="33" t="s">
        <v>18</v>
      </c>
      <c r="K22" s="116">
        <f t="shared" si="1"/>
        <v>2</v>
      </c>
      <c r="L22" s="33" t="s">
        <v>6</v>
      </c>
      <c r="M22" s="366">
        <v>30728</v>
      </c>
      <c r="N22" s="89">
        <f t="shared" si="2"/>
        <v>28275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36141</v>
      </c>
      <c r="D23" s="97">
        <f t="shared" si="6"/>
        <v>31024</v>
      </c>
      <c r="E23" s="52">
        <f t="shared" si="3"/>
        <v>98.17189112837508</v>
      </c>
      <c r="F23" s="52">
        <f t="shared" si="4"/>
        <v>116.49368231046931</v>
      </c>
      <c r="G23" s="62"/>
      <c r="H23" s="88">
        <v>1700</v>
      </c>
      <c r="I23" s="3">
        <v>10</v>
      </c>
      <c r="J23" s="33" t="s">
        <v>16</v>
      </c>
      <c r="K23" s="116">
        <f t="shared" si="1"/>
        <v>34</v>
      </c>
      <c r="L23" s="33" t="s">
        <v>1</v>
      </c>
      <c r="M23" s="366">
        <v>25286</v>
      </c>
      <c r="N23" s="89">
        <f t="shared" si="2"/>
        <v>27281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6</v>
      </c>
      <c r="C24" s="199">
        <f t="shared" si="5"/>
        <v>28275</v>
      </c>
      <c r="D24" s="5">
        <f t="shared" si="6"/>
        <v>44212</v>
      </c>
      <c r="E24" s="52">
        <f t="shared" si="3"/>
        <v>92.017052850820107</v>
      </c>
      <c r="F24" s="52">
        <f t="shared" si="4"/>
        <v>63.95322536867819</v>
      </c>
      <c r="G24" s="62"/>
      <c r="H24" s="88">
        <v>1593</v>
      </c>
      <c r="I24" s="3">
        <v>37</v>
      </c>
      <c r="J24" s="33" t="s">
        <v>37</v>
      </c>
      <c r="K24" s="116">
        <f t="shared" si="1"/>
        <v>13</v>
      </c>
      <c r="L24" s="33" t="s">
        <v>7</v>
      </c>
      <c r="M24" s="366">
        <v>18282</v>
      </c>
      <c r="N24" s="89">
        <f t="shared" si="2"/>
        <v>18820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27281</v>
      </c>
      <c r="D25" s="5">
        <f t="shared" si="6"/>
        <v>27865</v>
      </c>
      <c r="E25" s="52">
        <f t="shared" si="3"/>
        <v>107.88974135885469</v>
      </c>
      <c r="F25" s="52">
        <f t="shared" si="4"/>
        <v>97.90418087206173</v>
      </c>
      <c r="G25" s="72"/>
      <c r="H25" s="44">
        <v>1067</v>
      </c>
      <c r="I25" s="3">
        <v>14</v>
      </c>
      <c r="J25" s="33" t="s">
        <v>19</v>
      </c>
      <c r="K25" s="116">
        <f t="shared" si="1"/>
        <v>40</v>
      </c>
      <c r="L25" s="33" t="s">
        <v>2</v>
      </c>
      <c r="M25" s="366">
        <v>19075</v>
      </c>
      <c r="N25" s="89">
        <f t="shared" si="2"/>
        <v>18686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18820</v>
      </c>
      <c r="D26" s="5">
        <f t="shared" si="6"/>
        <v>15723</v>
      </c>
      <c r="E26" s="52">
        <f t="shared" si="3"/>
        <v>102.94278525325457</v>
      </c>
      <c r="F26" s="52">
        <f t="shared" si="4"/>
        <v>119.69725879285124</v>
      </c>
      <c r="G26" s="62"/>
      <c r="H26" s="88">
        <v>958</v>
      </c>
      <c r="I26" s="3">
        <v>32</v>
      </c>
      <c r="J26" s="33" t="s">
        <v>35</v>
      </c>
      <c r="K26" s="116">
        <f t="shared" si="1"/>
        <v>16</v>
      </c>
      <c r="L26" s="33" t="s">
        <v>3</v>
      </c>
      <c r="M26" s="366">
        <v>10906</v>
      </c>
      <c r="N26" s="89">
        <f t="shared" si="2"/>
        <v>13572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18686</v>
      </c>
      <c r="D27" s="5">
        <f t="shared" si="6"/>
        <v>17360</v>
      </c>
      <c r="E27" s="52">
        <f t="shared" si="3"/>
        <v>97.960681520314552</v>
      </c>
      <c r="F27" s="52">
        <f t="shared" si="4"/>
        <v>107.63824884792628</v>
      </c>
      <c r="G27" s="62"/>
      <c r="H27" s="44">
        <v>621</v>
      </c>
      <c r="I27" s="3">
        <v>4</v>
      </c>
      <c r="J27" s="33" t="s">
        <v>11</v>
      </c>
      <c r="K27" s="116">
        <f t="shared" si="1"/>
        <v>38</v>
      </c>
      <c r="L27" s="33" t="s">
        <v>38</v>
      </c>
      <c r="M27" s="367">
        <v>15467</v>
      </c>
      <c r="N27" s="89">
        <f t="shared" si="2"/>
        <v>13382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3</v>
      </c>
      <c r="C28" s="199">
        <f t="shared" si="5"/>
        <v>13572</v>
      </c>
      <c r="D28" s="5">
        <f t="shared" si="6"/>
        <v>10518</v>
      </c>
      <c r="E28" s="52">
        <f t="shared" si="3"/>
        <v>124.4452594901889</v>
      </c>
      <c r="F28" s="52">
        <f t="shared" si="4"/>
        <v>129.03593839132915</v>
      </c>
      <c r="G28" s="73"/>
      <c r="H28" s="88">
        <v>575</v>
      </c>
      <c r="I28" s="3">
        <v>15</v>
      </c>
      <c r="J28" s="33" t="s">
        <v>20</v>
      </c>
      <c r="K28" s="180">
        <f t="shared" si="1"/>
        <v>26</v>
      </c>
      <c r="L28" s="77" t="s">
        <v>30</v>
      </c>
      <c r="M28" s="368">
        <v>12714</v>
      </c>
      <c r="N28" s="166">
        <f t="shared" si="2"/>
        <v>12626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38</v>
      </c>
      <c r="C29" s="199">
        <f t="shared" si="5"/>
        <v>13382</v>
      </c>
      <c r="D29" s="5">
        <f t="shared" si="6"/>
        <v>9776</v>
      </c>
      <c r="E29" s="52">
        <f t="shared" si="3"/>
        <v>86.51968707570957</v>
      </c>
      <c r="F29" s="52">
        <f t="shared" si="4"/>
        <v>136.88625204582652</v>
      </c>
      <c r="G29" s="72"/>
      <c r="H29" s="333">
        <v>472</v>
      </c>
      <c r="I29" s="3">
        <v>20</v>
      </c>
      <c r="J29" s="33" t="s">
        <v>24</v>
      </c>
      <c r="K29" s="114"/>
      <c r="L29" s="114" t="s">
        <v>55</v>
      </c>
      <c r="M29" s="369">
        <v>347798</v>
      </c>
      <c r="N29" s="171">
        <f>SUM(H44)</f>
        <v>376909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199">
        <f t="shared" si="5"/>
        <v>12626</v>
      </c>
      <c r="D30" s="5">
        <f t="shared" si="6"/>
        <v>11372</v>
      </c>
      <c r="E30" s="57">
        <f t="shared" si="3"/>
        <v>99.307849614598069</v>
      </c>
      <c r="F30" s="63">
        <f t="shared" si="4"/>
        <v>111.02708406612733</v>
      </c>
      <c r="G30" s="75"/>
      <c r="H30" s="88">
        <v>419</v>
      </c>
      <c r="I30" s="3">
        <v>27</v>
      </c>
      <c r="J30" s="33" t="s">
        <v>31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376909</v>
      </c>
      <c r="D31" s="67">
        <f>SUM(L14)</f>
        <v>370404</v>
      </c>
      <c r="E31" s="70">
        <f>SUM(N29/M29*100)</f>
        <v>108.37008838463706</v>
      </c>
      <c r="F31" s="63">
        <f t="shared" si="4"/>
        <v>101.75619053789914</v>
      </c>
      <c r="G31" s="83">
        <v>57</v>
      </c>
      <c r="H31" s="88">
        <v>338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421">
        <v>314</v>
      </c>
      <c r="I32" s="3">
        <v>39</v>
      </c>
      <c r="J32" s="33" t="s">
        <v>39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229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29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16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9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44">
        <v>1</v>
      </c>
      <c r="I37" s="3">
        <v>29</v>
      </c>
      <c r="J37" s="33" t="s">
        <v>54</v>
      </c>
      <c r="L37" s="47"/>
      <c r="M37" s="419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30</v>
      </c>
      <c r="J38" s="33" t="s">
        <v>33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376909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0"/>
      <c r="L47" s="394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193</v>
      </c>
      <c r="I48" s="3"/>
      <c r="J48" s="188" t="s">
        <v>91</v>
      </c>
      <c r="K48" s="3"/>
      <c r="L48" s="326" t="s">
        <v>185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6" t="s">
        <v>99</v>
      </c>
      <c r="M49" s="395"/>
      <c r="R49" s="48"/>
      <c r="S49" s="26"/>
      <c r="T49" s="26"/>
      <c r="U49" s="26"/>
      <c r="V49" s="26"/>
    </row>
    <row r="50" spans="1:22" ht="13.5" customHeight="1">
      <c r="H50" s="89">
        <v>13971</v>
      </c>
      <c r="I50" s="3">
        <v>16</v>
      </c>
      <c r="J50" s="33" t="s">
        <v>3</v>
      </c>
      <c r="K50" s="324">
        <f>SUM(I50)</f>
        <v>16</v>
      </c>
      <c r="L50" s="327">
        <v>14798</v>
      </c>
      <c r="M50" s="395"/>
      <c r="R50" s="48"/>
      <c r="S50" s="26"/>
      <c r="T50" s="26"/>
      <c r="U50" s="26"/>
      <c r="V50" s="26"/>
    </row>
    <row r="51" spans="1:22" ht="13.5" customHeight="1">
      <c r="H51" s="44">
        <v>12207</v>
      </c>
      <c r="I51" s="3">
        <v>26</v>
      </c>
      <c r="J51" s="33" t="s">
        <v>30</v>
      </c>
      <c r="K51" s="324">
        <f t="shared" ref="K51:K59" si="7">SUM(I51)</f>
        <v>26</v>
      </c>
      <c r="L51" s="328">
        <v>12679</v>
      </c>
      <c r="M51" s="395"/>
      <c r="R51" s="48"/>
      <c r="S51" s="26"/>
      <c r="T51" s="26"/>
      <c r="U51" s="26"/>
      <c r="V51" s="26"/>
    </row>
    <row r="52" spans="1:22" ht="14.25" thickBot="1">
      <c r="H52" s="44">
        <v>5860</v>
      </c>
      <c r="I52" s="3">
        <v>34</v>
      </c>
      <c r="J52" s="33" t="s">
        <v>1</v>
      </c>
      <c r="K52" s="324">
        <f t="shared" si="7"/>
        <v>34</v>
      </c>
      <c r="L52" s="328">
        <v>9318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193</v>
      </c>
      <c r="D53" s="59" t="s">
        <v>185</v>
      </c>
      <c r="E53" s="59" t="s">
        <v>41</v>
      </c>
      <c r="F53" s="59" t="s">
        <v>50</v>
      </c>
      <c r="G53" s="8" t="s">
        <v>172</v>
      </c>
      <c r="H53" s="44">
        <v>5339</v>
      </c>
      <c r="I53" s="3">
        <v>33</v>
      </c>
      <c r="J53" s="33" t="s">
        <v>0</v>
      </c>
      <c r="K53" s="324">
        <f t="shared" si="7"/>
        <v>33</v>
      </c>
      <c r="L53" s="328">
        <v>10333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13971</v>
      </c>
      <c r="D54" s="97">
        <f>SUM(L50)</f>
        <v>14798</v>
      </c>
      <c r="E54" s="52">
        <f t="shared" ref="E54:E63" si="8">SUM(N67/M67*100)</f>
        <v>92.916999201915402</v>
      </c>
      <c r="F54" s="52">
        <f t="shared" ref="F54:F62" si="9">SUM(C54/D54*100)</f>
        <v>94.411406946884711</v>
      </c>
      <c r="G54" s="62"/>
      <c r="H54" s="44">
        <v>3093</v>
      </c>
      <c r="I54" s="3">
        <v>25</v>
      </c>
      <c r="J54" s="33" t="s">
        <v>29</v>
      </c>
      <c r="K54" s="324">
        <f t="shared" si="7"/>
        <v>25</v>
      </c>
      <c r="L54" s="328">
        <v>1719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12207</v>
      </c>
      <c r="D55" s="97">
        <f t="shared" ref="D55:D63" si="11">SUM(L51)</f>
        <v>12679</v>
      </c>
      <c r="E55" s="52">
        <f t="shared" si="8"/>
        <v>107.23886497408417</v>
      </c>
      <c r="F55" s="52">
        <f t="shared" si="9"/>
        <v>96.277308936035965</v>
      </c>
      <c r="G55" s="62"/>
      <c r="H55" s="44">
        <v>1826</v>
      </c>
      <c r="I55" s="3">
        <v>40</v>
      </c>
      <c r="J55" s="33" t="s">
        <v>2</v>
      </c>
      <c r="K55" s="324">
        <f t="shared" si="7"/>
        <v>40</v>
      </c>
      <c r="L55" s="328">
        <v>1519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5860</v>
      </c>
      <c r="D56" s="97">
        <f t="shared" si="11"/>
        <v>9318</v>
      </c>
      <c r="E56" s="52">
        <f t="shared" si="8"/>
        <v>94.43996776792909</v>
      </c>
      <c r="F56" s="52">
        <f t="shared" si="9"/>
        <v>62.889031981111835</v>
      </c>
      <c r="G56" s="62"/>
      <c r="H56" s="44">
        <v>1572</v>
      </c>
      <c r="I56" s="3">
        <v>39</v>
      </c>
      <c r="J56" s="33" t="s">
        <v>39</v>
      </c>
      <c r="K56" s="324">
        <f t="shared" si="7"/>
        <v>39</v>
      </c>
      <c r="L56" s="328">
        <v>1361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5339</v>
      </c>
      <c r="D57" s="97">
        <f t="shared" si="11"/>
        <v>10333</v>
      </c>
      <c r="E57" s="52">
        <f t="shared" si="8"/>
        <v>79.108016002370718</v>
      </c>
      <c r="F57" s="52">
        <f t="shared" si="9"/>
        <v>51.669408690602921</v>
      </c>
      <c r="G57" s="62"/>
      <c r="H57" s="88">
        <v>1250</v>
      </c>
      <c r="I57" s="3">
        <v>17</v>
      </c>
      <c r="J57" s="33" t="s">
        <v>21</v>
      </c>
      <c r="K57" s="324">
        <f t="shared" si="7"/>
        <v>17</v>
      </c>
      <c r="L57" s="328">
        <v>1015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3093</v>
      </c>
      <c r="D58" s="97">
        <f t="shared" si="11"/>
        <v>1719</v>
      </c>
      <c r="E58" s="52">
        <f t="shared" si="8"/>
        <v>96.055900621118013</v>
      </c>
      <c r="F58" s="52">
        <f t="shared" si="9"/>
        <v>179.93019197207678</v>
      </c>
      <c r="G58" s="72"/>
      <c r="H58" s="88">
        <v>1209</v>
      </c>
      <c r="I58" s="3">
        <v>31</v>
      </c>
      <c r="J58" s="33" t="s">
        <v>64</v>
      </c>
      <c r="K58" s="324">
        <f t="shared" si="7"/>
        <v>31</v>
      </c>
      <c r="L58" s="328">
        <v>1917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</v>
      </c>
      <c r="C59" s="43">
        <f t="shared" si="10"/>
        <v>1826</v>
      </c>
      <c r="D59" s="97">
        <f t="shared" si="11"/>
        <v>1519</v>
      </c>
      <c r="E59" s="52">
        <f t="shared" si="8"/>
        <v>100.10964912280701</v>
      </c>
      <c r="F59" s="52">
        <f t="shared" si="9"/>
        <v>120.21066491112573</v>
      </c>
      <c r="G59" s="62"/>
      <c r="H59" s="425">
        <v>1191</v>
      </c>
      <c r="I59" s="14">
        <v>36</v>
      </c>
      <c r="J59" s="77" t="s">
        <v>5</v>
      </c>
      <c r="K59" s="325">
        <f t="shared" si="7"/>
        <v>36</v>
      </c>
      <c r="L59" s="329">
        <v>910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39</v>
      </c>
      <c r="C60" s="89">
        <f t="shared" si="10"/>
        <v>1572</v>
      </c>
      <c r="D60" s="97">
        <f t="shared" si="11"/>
        <v>1361</v>
      </c>
      <c r="E60" s="52">
        <f t="shared" si="8"/>
        <v>84.743935309973054</v>
      </c>
      <c r="F60" s="52">
        <f t="shared" si="9"/>
        <v>115.50330639235855</v>
      </c>
      <c r="G60" s="62"/>
      <c r="H60" s="420">
        <v>1153</v>
      </c>
      <c r="I60" s="219">
        <v>38</v>
      </c>
      <c r="J60" s="376" t="s">
        <v>38</v>
      </c>
      <c r="K60" s="362" t="s">
        <v>8</v>
      </c>
      <c r="L60" s="371">
        <v>59838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21</v>
      </c>
      <c r="C61" s="43">
        <f t="shared" si="10"/>
        <v>1250</v>
      </c>
      <c r="D61" s="97">
        <f t="shared" si="11"/>
        <v>1015</v>
      </c>
      <c r="E61" s="52">
        <f t="shared" si="8"/>
        <v>88.715400993612491</v>
      </c>
      <c r="F61" s="52">
        <f t="shared" si="9"/>
        <v>123.15270935960592</v>
      </c>
      <c r="G61" s="73"/>
      <c r="H61" s="333">
        <v>834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64</v>
      </c>
      <c r="C62" s="43">
        <f t="shared" si="10"/>
        <v>1209</v>
      </c>
      <c r="D62" s="97">
        <f t="shared" si="11"/>
        <v>1917</v>
      </c>
      <c r="E62" s="57">
        <f t="shared" si="8"/>
        <v>113.73471307619944</v>
      </c>
      <c r="F62" s="52">
        <f t="shared" si="9"/>
        <v>63.06729264475743</v>
      </c>
      <c r="G62" s="72"/>
      <c r="H62" s="88">
        <v>611</v>
      </c>
      <c r="I62" s="3">
        <v>24</v>
      </c>
      <c r="J62" s="33" t="s">
        <v>28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5</v>
      </c>
      <c r="C63" s="43">
        <f t="shared" si="10"/>
        <v>1191</v>
      </c>
      <c r="D63" s="97">
        <f t="shared" si="11"/>
        <v>910</v>
      </c>
      <c r="E63" s="57">
        <f t="shared" si="8"/>
        <v>96.125907990314772</v>
      </c>
      <c r="F63" s="52">
        <f>SUM(C63/D63*100)</f>
        <v>130.87912087912088</v>
      </c>
      <c r="G63" s="75"/>
      <c r="H63" s="44">
        <v>566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51427</v>
      </c>
      <c r="D64" s="67">
        <f>SUM(L60)</f>
        <v>59838</v>
      </c>
      <c r="E64" s="70">
        <f>SUM(N77/M77*100)</f>
        <v>95.259882191679324</v>
      </c>
      <c r="F64" s="70">
        <f>SUM(C64/D64*100)</f>
        <v>85.943714696346802</v>
      </c>
      <c r="G64" s="385">
        <v>163.19999999999999</v>
      </c>
      <c r="H64" s="346">
        <v>197</v>
      </c>
      <c r="I64" s="3">
        <v>19</v>
      </c>
      <c r="J64" s="33" t="s">
        <v>23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166</v>
      </c>
      <c r="I65" s="3">
        <v>15</v>
      </c>
      <c r="J65" s="33" t="s">
        <v>20</v>
      </c>
      <c r="M65" s="394"/>
      <c r="N65" s="26"/>
      <c r="R65" s="48"/>
      <c r="S65" s="26"/>
      <c r="T65" s="26"/>
      <c r="U65" s="26"/>
      <c r="V65" s="26"/>
    </row>
    <row r="66" spans="3:22">
      <c r="H66" s="44">
        <v>146</v>
      </c>
      <c r="I66" s="3">
        <v>11</v>
      </c>
      <c r="J66" s="33" t="s">
        <v>17</v>
      </c>
      <c r="L66" s="16"/>
      <c r="M66" s="340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289">
        <v>112</v>
      </c>
      <c r="I67" s="3">
        <v>9</v>
      </c>
      <c r="J67" s="3" t="s">
        <v>161</v>
      </c>
      <c r="K67" s="3">
        <f>SUM(I50)</f>
        <v>16</v>
      </c>
      <c r="L67" s="33" t="s">
        <v>3</v>
      </c>
      <c r="M67" s="387">
        <v>15036</v>
      </c>
      <c r="N67" s="89">
        <f>SUM(H50)</f>
        <v>13971</v>
      </c>
      <c r="R67" s="48"/>
      <c r="S67" s="26"/>
      <c r="T67" s="26"/>
      <c r="U67" s="26"/>
      <c r="V67" s="26"/>
    </row>
    <row r="68" spans="3:22">
      <c r="C68" s="26"/>
      <c r="H68" s="88">
        <v>107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88">
        <v>11383</v>
      </c>
      <c r="N68" s="89">
        <f t="shared" ref="N68:N76" si="13">SUM(H51)</f>
        <v>12207</v>
      </c>
      <c r="R68" s="48"/>
      <c r="S68" s="26"/>
      <c r="T68" s="26"/>
      <c r="U68" s="26"/>
      <c r="V68" s="26"/>
    </row>
    <row r="69" spans="3:22">
      <c r="H69" s="44">
        <v>15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88">
        <v>6205</v>
      </c>
      <c r="N69" s="89">
        <f t="shared" si="13"/>
        <v>5860</v>
      </c>
      <c r="R69" s="48"/>
      <c r="S69" s="26"/>
      <c r="T69" s="26"/>
      <c r="U69" s="26"/>
      <c r="V69" s="26"/>
    </row>
    <row r="70" spans="3:22">
      <c r="H70" s="44">
        <v>2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88">
        <v>6749</v>
      </c>
      <c r="N70" s="89">
        <f t="shared" si="13"/>
        <v>5339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25</v>
      </c>
      <c r="L71" s="33" t="s">
        <v>29</v>
      </c>
      <c r="M71" s="388">
        <v>3220</v>
      </c>
      <c r="N71" s="89">
        <f t="shared" si="13"/>
        <v>3093</v>
      </c>
      <c r="R71" s="48"/>
      <c r="S71" s="26"/>
      <c r="T71" s="26"/>
      <c r="U71" s="26"/>
      <c r="V71" s="26"/>
    </row>
    <row r="72" spans="3:22">
      <c r="H72" s="289">
        <v>0</v>
      </c>
      <c r="I72" s="3">
        <v>3</v>
      </c>
      <c r="J72" s="33" t="s">
        <v>10</v>
      </c>
      <c r="K72" s="3">
        <f t="shared" si="12"/>
        <v>40</v>
      </c>
      <c r="L72" s="33" t="s">
        <v>2</v>
      </c>
      <c r="M72" s="388">
        <v>1824</v>
      </c>
      <c r="N72" s="89">
        <f t="shared" si="13"/>
        <v>1826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39</v>
      </c>
      <c r="L73" s="33" t="s">
        <v>39</v>
      </c>
      <c r="M73" s="388">
        <v>1855</v>
      </c>
      <c r="N73" s="89">
        <f t="shared" si="13"/>
        <v>1572</v>
      </c>
      <c r="R73" s="48"/>
      <c r="S73" s="26"/>
      <c r="T73" s="26"/>
      <c r="U73" s="26"/>
      <c r="V73" s="26"/>
    </row>
    <row r="74" spans="3:22">
      <c r="H74" s="88">
        <v>0</v>
      </c>
      <c r="I74" s="3">
        <v>5</v>
      </c>
      <c r="J74" s="33" t="s">
        <v>12</v>
      </c>
      <c r="K74" s="3">
        <f t="shared" si="12"/>
        <v>17</v>
      </c>
      <c r="L74" s="33" t="s">
        <v>21</v>
      </c>
      <c r="M74" s="388">
        <v>1409</v>
      </c>
      <c r="N74" s="89">
        <f t="shared" si="13"/>
        <v>1250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31</v>
      </c>
      <c r="L75" s="33" t="s">
        <v>64</v>
      </c>
      <c r="M75" s="388">
        <v>1063</v>
      </c>
      <c r="N75" s="89">
        <f t="shared" si="13"/>
        <v>1209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36</v>
      </c>
      <c r="L76" s="77" t="s">
        <v>5</v>
      </c>
      <c r="M76" s="389">
        <v>1239</v>
      </c>
      <c r="N76" s="166">
        <f t="shared" si="13"/>
        <v>1191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8</v>
      </c>
      <c r="J77" s="33" t="s">
        <v>15</v>
      </c>
      <c r="K77" s="3"/>
      <c r="L77" s="114" t="s">
        <v>56</v>
      </c>
      <c r="M77" s="294">
        <v>53986</v>
      </c>
      <c r="N77" s="171">
        <f>SUM(H90)</f>
        <v>51427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88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346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88">
        <v>0</v>
      </c>
      <c r="I82" s="3">
        <v>21</v>
      </c>
      <c r="J82" s="33" t="s">
        <v>72</v>
      </c>
      <c r="L82" s="42"/>
      <c r="M82" s="1"/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L85" s="42"/>
      <c r="M85" s="26"/>
      <c r="R85" s="48"/>
      <c r="S85" s="26"/>
      <c r="T85" s="26"/>
      <c r="U85" s="26"/>
      <c r="V85" s="26"/>
    </row>
    <row r="86" spans="8:22">
      <c r="H86" s="289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3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51427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M40" sqref="M40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/>
      <c r="I1" s="380"/>
      <c r="J1" s="46"/>
      <c r="L1" s="47"/>
      <c r="M1" s="392"/>
      <c r="N1" s="47"/>
      <c r="O1" s="48"/>
      <c r="R1" s="108"/>
    </row>
    <row r="2" spans="8:30" ht="13.5" customHeight="1">
      <c r="H2" s="290" t="s">
        <v>199</v>
      </c>
      <c r="I2" s="3"/>
      <c r="J2" s="182" t="s">
        <v>70</v>
      </c>
      <c r="K2" s="81"/>
      <c r="L2" s="316" t="s">
        <v>200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M3" s="396"/>
      <c r="N3" s="397"/>
      <c r="O3" s="1"/>
      <c r="R3" s="48"/>
      <c r="S3" s="26"/>
      <c r="T3" s="26"/>
      <c r="U3" s="26"/>
      <c r="V3" s="26"/>
    </row>
    <row r="4" spans="8:30" ht="13.5" customHeight="1">
      <c r="H4" s="89">
        <v>27164</v>
      </c>
      <c r="I4" s="3">
        <v>33</v>
      </c>
      <c r="J4" s="160" t="s">
        <v>0</v>
      </c>
      <c r="K4" s="120">
        <f>SUM(I4)</f>
        <v>33</v>
      </c>
      <c r="L4" s="309">
        <v>27901</v>
      </c>
      <c r="M4" s="402"/>
      <c r="N4" s="416"/>
      <c r="O4" s="1"/>
      <c r="R4" s="48"/>
      <c r="S4" s="26"/>
      <c r="T4" s="26"/>
      <c r="U4" s="26"/>
      <c r="V4" s="26"/>
    </row>
    <row r="5" spans="8:30" ht="13.5" customHeight="1">
      <c r="H5" s="88">
        <v>16484</v>
      </c>
      <c r="I5" s="3">
        <v>13</v>
      </c>
      <c r="J5" s="160" t="s">
        <v>7</v>
      </c>
      <c r="K5" s="120">
        <f t="shared" ref="K5:K13" si="0">SUM(I5)</f>
        <v>13</v>
      </c>
      <c r="L5" s="310">
        <v>16334</v>
      </c>
      <c r="M5" s="396"/>
      <c r="N5" s="416"/>
      <c r="O5" s="1"/>
      <c r="R5" s="48"/>
      <c r="S5" s="26"/>
      <c r="T5" s="26"/>
      <c r="U5" s="26"/>
      <c r="V5" s="26"/>
    </row>
    <row r="6" spans="8:30" ht="13.5" customHeight="1">
      <c r="H6" s="88">
        <v>13232</v>
      </c>
      <c r="I6" s="3">
        <v>9</v>
      </c>
      <c r="J6" s="3" t="s">
        <v>161</v>
      </c>
      <c r="K6" s="120">
        <f t="shared" si="0"/>
        <v>9</v>
      </c>
      <c r="L6" s="310">
        <v>12484</v>
      </c>
      <c r="M6" s="95"/>
      <c r="N6" s="416"/>
      <c r="O6" s="1"/>
      <c r="R6" s="48"/>
      <c r="S6" s="26"/>
      <c r="T6" s="26"/>
      <c r="U6" s="26"/>
      <c r="V6" s="26"/>
    </row>
    <row r="7" spans="8:30" ht="13.5" customHeight="1">
      <c r="H7" s="88">
        <v>9115</v>
      </c>
      <c r="I7" s="3">
        <v>34</v>
      </c>
      <c r="J7" s="160" t="s">
        <v>1</v>
      </c>
      <c r="K7" s="120">
        <f t="shared" si="0"/>
        <v>34</v>
      </c>
      <c r="L7" s="310">
        <v>8527</v>
      </c>
      <c r="M7" s="95"/>
      <c r="N7" s="416"/>
      <c r="O7" s="1"/>
      <c r="R7" s="48"/>
      <c r="S7" s="26"/>
      <c r="T7" s="26"/>
      <c r="U7" s="26"/>
      <c r="V7" s="26"/>
    </row>
    <row r="8" spans="8:30" ht="13.5" customHeight="1">
      <c r="H8" s="289">
        <v>6162</v>
      </c>
      <c r="I8" s="3">
        <v>24</v>
      </c>
      <c r="J8" s="160" t="s">
        <v>28</v>
      </c>
      <c r="K8" s="120">
        <f t="shared" si="0"/>
        <v>24</v>
      </c>
      <c r="L8" s="310">
        <v>7896</v>
      </c>
      <c r="M8" s="95"/>
      <c r="N8" s="416"/>
      <c r="O8" s="1"/>
      <c r="R8" s="48"/>
      <c r="S8" s="26"/>
      <c r="T8" s="26"/>
      <c r="U8" s="26"/>
      <c r="V8" s="26"/>
    </row>
    <row r="9" spans="8:30" ht="13.5" customHeight="1">
      <c r="H9" s="289">
        <v>5174</v>
      </c>
      <c r="I9" s="3">
        <v>20</v>
      </c>
      <c r="J9" s="160" t="s">
        <v>24</v>
      </c>
      <c r="K9" s="120">
        <f t="shared" si="0"/>
        <v>20</v>
      </c>
      <c r="L9" s="310">
        <v>1769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5033</v>
      </c>
      <c r="I10" s="3">
        <v>25</v>
      </c>
      <c r="J10" s="160" t="s">
        <v>29</v>
      </c>
      <c r="K10" s="120">
        <f t="shared" si="0"/>
        <v>25</v>
      </c>
      <c r="L10" s="310">
        <v>7117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3213</v>
      </c>
      <c r="I11" s="3">
        <v>17</v>
      </c>
      <c r="J11" s="160" t="s">
        <v>21</v>
      </c>
      <c r="K11" s="120">
        <f t="shared" si="0"/>
        <v>17</v>
      </c>
      <c r="L11" s="310">
        <v>3232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2839</v>
      </c>
      <c r="I12" s="3">
        <v>22</v>
      </c>
      <c r="J12" s="160" t="s">
        <v>26</v>
      </c>
      <c r="K12" s="120">
        <f t="shared" si="0"/>
        <v>22</v>
      </c>
      <c r="L12" s="310">
        <v>2339</v>
      </c>
      <c r="M12" s="95"/>
      <c r="R12" s="48"/>
      <c r="S12" s="26"/>
      <c r="T12" s="26"/>
      <c r="U12" s="90"/>
      <c r="V12" s="26"/>
    </row>
    <row r="13" spans="8:30" ht="13.5" customHeight="1" thickBot="1">
      <c r="H13" s="446">
        <v>1908</v>
      </c>
      <c r="I13" s="14">
        <v>26</v>
      </c>
      <c r="J13" s="162" t="s">
        <v>30</v>
      </c>
      <c r="K13" s="181">
        <f t="shared" si="0"/>
        <v>26</v>
      </c>
      <c r="L13" s="318">
        <v>1393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2">
        <v>1275</v>
      </c>
      <c r="I14" s="219">
        <v>12</v>
      </c>
      <c r="J14" s="220" t="s">
        <v>18</v>
      </c>
      <c r="K14" s="81" t="s">
        <v>8</v>
      </c>
      <c r="L14" s="319">
        <v>101279</v>
      </c>
      <c r="N14" s="48"/>
      <c r="R14" s="48"/>
      <c r="S14" s="26"/>
      <c r="T14" s="26"/>
      <c r="U14" s="26"/>
      <c r="V14" s="26"/>
    </row>
    <row r="15" spans="8:30" ht="13.5" customHeight="1">
      <c r="H15" s="289">
        <v>1234</v>
      </c>
      <c r="I15" s="3">
        <v>6</v>
      </c>
      <c r="J15" s="160" t="s">
        <v>13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1194</v>
      </c>
      <c r="I16" s="3">
        <v>21</v>
      </c>
      <c r="J16" s="160" t="s">
        <v>25</v>
      </c>
      <c r="K16" s="50"/>
      <c r="R16" s="48"/>
      <c r="S16" s="26"/>
      <c r="T16" s="26"/>
      <c r="U16" s="26"/>
      <c r="V16" s="26"/>
    </row>
    <row r="17" spans="1:22" ht="13.5" customHeight="1">
      <c r="H17" s="88">
        <v>1161</v>
      </c>
      <c r="I17" s="3">
        <v>36</v>
      </c>
      <c r="J17" s="160" t="s">
        <v>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1026</v>
      </c>
      <c r="I18" s="3">
        <v>16</v>
      </c>
      <c r="J18" s="160" t="s">
        <v>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421">
        <v>996</v>
      </c>
      <c r="I19" s="3">
        <v>1</v>
      </c>
      <c r="J19" s="160" t="s">
        <v>4</v>
      </c>
      <c r="L19" s="16"/>
      <c r="M19" s="436" t="s">
        <v>179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898</v>
      </c>
      <c r="I20" s="3">
        <v>15</v>
      </c>
      <c r="J20" s="160" t="s">
        <v>20</v>
      </c>
      <c r="K20" s="120">
        <f>SUM(I4)</f>
        <v>33</v>
      </c>
      <c r="L20" s="160" t="s">
        <v>0</v>
      </c>
      <c r="M20" s="320">
        <v>28289</v>
      </c>
      <c r="N20" s="89">
        <f>SUM(H4)</f>
        <v>27164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8" t="s">
        <v>172</v>
      </c>
      <c r="H21" s="88">
        <v>886</v>
      </c>
      <c r="I21" s="3">
        <v>18</v>
      </c>
      <c r="J21" s="160" t="s">
        <v>22</v>
      </c>
      <c r="K21" s="120">
        <f t="shared" ref="K21:K29" si="1">SUM(I5)</f>
        <v>13</v>
      </c>
      <c r="L21" s="160" t="s">
        <v>7</v>
      </c>
      <c r="M21" s="321">
        <v>18162</v>
      </c>
      <c r="N21" s="89">
        <f t="shared" ref="N21:N29" si="2">SUM(H5)</f>
        <v>16484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27164</v>
      </c>
      <c r="D22" s="97">
        <f>SUM(L4)</f>
        <v>27901</v>
      </c>
      <c r="E22" s="55">
        <f t="shared" ref="E22:E31" si="3">SUM(N20/M20*100)</f>
        <v>96.023189225494008</v>
      </c>
      <c r="F22" s="52">
        <f t="shared" ref="F22:F32" si="4">SUM(C22/D22*100)</f>
        <v>97.358517615856073</v>
      </c>
      <c r="G22" s="62"/>
      <c r="H22" s="88">
        <v>819</v>
      </c>
      <c r="I22" s="3">
        <v>40</v>
      </c>
      <c r="J22" s="160" t="s">
        <v>2</v>
      </c>
      <c r="K22" s="120">
        <f t="shared" si="1"/>
        <v>9</v>
      </c>
      <c r="L22" s="3" t="s">
        <v>161</v>
      </c>
      <c r="M22" s="321">
        <v>13449</v>
      </c>
      <c r="N22" s="89">
        <f t="shared" si="2"/>
        <v>13232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16484</v>
      </c>
      <c r="D23" s="97">
        <f t="shared" ref="D23:D31" si="6">SUM(L5)</f>
        <v>16334</v>
      </c>
      <c r="E23" s="55">
        <f t="shared" si="3"/>
        <v>90.760929413060225</v>
      </c>
      <c r="F23" s="52">
        <f t="shared" si="4"/>
        <v>100.91832986408717</v>
      </c>
      <c r="G23" s="62"/>
      <c r="H23" s="88">
        <v>627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1">
        <v>9215</v>
      </c>
      <c r="N23" s="89">
        <f t="shared" si="2"/>
        <v>9115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13232</v>
      </c>
      <c r="D24" s="97">
        <f t="shared" si="6"/>
        <v>12484</v>
      </c>
      <c r="E24" s="55">
        <f t="shared" si="3"/>
        <v>98.386497137333635</v>
      </c>
      <c r="F24" s="52">
        <f t="shared" si="4"/>
        <v>105.99166933675104</v>
      </c>
      <c r="G24" s="62"/>
      <c r="H24" s="88">
        <v>411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1">
        <v>6287</v>
      </c>
      <c r="N24" s="89">
        <f t="shared" si="2"/>
        <v>6162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9115</v>
      </c>
      <c r="D25" s="97">
        <f t="shared" si="6"/>
        <v>8527</v>
      </c>
      <c r="E25" s="55">
        <f t="shared" si="3"/>
        <v>98.914812805208896</v>
      </c>
      <c r="F25" s="52">
        <f t="shared" si="4"/>
        <v>106.89574293420898</v>
      </c>
      <c r="G25" s="62"/>
      <c r="H25" s="88">
        <v>367</v>
      </c>
      <c r="I25" s="3">
        <v>31</v>
      </c>
      <c r="J25" s="3" t="s">
        <v>64</v>
      </c>
      <c r="K25" s="120">
        <f t="shared" si="1"/>
        <v>20</v>
      </c>
      <c r="L25" s="160" t="s">
        <v>24</v>
      </c>
      <c r="M25" s="321">
        <v>4640</v>
      </c>
      <c r="N25" s="89">
        <f t="shared" si="2"/>
        <v>5174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6162</v>
      </c>
      <c r="D26" s="97">
        <f t="shared" si="6"/>
        <v>7896</v>
      </c>
      <c r="E26" s="55">
        <f t="shared" si="3"/>
        <v>98.011770319707338</v>
      </c>
      <c r="F26" s="52">
        <f t="shared" si="4"/>
        <v>78.039513677811541</v>
      </c>
      <c r="G26" s="72"/>
      <c r="H26" s="88">
        <v>327</v>
      </c>
      <c r="I26" s="3">
        <v>14</v>
      </c>
      <c r="J26" s="160" t="s">
        <v>19</v>
      </c>
      <c r="K26" s="120">
        <f t="shared" si="1"/>
        <v>25</v>
      </c>
      <c r="L26" s="160" t="s">
        <v>29</v>
      </c>
      <c r="M26" s="321">
        <v>3840</v>
      </c>
      <c r="N26" s="89">
        <f t="shared" si="2"/>
        <v>5033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24</v>
      </c>
      <c r="C27" s="43">
        <f t="shared" si="5"/>
        <v>5174</v>
      </c>
      <c r="D27" s="97">
        <f t="shared" si="6"/>
        <v>1769</v>
      </c>
      <c r="E27" s="55">
        <f t="shared" si="3"/>
        <v>111.50862068965517</v>
      </c>
      <c r="F27" s="52">
        <f t="shared" si="4"/>
        <v>292.48162803843979</v>
      </c>
      <c r="G27" s="76"/>
      <c r="H27" s="88">
        <v>304</v>
      </c>
      <c r="I27" s="3">
        <v>3</v>
      </c>
      <c r="J27" s="160" t="s">
        <v>10</v>
      </c>
      <c r="K27" s="120">
        <f t="shared" si="1"/>
        <v>17</v>
      </c>
      <c r="L27" s="160" t="s">
        <v>21</v>
      </c>
      <c r="M27" s="321">
        <v>3238</v>
      </c>
      <c r="N27" s="89">
        <f t="shared" si="2"/>
        <v>3213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29</v>
      </c>
      <c r="C28" s="43">
        <f t="shared" si="5"/>
        <v>5033</v>
      </c>
      <c r="D28" s="97">
        <f t="shared" si="6"/>
        <v>7117</v>
      </c>
      <c r="E28" s="55">
        <f t="shared" si="3"/>
        <v>131.06770833333334</v>
      </c>
      <c r="F28" s="52">
        <f t="shared" si="4"/>
        <v>70.717999156948153</v>
      </c>
      <c r="G28" s="62"/>
      <c r="H28" s="88">
        <v>258</v>
      </c>
      <c r="I28" s="3">
        <v>5</v>
      </c>
      <c r="J28" s="160" t="s">
        <v>12</v>
      </c>
      <c r="K28" s="120">
        <f t="shared" si="1"/>
        <v>22</v>
      </c>
      <c r="L28" s="160" t="s">
        <v>26</v>
      </c>
      <c r="M28" s="321">
        <v>2555</v>
      </c>
      <c r="N28" s="89">
        <f t="shared" si="2"/>
        <v>2839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3213</v>
      </c>
      <c r="D29" s="97">
        <f t="shared" si="6"/>
        <v>3232</v>
      </c>
      <c r="E29" s="55">
        <f t="shared" si="3"/>
        <v>99.227918468190239</v>
      </c>
      <c r="F29" s="52">
        <f t="shared" si="4"/>
        <v>99.412128712871279</v>
      </c>
      <c r="G29" s="73"/>
      <c r="H29" s="88">
        <v>205</v>
      </c>
      <c r="I29" s="3">
        <v>23</v>
      </c>
      <c r="J29" s="160" t="s">
        <v>27</v>
      </c>
      <c r="K29" s="181">
        <f t="shared" si="1"/>
        <v>26</v>
      </c>
      <c r="L29" s="162" t="s">
        <v>30</v>
      </c>
      <c r="M29" s="322">
        <v>2562</v>
      </c>
      <c r="N29" s="89">
        <f t="shared" si="2"/>
        <v>1908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26</v>
      </c>
      <c r="C30" s="43">
        <f t="shared" si="5"/>
        <v>2839</v>
      </c>
      <c r="D30" s="97">
        <f t="shared" si="6"/>
        <v>2339</v>
      </c>
      <c r="E30" s="55">
        <f t="shared" si="3"/>
        <v>111.11545988258318</v>
      </c>
      <c r="F30" s="52">
        <f t="shared" si="4"/>
        <v>121.37665669089355</v>
      </c>
      <c r="G30" s="72"/>
      <c r="H30" s="88">
        <v>137</v>
      </c>
      <c r="I30" s="3">
        <v>11</v>
      </c>
      <c r="J30" s="160" t="s">
        <v>17</v>
      </c>
      <c r="K30" s="114"/>
      <c r="L30" s="332" t="s">
        <v>107</v>
      </c>
      <c r="M30" s="323">
        <v>105030</v>
      </c>
      <c r="N30" s="89">
        <f>SUM(H44)</f>
        <v>102598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1908</v>
      </c>
      <c r="D31" s="97">
        <f t="shared" si="6"/>
        <v>1393</v>
      </c>
      <c r="E31" s="56">
        <f t="shared" si="3"/>
        <v>74.473067915690876</v>
      </c>
      <c r="F31" s="63">
        <f t="shared" si="4"/>
        <v>136.9705671213209</v>
      </c>
      <c r="G31" s="75"/>
      <c r="H31" s="88">
        <v>87</v>
      </c>
      <c r="I31" s="3">
        <v>27</v>
      </c>
      <c r="J31" s="160" t="s">
        <v>31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102598</v>
      </c>
      <c r="D32" s="67">
        <f>SUM(L14)</f>
        <v>101279</v>
      </c>
      <c r="E32" s="68">
        <f>SUM(N30/M30*100)</f>
        <v>97.684471103494246</v>
      </c>
      <c r="F32" s="63">
        <f t="shared" si="4"/>
        <v>101.30234303261287</v>
      </c>
      <c r="G32" s="83">
        <v>102.9</v>
      </c>
      <c r="H32" s="89">
        <v>38</v>
      </c>
      <c r="I32" s="3">
        <v>4</v>
      </c>
      <c r="J32" s="160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17</v>
      </c>
      <c r="I33" s="3">
        <v>28</v>
      </c>
      <c r="J33" s="160" t="s">
        <v>32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5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2</v>
      </c>
      <c r="I35" s="3">
        <v>39</v>
      </c>
      <c r="J35" s="160" t="s">
        <v>39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289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289">
        <v>0</v>
      </c>
      <c r="I40" s="3">
        <v>29</v>
      </c>
      <c r="J40" s="160" t="s">
        <v>54</v>
      </c>
      <c r="K40" s="45"/>
      <c r="L40" s="47"/>
      <c r="M40" s="383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102598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0"/>
      <c r="N47" s="47"/>
      <c r="R47" s="48"/>
      <c r="S47" s="26"/>
      <c r="T47" s="26"/>
      <c r="U47" s="26"/>
      <c r="V47" s="26"/>
    </row>
    <row r="48" spans="3:30" ht="13.5" customHeight="1">
      <c r="H48" s="183" t="s">
        <v>193</v>
      </c>
      <c r="I48" s="3"/>
      <c r="J48" s="178" t="s">
        <v>104</v>
      </c>
      <c r="K48" s="81"/>
      <c r="L48" s="296" t="s">
        <v>200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396"/>
      <c r="N49" s="397"/>
      <c r="R49" s="48"/>
      <c r="S49" s="26"/>
      <c r="T49" s="26"/>
      <c r="U49" s="26"/>
      <c r="V49" s="26"/>
    </row>
    <row r="50" spans="1:22" ht="13.5" customHeight="1">
      <c r="H50" s="89">
        <v>417980</v>
      </c>
      <c r="I50" s="160">
        <v>17</v>
      </c>
      <c r="J50" s="160" t="s">
        <v>21</v>
      </c>
      <c r="K50" s="123">
        <f>SUM(I50)</f>
        <v>17</v>
      </c>
      <c r="L50" s="297">
        <v>414598</v>
      </c>
      <c r="M50" s="396"/>
      <c r="N50" s="397"/>
      <c r="O50" s="26"/>
      <c r="R50" s="48"/>
      <c r="S50" s="26"/>
      <c r="T50" s="26"/>
      <c r="U50" s="26"/>
      <c r="V50" s="26"/>
    </row>
    <row r="51" spans="1:22" ht="13.5" customHeight="1">
      <c r="H51" s="88">
        <v>103817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100013</v>
      </c>
      <c r="M51" s="396"/>
      <c r="N51" s="397"/>
      <c r="O51" s="26"/>
      <c r="R51" s="48"/>
      <c r="S51" s="26"/>
      <c r="T51" s="26"/>
      <c r="U51" s="26"/>
      <c r="V51" s="26"/>
    </row>
    <row r="52" spans="1:22" ht="13.5" customHeight="1">
      <c r="H52" s="88">
        <v>44097</v>
      </c>
      <c r="I52" s="160">
        <v>40</v>
      </c>
      <c r="J52" s="160" t="s">
        <v>2</v>
      </c>
      <c r="K52" s="123">
        <f t="shared" si="7"/>
        <v>40</v>
      </c>
      <c r="L52" s="297">
        <v>41552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193">
        <v>24275</v>
      </c>
      <c r="I53" s="160">
        <v>16</v>
      </c>
      <c r="J53" s="160" t="s">
        <v>3</v>
      </c>
      <c r="K53" s="123">
        <f t="shared" si="7"/>
        <v>16</v>
      </c>
      <c r="L53" s="297">
        <v>22347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193</v>
      </c>
      <c r="D54" s="59" t="s">
        <v>185</v>
      </c>
      <c r="E54" s="59" t="s">
        <v>41</v>
      </c>
      <c r="F54" s="59" t="s">
        <v>50</v>
      </c>
      <c r="G54" s="76" t="s">
        <v>172</v>
      </c>
      <c r="H54" s="125">
        <v>20773</v>
      </c>
      <c r="I54" s="160">
        <v>25</v>
      </c>
      <c r="J54" s="160" t="s">
        <v>29</v>
      </c>
      <c r="K54" s="123">
        <f t="shared" si="7"/>
        <v>25</v>
      </c>
      <c r="L54" s="297">
        <v>16505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417980</v>
      </c>
      <c r="D55" s="5">
        <f t="shared" ref="D55:D64" si="8">SUM(L50)</f>
        <v>414598</v>
      </c>
      <c r="E55" s="52">
        <f>SUM(N66/M66*100)</f>
        <v>101.94609281440776</v>
      </c>
      <c r="F55" s="52">
        <f t="shared" ref="F55:F65" si="9">SUM(C55/D55*100)</f>
        <v>100.81572993598617</v>
      </c>
      <c r="G55" s="62"/>
      <c r="H55" s="289">
        <v>17903</v>
      </c>
      <c r="I55" s="160">
        <v>38</v>
      </c>
      <c r="J55" s="160" t="s">
        <v>38</v>
      </c>
      <c r="K55" s="123">
        <f t="shared" si="7"/>
        <v>38</v>
      </c>
      <c r="L55" s="297">
        <v>19016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103817</v>
      </c>
      <c r="D56" s="5">
        <f t="shared" si="8"/>
        <v>100013</v>
      </c>
      <c r="E56" s="52">
        <f t="shared" ref="E56:E65" si="11">SUM(N67/M67*100)</f>
        <v>96.883078100357423</v>
      </c>
      <c r="F56" s="52">
        <f t="shared" si="9"/>
        <v>103.80350554427923</v>
      </c>
      <c r="G56" s="62"/>
      <c r="H56" s="88">
        <v>17428</v>
      </c>
      <c r="I56" s="160">
        <v>24</v>
      </c>
      <c r="J56" s="160" t="s">
        <v>28</v>
      </c>
      <c r="K56" s="123">
        <f t="shared" si="7"/>
        <v>24</v>
      </c>
      <c r="L56" s="297">
        <v>18269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44097</v>
      </c>
      <c r="D57" s="5">
        <f t="shared" si="8"/>
        <v>41552</v>
      </c>
      <c r="E57" s="52">
        <f t="shared" si="11"/>
        <v>103.39758019133372</v>
      </c>
      <c r="F57" s="52">
        <f t="shared" si="9"/>
        <v>106.1248556026184</v>
      </c>
      <c r="G57" s="62"/>
      <c r="H57" s="88">
        <v>16799</v>
      </c>
      <c r="I57" s="160">
        <v>37</v>
      </c>
      <c r="J57" s="160" t="s">
        <v>37</v>
      </c>
      <c r="K57" s="123">
        <f t="shared" si="7"/>
        <v>37</v>
      </c>
      <c r="L57" s="297">
        <v>15200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24275</v>
      </c>
      <c r="D58" s="5">
        <f t="shared" si="8"/>
        <v>22347</v>
      </c>
      <c r="E58" s="52">
        <f t="shared" si="11"/>
        <v>113.24935852577561</v>
      </c>
      <c r="F58" s="52">
        <f t="shared" si="9"/>
        <v>108.62755627153533</v>
      </c>
      <c r="G58" s="62"/>
      <c r="H58" s="373">
        <v>13767</v>
      </c>
      <c r="I58" s="162">
        <v>26</v>
      </c>
      <c r="J58" s="162" t="s">
        <v>30</v>
      </c>
      <c r="K58" s="123">
        <f t="shared" si="7"/>
        <v>26</v>
      </c>
      <c r="L58" s="295">
        <v>13347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29</v>
      </c>
      <c r="C59" s="43">
        <f t="shared" si="10"/>
        <v>20773</v>
      </c>
      <c r="D59" s="5">
        <f t="shared" si="8"/>
        <v>16505</v>
      </c>
      <c r="E59" s="52">
        <f t="shared" si="11"/>
        <v>100.00481417292508</v>
      </c>
      <c r="F59" s="52">
        <f t="shared" si="9"/>
        <v>125.85883065737656</v>
      </c>
      <c r="G59" s="72"/>
      <c r="H59" s="373">
        <v>11386</v>
      </c>
      <c r="I59" s="162">
        <v>33</v>
      </c>
      <c r="J59" s="162" t="s">
        <v>0</v>
      </c>
      <c r="K59" s="123">
        <f t="shared" si="7"/>
        <v>33</v>
      </c>
      <c r="L59" s="295">
        <v>13069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38</v>
      </c>
      <c r="C60" s="43">
        <f t="shared" si="10"/>
        <v>17903</v>
      </c>
      <c r="D60" s="5">
        <f t="shared" si="8"/>
        <v>19016</v>
      </c>
      <c r="E60" s="52">
        <f t="shared" si="11"/>
        <v>102.77267508610792</v>
      </c>
      <c r="F60" s="52">
        <f t="shared" si="9"/>
        <v>94.14703407656711</v>
      </c>
      <c r="G60" s="62"/>
      <c r="H60" s="417">
        <v>7717</v>
      </c>
      <c r="I60" s="220">
        <v>34</v>
      </c>
      <c r="J60" s="220" t="s">
        <v>1</v>
      </c>
      <c r="K60" s="81" t="s">
        <v>8</v>
      </c>
      <c r="L60" s="299">
        <v>719724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17428</v>
      </c>
      <c r="D61" s="5">
        <f t="shared" si="8"/>
        <v>18269</v>
      </c>
      <c r="E61" s="52">
        <f t="shared" si="11"/>
        <v>92.549519409484361</v>
      </c>
      <c r="F61" s="52">
        <f t="shared" si="9"/>
        <v>95.396573430401219</v>
      </c>
      <c r="G61" s="62"/>
      <c r="H61" s="88">
        <v>7021</v>
      </c>
      <c r="I61" s="160">
        <v>30</v>
      </c>
      <c r="J61" s="160" t="s">
        <v>98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16799</v>
      </c>
      <c r="D62" s="5">
        <f t="shared" si="8"/>
        <v>15200</v>
      </c>
      <c r="E62" s="52">
        <f t="shared" si="11"/>
        <v>102.59557835593014</v>
      </c>
      <c r="F62" s="52">
        <f t="shared" si="9"/>
        <v>110.51973684210526</v>
      </c>
      <c r="G62" s="73"/>
      <c r="H62" s="88">
        <v>4789</v>
      </c>
      <c r="I62" s="160">
        <v>15</v>
      </c>
      <c r="J62" s="160" t="s">
        <v>20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13767</v>
      </c>
      <c r="D63" s="5">
        <f t="shared" si="8"/>
        <v>13347</v>
      </c>
      <c r="E63" s="52">
        <f t="shared" si="11"/>
        <v>93.114643219479206</v>
      </c>
      <c r="F63" s="52">
        <f t="shared" si="9"/>
        <v>103.14677455608002</v>
      </c>
      <c r="G63" s="72"/>
      <c r="H63" s="88">
        <v>4570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11386</v>
      </c>
      <c r="D64" s="5">
        <f t="shared" si="8"/>
        <v>13069</v>
      </c>
      <c r="E64" s="57">
        <f t="shared" si="11"/>
        <v>117.92853443811498</v>
      </c>
      <c r="F64" s="52">
        <f t="shared" si="9"/>
        <v>87.122197566761045</v>
      </c>
      <c r="G64" s="75"/>
      <c r="H64" s="122">
        <v>3388</v>
      </c>
      <c r="I64" s="160">
        <v>29</v>
      </c>
      <c r="J64" s="160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728592</v>
      </c>
      <c r="D65" s="67">
        <f>SUM(L60)</f>
        <v>719724</v>
      </c>
      <c r="E65" s="70">
        <f t="shared" si="11"/>
        <v>101.463197253807</v>
      </c>
      <c r="F65" s="70">
        <f t="shared" si="9"/>
        <v>101.23213898661155</v>
      </c>
      <c r="G65" s="83">
        <v>81.8</v>
      </c>
      <c r="H65" s="89">
        <v>2939</v>
      </c>
      <c r="I65" s="160">
        <v>21</v>
      </c>
      <c r="J65" s="160" t="s">
        <v>25</v>
      </c>
      <c r="L65" s="16"/>
      <c r="M65" s="437" t="s">
        <v>202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289">
        <v>2575</v>
      </c>
      <c r="I66" s="160">
        <v>35</v>
      </c>
      <c r="J66" s="160" t="s">
        <v>36</v>
      </c>
      <c r="K66" s="116">
        <f>SUM(I50)</f>
        <v>17</v>
      </c>
      <c r="L66" s="160" t="s">
        <v>21</v>
      </c>
      <c r="M66" s="308">
        <v>410001</v>
      </c>
      <c r="N66" s="89">
        <f>SUM(H50)</f>
        <v>417980</v>
      </c>
      <c r="R66" s="48"/>
      <c r="S66" s="26"/>
      <c r="T66" s="26"/>
      <c r="U66" s="26"/>
      <c r="V66" s="26"/>
    </row>
    <row r="67" spans="1:22" ht="13.5" customHeight="1">
      <c r="H67" s="88">
        <v>1821</v>
      </c>
      <c r="I67" s="160">
        <v>1</v>
      </c>
      <c r="J67" s="160" t="s">
        <v>4</v>
      </c>
      <c r="K67" s="116">
        <f t="shared" ref="K67:K75" si="12">SUM(I51)</f>
        <v>36</v>
      </c>
      <c r="L67" s="160" t="s">
        <v>5</v>
      </c>
      <c r="M67" s="306">
        <v>107157</v>
      </c>
      <c r="N67" s="89">
        <f t="shared" ref="N67:N75" si="13">SUM(H51)</f>
        <v>103817</v>
      </c>
      <c r="R67" s="48"/>
      <c r="S67" s="26"/>
      <c r="T67" s="26"/>
      <c r="U67" s="26"/>
      <c r="V67" s="26"/>
    </row>
    <row r="68" spans="1:22" ht="13.5" customHeight="1">
      <c r="C68" s="26"/>
      <c r="H68" s="88">
        <v>1495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42648</v>
      </c>
      <c r="N68" s="89">
        <f t="shared" si="13"/>
        <v>44097</v>
      </c>
      <c r="R68" s="48"/>
      <c r="S68" s="26"/>
      <c r="T68" s="26"/>
      <c r="U68" s="26"/>
      <c r="V68" s="26"/>
    </row>
    <row r="69" spans="1:22" ht="13.5" customHeight="1">
      <c r="H69" s="289">
        <v>879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21435</v>
      </c>
      <c r="N69" s="89">
        <f t="shared" si="13"/>
        <v>24275</v>
      </c>
      <c r="R69" s="48"/>
      <c r="S69" s="26"/>
      <c r="T69" s="26"/>
      <c r="U69" s="26"/>
      <c r="V69" s="26"/>
    </row>
    <row r="70" spans="1:22" ht="13.5" customHeight="1">
      <c r="H70" s="88">
        <v>706</v>
      </c>
      <c r="I70" s="160">
        <v>2</v>
      </c>
      <c r="J70" s="160" t="s">
        <v>6</v>
      </c>
      <c r="K70" s="116">
        <f t="shared" si="12"/>
        <v>25</v>
      </c>
      <c r="L70" s="160" t="s">
        <v>29</v>
      </c>
      <c r="M70" s="306">
        <v>20772</v>
      </c>
      <c r="N70" s="89">
        <f t="shared" si="13"/>
        <v>20773</v>
      </c>
      <c r="R70" s="48"/>
      <c r="S70" s="26"/>
      <c r="T70" s="26"/>
      <c r="U70" s="26"/>
      <c r="V70" s="26"/>
    </row>
    <row r="71" spans="1:22" ht="13.5" customHeight="1">
      <c r="H71" s="88">
        <v>644</v>
      </c>
      <c r="I71" s="160">
        <v>10</v>
      </c>
      <c r="J71" s="160" t="s">
        <v>16</v>
      </c>
      <c r="K71" s="116">
        <f t="shared" si="12"/>
        <v>38</v>
      </c>
      <c r="L71" s="160" t="s">
        <v>38</v>
      </c>
      <c r="M71" s="306">
        <v>17420</v>
      </c>
      <c r="N71" s="89">
        <f t="shared" si="13"/>
        <v>17903</v>
      </c>
      <c r="R71" s="48"/>
      <c r="S71" s="26"/>
      <c r="T71" s="26"/>
      <c r="U71" s="26"/>
      <c r="V71" s="26"/>
    </row>
    <row r="72" spans="1:22" ht="13.5" customHeight="1">
      <c r="H72" s="88">
        <v>545</v>
      </c>
      <c r="I72" s="160">
        <v>27</v>
      </c>
      <c r="J72" s="160" t="s">
        <v>31</v>
      </c>
      <c r="K72" s="116">
        <f t="shared" si="12"/>
        <v>24</v>
      </c>
      <c r="L72" s="160" t="s">
        <v>28</v>
      </c>
      <c r="M72" s="306">
        <v>18831</v>
      </c>
      <c r="N72" s="89">
        <f t="shared" si="13"/>
        <v>17428</v>
      </c>
      <c r="R72" s="48"/>
      <c r="S72" s="26"/>
      <c r="T72" s="26"/>
      <c r="U72" s="26"/>
      <c r="V72" s="26"/>
    </row>
    <row r="73" spans="1:22" ht="13.5" customHeight="1">
      <c r="H73" s="88">
        <v>364</v>
      </c>
      <c r="I73" s="160">
        <v>9</v>
      </c>
      <c r="J73" s="3" t="s">
        <v>161</v>
      </c>
      <c r="K73" s="116">
        <f t="shared" si="12"/>
        <v>37</v>
      </c>
      <c r="L73" s="160" t="s">
        <v>37</v>
      </c>
      <c r="M73" s="306">
        <v>16374</v>
      </c>
      <c r="N73" s="89">
        <f t="shared" si="13"/>
        <v>16799</v>
      </c>
      <c r="R73" s="48"/>
      <c r="S73" s="26"/>
      <c r="T73" s="26"/>
      <c r="U73" s="26"/>
      <c r="V73" s="26"/>
    </row>
    <row r="74" spans="1:22" ht="13.5" customHeight="1">
      <c r="H74" s="88">
        <v>332</v>
      </c>
      <c r="I74" s="160">
        <v>22</v>
      </c>
      <c r="J74" s="160" t="s">
        <v>26</v>
      </c>
      <c r="K74" s="116">
        <f t="shared" si="12"/>
        <v>26</v>
      </c>
      <c r="L74" s="162" t="s">
        <v>30</v>
      </c>
      <c r="M74" s="307">
        <v>14785</v>
      </c>
      <c r="N74" s="89">
        <f t="shared" si="13"/>
        <v>13767</v>
      </c>
      <c r="R74" s="48"/>
      <c r="S74" s="26"/>
      <c r="T74" s="26"/>
      <c r="U74" s="26"/>
      <c r="V74" s="26"/>
    </row>
    <row r="75" spans="1:22" ht="13.5" customHeight="1" thickBot="1">
      <c r="H75" s="88">
        <v>230</v>
      </c>
      <c r="I75" s="160">
        <v>23</v>
      </c>
      <c r="J75" s="160" t="s">
        <v>27</v>
      </c>
      <c r="K75" s="116">
        <f t="shared" si="12"/>
        <v>33</v>
      </c>
      <c r="L75" s="162" t="s">
        <v>0</v>
      </c>
      <c r="M75" s="307">
        <v>9655</v>
      </c>
      <c r="N75" s="166">
        <f t="shared" si="13"/>
        <v>11386</v>
      </c>
      <c r="R75" s="48"/>
      <c r="S75" s="26"/>
      <c r="T75" s="26"/>
      <c r="U75" s="26"/>
      <c r="V75" s="26"/>
    </row>
    <row r="76" spans="1:22" ht="13.5" customHeight="1" thickTop="1">
      <c r="H76" s="88">
        <v>130</v>
      </c>
      <c r="I76" s="160">
        <v>28</v>
      </c>
      <c r="J76" s="160" t="s">
        <v>32</v>
      </c>
      <c r="K76" s="3"/>
      <c r="L76" s="332" t="s">
        <v>107</v>
      </c>
      <c r="M76" s="337">
        <v>718085</v>
      </c>
      <c r="N76" s="171">
        <f>SUM(H90)</f>
        <v>728592</v>
      </c>
      <c r="R76" s="48"/>
      <c r="S76" s="26"/>
      <c r="T76" s="26"/>
      <c r="U76" s="26"/>
      <c r="V76" s="26"/>
    </row>
    <row r="77" spans="1:22" ht="13.5" customHeight="1">
      <c r="H77" s="289">
        <v>74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59</v>
      </c>
      <c r="I78" s="160">
        <v>4</v>
      </c>
      <c r="J78" s="160" t="s">
        <v>11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46</v>
      </c>
      <c r="I79" s="160">
        <v>12</v>
      </c>
      <c r="J79" s="160" t="s">
        <v>18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42</v>
      </c>
      <c r="I80" s="160">
        <v>39</v>
      </c>
      <c r="J80" s="160" t="s">
        <v>39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1</v>
      </c>
      <c r="I81" s="160">
        <v>6</v>
      </c>
      <c r="J81" s="160" t="s">
        <v>13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289">
        <v>0</v>
      </c>
      <c r="I82" s="160">
        <v>3</v>
      </c>
      <c r="J82" s="160" t="s">
        <v>10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5</v>
      </c>
      <c r="J83" s="160" t="s">
        <v>12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7</v>
      </c>
      <c r="J84" s="160" t="s">
        <v>14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289">
        <v>0</v>
      </c>
      <c r="I85" s="160">
        <v>8</v>
      </c>
      <c r="J85" s="160" t="s">
        <v>15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19"/>
      <c r="R86" s="48"/>
      <c r="S86" s="26"/>
      <c r="T86" s="26"/>
      <c r="U86" s="26"/>
      <c r="V86" s="26"/>
    </row>
    <row r="87" spans="8:22" ht="13.5" customHeight="1">
      <c r="H87" s="289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728592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H71" sqref="H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1" t="s">
        <v>87</v>
      </c>
      <c r="N16" s="203" t="s">
        <v>121</v>
      </c>
      <c r="O16" s="148" t="s">
        <v>123</v>
      </c>
    </row>
    <row r="17" spans="1:25" ht="11.1" customHeight="1">
      <c r="A17" s="6" t="s">
        <v>171</v>
      </c>
      <c r="B17" s="145">
        <v>73.8</v>
      </c>
      <c r="C17" s="145">
        <v>75.2</v>
      </c>
      <c r="D17" s="145">
        <v>80.7</v>
      </c>
      <c r="E17" s="145">
        <v>84</v>
      </c>
      <c r="F17" s="145">
        <v>76.400000000000006</v>
      </c>
      <c r="G17" s="145">
        <v>85.7</v>
      </c>
      <c r="H17" s="147">
        <v>93.5</v>
      </c>
      <c r="I17" s="145">
        <v>83.6</v>
      </c>
      <c r="J17" s="145">
        <v>90.4</v>
      </c>
      <c r="K17" s="145">
        <v>78.8</v>
      </c>
      <c r="L17" s="145">
        <v>76.900000000000006</v>
      </c>
      <c r="M17" s="146">
        <v>79.7</v>
      </c>
      <c r="N17" s="205">
        <f>SUM(B17:M17)</f>
        <v>978.69999999999993</v>
      </c>
      <c r="O17" s="204">
        <v>120.3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176</v>
      </c>
      <c r="B18" s="145">
        <v>73</v>
      </c>
      <c r="C18" s="145">
        <v>75.900000000000006</v>
      </c>
      <c r="D18" s="145">
        <v>71.5</v>
      </c>
      <c r="E18" s="145">
        <v>77.5</v>
      </c>
      <c r="F18" s="145">
        <v>69.5</v>
      </c>
      <c r="G18" s="145">
        <v>72.900000000000006</v>
      </c>
      <c r="H18" s="147">
        <v>77.8</v>
      </c>
      <c r="I18" s="145">
        <v>69.599999999999994</v>
      </c>
      <c r="J18" s="145">
        <v>69.099999999999994</v>
      </c>
      <c r="K18" s="145">
        <v>65.3</v>
      </c>
      <c r="L18" s="145">
        <v>61.2</v>
      </c>
      <c r="M18" s="146">
        <v>67.400000000000006</v>
      </c>
      <c r="N18" s="205">
        <f>SUM(B18:M18)</f>
        <v>850.69999999999993</v>
      </c>
      <c r="O18" s="204">
        <f t="shared" ref="O18:O20" si="0">ROUND(N18/N17*100,1)</f>
        <v>86.9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180</v>
      </c>
      <c r="B19" s="145">
        <v>54.8</v>
      </c>
      <c r="C19" s="145">
        <v>61.9</v>
      </c>
      <c r="D19" s="145">
        <v>55.5</v>
      </c>
      <c r="E19" s="145">
        <v>67.3</v>
      </c>
      <c r="F19" s="145">
        <v>60.7</v>
      </c>
      <c r="G19" s="145">
        <v>76</v>
      </c>
      <c r="H19" s="147">
        <v>70.3</v>
      </c>
      <c r="I19" s="145">
        <v>68</v>
      </c>
      <c r="J19" s="145">
        <v>72</v>
      </c>
      <c r="K19" s="145">
        <v>68.7</v>
      </c>
      <c r="L19" s="145">
        <v>70</v>
      </c>
      <c r="M19" s="146">
        <v>74.3</v>
      </c>
      <c r="N19" s="205">
        <f>SUM(B19:M19)</f>
        <v>799.5</v>
      </c>
      <c r="O19" s="204">
        <f t="shared" si="0"/>
        <v>94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185</v>
      </c>
      <c r="B20" s="145">
        <v>54.3</v>
      </c>
      <c r="C20" s="145">
        <v>60.6</v>
      </c>
      <c r="D20" s="145">
        <v>56.3</v>
      </c>
      <c r="E20" s="145">
        <v>59.1</v>
      </c>
      <c r="F20" s="145">
        <v>59.3</v>
      </c>
      <c r="G20" s="145">
        <v>55.6</v>
      </c>
      <c r="H20" s="147">
        <v>62.1</v>
      </c>
      <c r="I20" s="145">
        <v>60</v>
      </c>
      <c r="J20" s="145">
        <v>57.7</v>
      </c>
      <c r="K20" s="145">
        <v>60.2</v>
      </c>
      <c r="L20" s="145">
        <v>55.8</v>
      </c>
      <c r="M20" s="146">
        <v>56.9</v>
      </c>
      <c r="N20" s="205">
        <f>SUM(B20:M20)</f>
        <v>697.9</v>
      </c>
      <c r="O20" s="204">
        <f t="shared" si="0"/>
        <v>87.3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193</v>
      </c>
      <c r="B21" s="145">
        <v>56.7</v>
      </c>
      <c r="C21" s="145">
        <v>58.5</v>
      </c>
      <c r="D21" s="145">
        <v>61.8</v>
      </c>
      <c r="E21" s="145">
        <v>60</v>
      </c>
      <c r="F21" s="145">
        <v>56.8</v>
      </c>
      <c r="G21" s="145">
        <v>60</v>
      </c>
      <c r="H21" s="147">
        <v>59</v>
      </c>
      <c r="I21" s="145"/>
      <c r="J21" s="145"/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1" t="s">
        <v>87</v>
      </c>
      <c r="N41" s="203" t="s">
        <v>122</v>
      </c>
      <c r="O41" s="148" t="s">
        <v>123</v>
      </c>
    </row>
    <row r="42" spans="1:26" ht="11.1" customHeight="1">
      <c r="A42" s="6" t="s">
        <v>171</v>
      </c>
      <c r="B42" s="152">
        <v>96.4</v>
      </c>
      <c r="C42" s="152">
        <v>97.8</v>
      </c>
      <c r="D42" s="152">
        <v>95.2</v>
      </c>
      <c r="E42" s="152">
        <v>99.2</v>
      </c>
      <c r="F42" s="152">
        <v>97.6</v>
      </c>
      <c r="G42" s="152">
        <v>99</v>
      </c>
      <c r="H42" s="152">
        <v>101.3</v>
      </c>
      <c r="I42" s="152">
        <v>107</v>
      </c>
      <c r="J42" s="152">
        <v>105.1</v>
      </c>
      <c r="K42" s="152">
        <v>105.3</v>
      </c>
      <c r="L42" s="152">
        <v>100.4</v>
      </c>
      <c r="M42" s="202">
        <v>100.3</v>
      </c>
      <c r="N42" s="209">
        <f>SUM(B42:M42)/12</f>
        <v>100.38333333333333</v>
      </c>
      <c r="O42" s="204">
        <v>119.5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176</v>
      </c>
      <c r="B43" s="152">
        <v>105.8</v>
      </c>
      <c r="C43" s="152">
        <v>103.9</v>
      </c>
      <c r="D43" s="152">
        <v>96.7</v>
      </c>
      <c r="E43" s="152">
        <v>93.3</v>
      </c>
      <c r="F43" s="152">
        <v>100.2</v>
      </c>
      <c r="G43" s="152">
        <v>97.8</v>
      </c>
      <c r="H43" s="152">
        <v>101.8</v>
      </c>
      <c r="I43" s="152">
        <v>102.7</v>
      </c>
      <c r="J43" s="152">
        <v>99.6</v>
      </c>
      <c r="K43" s="152">
        <v>98.3</v>
      </c>
      <c r="L43" s="152">
        <v>92.6</v>
      </c>
      <c r="M43" s="202">
        <v>89</v>
      </c>
      <c r="N43" s="209">
        <f>SUM(B43:M43)/12</f>
        <v>98.47499999999998</v>
      </c>
      <c r="O43" s="204">
        <f t="shared" ref="O43:O45" si="1">ROUND(N43/N42*100,1)</f>
        <v>98.1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180</v>
      </c>
      <c r="B44" s="152">
        <v>92.4</v>
      </c>
      <c r="C44" s="152">
        <v>95.3</v>
      </c>
      <c r="D44" s="152">
        <v>92.5</v>
      </c>
      <c r="E44" s="152">
        <v>93.4</v>
      </c>
      <c r="F44" s="152">
        <v>95.2</v>
      </c>
      <c r="G44" s="152">
        <v>99.5</v>
      </c>
      <c r="H44" s="152">
        <v>101.2</v>
      </c>
      <c r="I44" s="152">
        <v>108.1</v>
      </c>
      <c r="J44" s="152">
        <v>97.5</v>
      </c>
      <c r="K44" s="152">
        <v>99.6</v>
      </c>
      <c r="L44" s="152">
        <v>98.6</v>
      </c>
      <c r="M44" s="202">
        <v>102.6</v>
      </c>
      <c r="N44" s="209">
        <f>SUM(B44:M44)/12</f>
        <v>97.99166666666666</v>
      </c>
      <c r="O44" s="204">
        <f t="shared" si="1"/>
        <v>99.5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185</v>
      </c>
      <c r="B45" s="152">
        <v>83.4</v>
      </c>
      <c r="C45" s="152">
        <v>86.1</v>
      </c>
      <c r="D45" s="152">
        <v>84.2</v>
      </c>
      <c r="E45" s="152">
        <v>84.1</v>
      </c>
      <c r="F45" s="152">
        <v>85.6</v>
      </c>
      <c r="G45" s="152">
        <v>85.8</v>
      </c>
      <c r="H45" s="152">
        <v>84.5</v>
      </c>
      <c r="I45" s="152">
        <v>86.5</v>
      </c>
      <c r="J45" s="152">
        <v>87.3</v>
      </c>
      <c r="K45" s="152">
        <v>89.5</v>
      </c>
      <c r="L45" s="152">
        <v>93.4</v>
      </c>
      <c r="M45" s="202">
        <v>94.4</v>
      </c>
      <c r="N45" s="209">
        <f>SUM(B45:M45)/12</f>
        <v>87.066666666666663</v>
      </c>
      <c r="O45" s="204">
        <f t="shared" si="1"/>
        <v>88.9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193</v>
      </c>
      <c r="B46" s="152">
        <v>96.7</v>
      </c>
      <c r="C46" s="152">
        <v>96.6</v>
      </c>
      <c r="D46" s="152">
        <v>93.7</v>
      </c>
      <c r="E46" s="152">
        <v>94</v>
      </c>
      <c r="F46" s="152">
        <v>96</v>
      </c>
      <c r="G46" s="152">
        <v>94.5</v>
      </c>
      <c r="H46" s="152">
        <v>93.4</v>
      </c>
      <c r="I46" s="152"/>
      <c r="J46" s="152"/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1" t="s">
        <v>87</v>
      </c>
      <c r="N65" s="203" t="s">
        <v>122</v>
      </c>
      <c r="O65" s="283" t="s">
        <v>123</v>
      </c>
    </row>
    <row r="66" spans="1:26" ht="11.1" customHeight="1">
      <c r="A66" s="6" t="s">
        <v>171</v>
      </c>
      <c r="B66" s="145">
        <v>76.2</v>
      </c>
      <c r="C66" s="145">
        <v>76.7</v>
      </c>
      <c r="D66" s="145">
        <v>85</v>
      </c>
      <c r="E66" s="145">
        <v>84.4</v>
      </c>
      <c r="F66" s="145">
        <v>78.400000000000006</v>
      </c>
      <c r="G66" s="145">
        <v>86.5</v>
      </c>
      <c r="H66" s="145">
        <v>92.3</v>
      </c>
      <c r="I66" s="145">
        <v>77.5</v>
      </c>
      <c r="J66" s="145">
        <v>86.1</v>
      </c>
      <c r="K66" s="145">
        <v>74.8</v>
      </c>
      <c r="L66" s="145">
        <v>77.099999999999994</v>
      </c>
      <c r="M66" s="146">
        <v>79.400000000000006</v>
      </c>
      <c r="N66" s="208">
        <f>SUM(B66:M66)/12</f>
        <v>81.2</v>
      </c>
      <c r="O66" s="204">
        <v>100.5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176</v>
      </c>
      <c r="B67" s="145">
        <v>68.099999999999994</v>
      </c>
      <c r="C67" s="145">
        <v>73.3</v>
      </c>
      <c r="D67" s="145">
        <v>74.900000000000006</v>
      </c>
      <c r="E67" s="145">
        <v>83.4</v>
      </c>
      <c r="F67" s="145">
        <v>68.3</v>
      </c>
      <c r="G67" s="145">
        <v>74.900000000000006</v>
      </c>
      <c r="H67" s="145">
        <v>76</v>
      </c>
      <c r="I67" s="145">
        <v>67.599999999999994</v>
      </c>
      <c r="J67" s="145">
        <v>69.8</v>
      </c>
      <c r="K67" s="145">
        <v>66.599999999999994</v>
      </c>
      <c r="L67" s="145">
        <v>67.099999999999994</v>
      </c>
      <c r="M67" s="146">
        <v>76.3</v>
      </c>
      <c r="N67" s="208">
        <f>SUM(B67:M67)/12</f>
        <v>72.191666666666663</v>
      </c>
      <c r="O67" s="204">
        <f t="shared" ref="O67:O69" si="2">ROUND(N67/N66*100,1)</f>
        <v>88.9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180</v>
      </c>
      <c r="B68" s="145">
        <v>58.5</v>
      </c>
      <c r="C68" s="145">
        <v>64.400000000000006</v>
      </c>
      <c r="D68" s="145">
        <v>60.6</v>
      </c>
      <c r="E68" s="145">
        <v>71.900000000000006</v>
      </c>
      <c r="F68" s="145">
        <v>63.4</v>
      </c>
      <c r="G68" s="145">
        <v>75.900000000000006</v>
      </c>
      <c r="H68" s="145">
        <v>69.2</v>
      </c>
      <c r="I68" s="145">
        <v>61.7</v>
      </c>
      <c r="J68" s="145">
        <v>75.099999999999994</v>
      </c>
      <c r="K68" s="145">
        <v>68.7</v>
      </c>
      <c r="L68" s="145">
        <v>71.2</v>
      </c>
      <c r="M68" s="146">
        <v>71.8</v>
      </c>
      <c r="N68" s="208">
        <f>SUM(B68:M68)/12</f>
        <v>67.7</v>
      </c>
      <c r="O68" s="204">
        <f t="shared" si="2"/>
        <v>93.8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185</v>
      </c>
      <c r="B69" s="145">
        <v>68.7</v>
      </c>
      <c r="C69" s="145">
        <v>69.900000000000006</v>
      </c>
      <c r="D69" s="145">
        <v>67.2</v>
      </c>
      <c r="E69" s="145">
        <v>70.3</v>
      </c>
      <c r="F69" s="145">
        <v>69</v>
      </c>
      <c r="G69" s="145">
        <v>64.8</v>
      </c>
      <c r="H69" s="145">
        <v>73.7</v>
      </c>
      <c r="I69" s="145">
        <v>68.900000000000006</v>
      </c>
      <c r="J69" s="145">
        <v>65.900000000000006</v>
      </c>
      <c r="K69" s="145">
        <v>66.8</v>
      </c>
      <c r="L69" s="145">
        <v>58.9</v>
      </c>
      <c r="M69" s="146">
        <v>60.1</v>
      </c>
      <c r="N69" s="208">
        <f>SUM(B69:M69)/12</f>
        <v>67.016666666666666</v>
      </c>
      <c r="O69" s="204">
        <f t="shared" si="2"/>
        <v>99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193</v>
      </c>
      <c r="B70" s="145">
        <v>58.1</v>
      </c>
      <c r="C70" s="145">
        <v>60.6</v>
      </c>
      <c r="D70" s="145">
        <v>66.400000000000006</v>
      </c>
      <c r="E70" s="145">
        <v>63.8</v>
      </c>
      <c r="F70" s="145">
        <v>58.7</v>
      </c>
      <c r="G70" s="145">
        <v>63.8</v>
      </c>
      <c r="H70" s="145">
        <v>63.4</v>
      </c>
      <c r="I70" s="145"/>
      <c r="J70" s="145"/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H76" sqref="H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3" t="s">
        <v>121</v>
      </c>
      <c r="O18" s="203" t="s">
        <v>123</v>
      </c>
    </row>
    <row r="19" spans="1:18" ht="11.1" customHeight="1">
      <c r="A19" s="6" t="s">
        <v>171</v>
      </c>
      <c r="B19" s="152">
        <v>9.4</v>
      </c>
      <c r="C19" s="152">
        <v>10.3</v>
      </c>
      <c r="D19" s="152">
        <v>13.4</v>
      </c>
      <c r="E19" s="152">
        <v>13.5</v>
      </c>
      <c r="F19" s="152">
        <v>11.3</v>
      </c>
      <c r="G19" s="152">
        <v>12.2</v>
      </c>
      <c r="H19" s="152">
        <v>10.9</v>
      </c>
      <c r="I19" s="152">
        <v>11.2</v>
      </c>
      <c r="J19" s="152">
        <v>12.1</v>
      </c>
      <c r="K19" s="152">
        <v>10.7</v>
      </c>
      <c r="L19" s="152">
        <v>11.3</v>
      </c>
      <c r="M19" s="152">
        <v>11.8</v>
      </c>
      <c r="N19" s="209">
        <f>SUM(B19:M19)</f>
        <v>138.10000000000002</v>
      </c>
      <c r="O19" s="209">
        <v>92.4</v>
      </c>
      <c r="Q19" s="211"/>
      <c r="R19" s="211"/>
    </row>
    <row r="20" spans="1:18" ht="11.1" customHeight="1">
      <c r="A20" s="6" t="s">
        <v>176</v>
      </c>
      <c r="B20" s="152">
        <v>11.1</v>
      </c>
      <c r="C20" s="152">
        <v>11.5</v>
      </c>
      <c r="D20" s="152">
        <v>12.1</v>
      </c>
      <c r="E20" s="152">
        <v>12.3</v>
      </c>
      <c r="F20" s="152">
        <v>10.6</v>
      </c>
      <c r="G20" s="152">
        <v>11.7</v>
      </c>
      <c r="H20" s="152">
        <v>10.9</v>
      </c>
      <c r="I20" s="152">
        <v>12.4</v>
      </c>
      <c r="J20" s="152">
        <v>11.6</v>
      </c>
      <c r="K20" s="152">
        <v>11.3</v>
      </c>
      <c r="L20" s="152">
        <v>12.4</v>
      </c>
      <c r="M20" s="152">
        <v>11.7</v>
      </c>
      <c r="N20" s="209">
        <f>SUM(B20:M20)</f>
        <v>139.6</v>
      </c>
      <c r="O20" s="209">
        <f t="shared" ref="O20:O22" si="0">ROUND(N20/N19*100,1)</f>
        <v>101.1</v>
      </c>
      <c r="Q20" s="211"/>
      <c r="R20" s="211"/>
    </row>
    <row r="21" spans="1:18" ht="11.1" customHeight="1">
      <c r="A21" s="6" t="s">
        <v>180</v>
      </c>
      <c r="B21" s="152">
        <v>11.5</v>
      </c>
      <c r="C21" s="152">
        <v>11.2</v>
      </c>
      <c r="D21" s="152">
        <v>11.8</v>
      </c>
      <c r="E21" s="152">
        <v>12.5</v>
      </c>
      <c r="F21" s="152">
        <v>9.6999999999999993</v>
      </c>
      <c r="G21" s="152">
        <v>12.4</v>
      </c>
      <c r="H21" s="152">
        <v>11.3</v>
      </c>
      <c r="I21" s="152">
        <v>9.8000000000000007</v>
      </c>
      <c r="J21" s="152">
        <v>10.5</v>
      </c>
      <c r="K21" s="152">
        <v>10.6</v>
      </c>
      <c r="L21" s="152">
        <v>11</v>
      </c>
      <c r="M21" s="152">
        <v>12</v>
      </c>
      <c r="N21" s="209">
        <f>SUM(B21:M21)</f>
        <v>134.30000000000001</v>
      </c>
      <c r="O21" s="209">
        <f t="shared" si="0"/>
        <v>96.2</v>
      </c>
      <c r="Q21" s="211"/>
      <c r="R21" s="211"/>
    </row>
    <row r="22" spans="1:18" ht="11.1" customHeight="1">
      <c r="A22" s="6" t="s">
        <v>185</v>
      </c>
      <c r="B22" s="152">
        <v>9.3000000000000007</v>
      </c>
      <c r="C22" s="152">
        <v>12</v>
      </c>
      <c r="D22" s="152">
        <v>11.7</v>
      </c>
      <c r="E22" s="152">
        <v>11.6</v>
      </c>
      <c r="F22" s="152">
        <v>11.5</v>
      </c>
      <c r="G22" s="152">
        <v>12.4</v>
      </c>
      <c r="H22" s="152">
        <v>13.3</v>
      </c>
      <c r="I22" s="152">
        <v>11.1</v>
      </c>
      <c r="J22" s="152">
        <v>11.4</v>
      </c>
      <c r="K22" s="152">
        <v>12.1</v>
      </c>
      <c r="L22" s="152">
        <v>11.3</v>
      </c>
      <c r="M22" s="152">
        <v>11.9</v>
      </c>
      <c r="N22" s="209">
        <f>SUM(B22:M22)</f>
        <v>139.6</v>
      </c>
      <c r="O22" s="209">
        <f t="shared" si="0"/>
        <v>103.9</v>
      </c>
      <c r="Q22" s="211"/>
      <c r="R22" s="211"/>
    </row>
    <row r="23" spans="1:18" ht="11.1" customHeight="1">
      <c r="A23" s="6" t="s">
        <v>193</v>
      </c>
      <c r="B23" s="152">
        <v>10</v>
      </c>
      <c r="C23" s="152">
        <v>10</v>
      </c>
      <c r="D23" s="152">
        <v>13.2</v>
      </c>
      <c r="E23" s="152">
        <v>13</v>
      </c>
      <c r="F23" s="152">
        <v>11.7</v>
      </c>
      <c r="G23" s="152">
        <v>11.8</v>
      </c>
      <c r="H23" s="152">
        <v>10.7</v>
      </c>
      <c r="I23" s="152"/>
      <c r="J23" s="152"/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3" t="s">
        <v>122</v>
      </c>
      <c r="O42" s="203" t="s">
        <v>123</v>
      </c>
    </row>
    <row r="43" spans="1:26" ht="11.1" customHeight="1">
      <c r="A43" s="6" t="s">
        <v>171</v>
      </c>
      <c r="B43" s="152">
        <v>18.8</v>
      </c>
      <c r="C43" s="152">
        <v>18.100000000000001</v>
      </c>
      <c r="D43" s="152">
        <v>19.5</v>
      </c>
      <c r="E43" s="152">
        <v>19.100000000000001</v>
      </c>
      <c r="F43" s="152">
        <v>19.2</v>
      </c>
      <c r="G43" s="152">
        <v>18.7</v>
      </c>
      <c r="H43" s="152">
        <v>18.2</v>
      </c>
      <c r="I43" s="152">
        <v>19</v>
      </c>
      <c r="J43" s="152">
        <v>18.7</v>
      </c>
      <c r="K43" s="152">
        <v>18.399999999999999</v>
      </c>
      <c r="L43" s="152">
        <v>18.7</v>
      </c>
      <c r="M43" s="152">
        <v>19.7</v>
      </c>
      <c r="N43" s="209">
        <f>SUM(B43:M43)/12</f>
        <v>18.841666666666665</v>
      </c>
      <c r="O43" s="209">
        <v>83.7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176</v>
      </c>
      <c r="B44" s="152">
        <v>19.8</v>
      </c>
      <c r="C44" s="152">
        <v>20.3</v>
      </c>
      <c r="D44" s="152">
        <v>19.8</v>
      </c>
      <c r="E44" s="152">
        <v>19.100000000000001</v>
      </c>
      <c r="F44" s="152">
        <v>18.600000000000001</v>
      </c>
      <c r="G44" s="152">
        <v>18.600000000000001</v>
      </c>
      <c r="H44" s="152">
        <v>17.899999999999999</v>
      </c>
      <c r="I44" s="152">
        <v>18.2</v>
      </c>
      <c r="J44" s="152">
        <v>18.2</v>
      </c>
      <c r="K44" s="152">
        <v>18.100000000000001</v>
      </c>
      <c r="L44" s="152">
        <v>18.100000000000001</v>
      </c>
      <c r="M44" s="152">
        <v>18.2</v>
      </c>
      <c r="N44" s="209">
        <f>SUM(B44:M44)/12</f>
        <v>18.741666666666664</v>
      </c>
      <c r="O44" s="209">
        <f t="shared" ref="O44" si="1">ROUND(N44/N43*100,1)</f>
        <v>99.5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180</v>
      </c>
      <c r="B45" s="152">
        <v>19.399999999999999</v>
      </c>
      <c r="C45" s="152">
        <v>19.3</v>
      </c>
      <c r="D45" s="152">
        <v>19</v>
      </c>
      <c r="E45" s="152">
        <v>19.100000000000001</v>
      </c>
      <c r="F45" s="152">
        <v>18.8</v>
      </c>
      <c r="G45" s="152">
        <v>19.100000000000001</v>
      </c>
      <c r="H45" s="152">
        <v>19.100000000000001</v>
      </c>
      <c r="I45" s="152">
        <v>18.3</v>
      </c>
      <c r="J45" s="152">
        <v>18.2</v>
      </c>
      <c r="K45" s="152">
        <v>17.5</v>
      </c>
      <c r="L45" s="152">
        <v>16.8</v>
      </c>
      <c r="M45" s="152">
        <v>17.100000000000001</v>
      </c>
      <c r="N45" s="209">
        <f>SUM(B45:M45)/12</f>
        <v>18.475000000000001</v>
      </c>
      <c r="O45" s="209">
        <v>98.9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185</v>
      </c>
      <c r="B46" s="152">
        <v>17.2</v>
      </c>
      <c r="C46" s="152">
        <v>16.8</v>
      </c>
      <c r="D46" s="152">
        <v>17</v>
      </c>
      <c r="E46" s="152">
        <v>16.600000000000001</v>
      </c>
      <c r="F46" s="152">
        <v>16.3</v>
      </c>
      <c r="G46" s="152">
        <v>17.7</v>
      </c>
      <c r="H46" s="152">
        <v>16.8</v>
      </c>
      <c r="I46" s="152">
        <v>17.2</v>
      </c>
      <c r="J46" s="152">
        <v>16.899999999999999</v>
      </c>
      <c r="K46" s="152">
        <v>16.7</v>
      </c>
      <c r="L46" s="152">
        <v>16.8</v>
      </c>
      <c r="M46" s="152">
        <v>16.7</v>
      </c>
      <c r="N46" s="209">
        <f>SUM(B46:M46)/12</f>
        <v>16.891666666666666</v>
      </c>
      <c r="O46" s="209">
        <f t="shared" ref="O46" si="2">ROUND(N46/N45*100,1)</f>
        <v>91.4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193</v>
      </c>
      <c r="B47" s="152">
        <v>16.7</v>
      </c>
      <c r="C47" s="152">
        <v>16.7</v>
      </c>
      <c r="D47" s="152">
        <v>16.899999999999999</v>
      </c>
      <c r="E47" s="152">
        <v>16.399999999999999</v>
      </c>
      <c r="F47" s="152">
        <v>16.8</v>
      </c>
      <c r="G47" s="152">
        <v>17.2</v>
      </c>
      <c r="H47" s="152">
        <v>16.2</v>
      </c>
      <c r="I47" s="152"/>
      <c r="J47" s="152"/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3" t="s">
        <v>122</v>
      </c>
      <c r="O70" s="203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51.9</v>
      </c>
      <c r="C71" s="145">
        <v>57.5</v>
      </c>
      <c r="D71" s="145">
        <v>67.900000000000006</v>
      </c>
      <c r="E71" s="145">
        <v>70.8</v>
      </c>
      <c r="F71" s="145">
        <v>59.1</v>
      </c>
      <c r="G71" s="145">
        <v>65.8</v>
      </c>
      <c r="H71" s="145">
        <v>60.1</v>
      </c>
      <c r="I71" s="145">
        <v>57.8</v>
      </c>
      <c r="J71" s="145">
        <v>64.7</v>
      </c>
      <c r="K71" s="145">
        <v>58.7</v>
      </c>
      <c r="L71" s="145">
        <v>59.8</v>
      </c>
      <c r="M71" s="145">
        <v>58.8</v>
      </c>
      <c r="N71" s="208">
        <f>SUM(B71:M71)/12</f>
        <v>61.07500000000001</v>
      </c>
      <c r="O71" s="209">
        <v>109.3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176</v>
      </c>
      <c r="B72" s="145">
        <v>56</v>
      </c>
      <c r="C72" s="145">
        <v>56.2</v>
      </c>
      <c r="D72" s="145">
        <v>61.6</v>
      </c>
      <c r="E72" s="145">
        <v>64.7</v>
      </c>
      <c r="F72" s="145">
        <v>57.9</v>
      </c>
      <c r="G72" s="145">
        <v>62.6</v>
      </c>
      <c r="H72" s="145">
        <v>61.9</v>
      </c>
      <c r="I72" s="145">
        <v>67.599999999999994</v>
      </c>
      <c r="J72" s="145">
        <v>63.8</v>
      </c>
      <c r="K72" s="145">
        <v>62.6</v>
      </c>
      <c r="L72" s="145">
        <v>68.7</v>
      </c>
      <c r="M72" s="145">
        <v>64.3</v>
      </c>
      <c r="N72" s="208">
        <f>SUM(B72:M72)/12</f>
        <v>62.324999999999996</v>
      </c>
      <c r="O72" s="209">
        <f t="shared" ref="O72:O74" si="3">ROUND(N72/N71*100,1)</f>
        <v>102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180</v>
      </c>
      <c r="B73" s="145">
        <v>58</v>
      </c>
      <c r="C73" s="145">
        <v>58.6</v>
      </c>
      <c r="D73" s="145">
        <v>62.1</v>
      </c>
      <c r="E73" s="145">
        <v>65.5</v>
      </c>
      <c r="F73" s="145">
        <v>52.1</v>
      </c>
      <c r="G73" s="145">
        <v>64.7</v>
      </c>
      <c r="H73" s="145">
        <v>59.1</v>
      </c>
      <c r="I73" s="145">
        <v>54.4</v>
      </c>
      <c r="J73" s="145">
        <v>57.8</v>
      </c>
      <c r="K73" s="145">
        <v>61.1</v>
      </c>
      <c r="L73" s="145">
        <v>66.400000000000006</v>
      </c>
      <c r="M73" s="145">
        <v>69.7</v>
      </c>
      <c r="N73" s="208">
        <f>SUM(B73:M73)/12</f>
        <v>60.791666666666664</v>
      </c>
      <c r="O73" s="209">
        <f t="shared" si="3"/>
        <v>97.5</v>
      </c>
      <c r="Q73" s="17"/>
      <c r="R73" s="17"/>
    </row>
    <row r="74" spans="1:26" ht="11.1" customHeight="1">
      <c r="A74" s="6" t="s">
        <v>185</v>
      </c>
      <c r="B74" s="145">
        <v>54</v>
      </c>
      <c r="C74" s="145">
        <v>71.400000000000006</v>
      </c>
      <c r="D74" s="145">
        <v>68.8</v>
      </c>
      <c r="E74" s="145">
        <v>70</v>
      </c>
      <c r="F74" s="145">
        <v>71.099999999999994</v>
      </c>
      <c r="G74" s="145">
        <v>68.599999999999994</v>
      </c>
      <c r="H74" s="145">
        <v>80</v>
      </c>
      <c r="I74" s="145">
        <v>64.3</v>
      </c>
      <c r="J74" s="145">
        <v>67.8</v>
      </c>
      <c r="K74" s="145">
        <v>72.900000000000006</v>
      </c>
      <c r="L74" s="145">
        <v>66.900000000000006</v>
      </c>
      <c r="M74" s="145">
        <v>71.3</v>
      </c>
      <c r="N74" s="208">
        <f>SUM(B74:M74)/12</f>
        <v>68.924999999999983</v>
      </c>
      <c r="O74" s="426">
        <f t="shared" si="3"/>
        <v>113.4</v>
      </c>
      <c r="Q74" s="17"/>
      <c r="R74" s="17"/>
    </row>
    <row r="75" spans="1:26" ht="11.1" customHeight="1">
      <c r="A75" s="6" t="s">
        <v>193</v>
      </c>
      <c r="B75" s="145">
        <v>60</v>
      </c>
      <c r="C75" s="145">
        <v>59.9</v>
      </c>
      <c r="D75" s="145">
        <v>77.400000000000006</v>
      </c>
      <c r="E75" s="145">
        <v>79.7</v>
      </c>
      <c r="F75" s="145">
        <v>69.400000000000006</v>
      </c>
      <c r="G75" s="145">
        <v>67.900000000000006</v>
      </c>
      <c r="H75" s="145">
        <v>67.2</v>
      </c>
      <c r="I75" s="145"/>
      <c r="J75" s="145"/>
      <c r="K75" s="145"/>
      <c r="L75" s="145"/>
      <c r="M75" s="145"/>
      <c r="N75" s="208"/>
      <c r="O75" s="426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T76" sqref="T76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2" t="s">
        <v>123</v>
      </c>
    </row>
    <row r="25" spans="1:24" ht="11.1" customHeight="1">
      <c r="A25" s="6" t="s">
        <v>171</v>
      </c>
      <c r="B25" s="152">
        <v>16.7</v>
      </c>
      <c r="C25" s="152">
        <v>20</v>
      </c>
      <c r="D25" s="152">
        <v>21.5</v>
      </c>
      <c r="E25" s="152">
        <v>20.7</v>
      </c>
      <c r="F25" s="152">
        <v>21.3</v>
      </c>
      <c r="G25" s="152">
        <v>24.4</v>
      </c>
      <c r="H25" s="152">
        <v>20.2</v>
      </c>
      <c r="I25" s="152">
        <v>20.7</v>
      </c>
      <c r="J25" s="152">
        <v>19.7</v>
      </c>
      <c r="K25" s="152">
        <v>18.8</v>
      </c>
      <c r="L25" s="152">
        <v>19</v>
      </c>
      <c r="M25" s="152">
        <v>21.1</v>
      </c>
      <c r="N25" s="209">
        <f>SUM(B25:M25)</f>
        <v>244.09999999999997</v>
      </c>
      <c r="O25" s="147">
        <v>105</v>
      </c>
      <c r="Q25" s="17"/>
      <c r="R25" s="17"/>
    </row>
    <row r="26" spans="1:24" ht="11.1" customHeight="1">
      <c r="A26" s="6" t="s">
        <v>176</v>
      </c>
      <c r="B26" s="152">
        <v>19.399999999999999</v>
      </c>
      <c r="C26" s="152">
        <v>17.7</v>
      </c>
      <c r="D26" s="152">
        <v>21.9</v>
      </c>
      <c r="E26" s="152">
        <v>20</v>
      </c>
      <c r="F26" s="152">
        <v>18.100000000000001</v>
      </c>
      <c r="G26" s="152">
        <v>26.3</v>
      </c>
      <c r="H26" s="152">
        <v>22.3</v>
      </c>
      <c r="I26" s="152">
        <v>19.2</v>
      </c>
      <c r="J26" s="152">
        <v>19.7</v>
      </c>
      <c r="K26" s="152">
        <v>21.1</v>
      </c>
      <c r="L26" s="152">
        <v>20.5</v>
      </c>
      <c r="M26" s="152">
        <v>18.2</v>
      </c>
      <c r="N26" s="209">
        <f>SUM(B26:M26)</f>
        <v>244.39999999999995</v>
      </c>
      <c r="O26" s="147">
        <v>100.1</v>
      </c>
      <c r="Q26" s="17"/>
      <c r="R26" s="17"/>
    </row>
    <row r="27" spans="1:24" ht="11.1" customHeight="1">
      <c r="A27" s="6" t="s">
        <v>180</v>
      </c>
      <c r="B27" s="152">
        <v>17.100000000000001</v>
      </c>
      <c r="C27" s="152">
        <v>17.8</v>
      </c>
      <c r="D27" s="152">
        <v>19</v>
      </c>
      <c r="E27" s="152">
        <v>21.4</v>
      </c>
      <c r="F27" s="152">
        <v>19</v>
      </c>
      <c r="G27" s="152">
        <v>20.100000000000001</v>
      </c>
      <c r="H27" s="152">
        <v>19.600000000000001</v>
      </c>
      <c r="I27" s="152">
        <v>16.3</v>
      </c>
      <c r="J27" s="152">
        <v>15.8</v>
      </c>
      <c r="K27" s="152">
        <v>19</v>
      </c>
      <c r="L27" s="152">
        <v>17.399999999999999</v>
      </c>
      <c r="M27" s="152">
        <v>16.600000000000001</v>
      </c>
      <c r="N27" s="209">
        <f>SUM(B27:M27)</f>
        <v>219.10000000000002</v>
      </c>
      <c r="O27" s="147">
        <f t="shared" ref="O27:O28" si="0">ROUND(N27/N26*100,1)</f>
        <v>89.6</v>
      </c>
      <c r="Q27" s="17"/>
      <c r="R27" s="17"/>
    </row>
    <row r="28" spans="1:24" ht="11.1" customHeight="1">
      <c r="A28" s="6" t="s">
        <v>185</v>
      </c>
      <c r="B28" s="152">
        <v>16.899999999999999</v>
      </c>
      <c r="C28" s="152">
        <v>16.600000000000001</v>
      </c>
      <c r="D28" s="152">
        <v>15.8</v>
      </c>
      <c r="E28" s="152">
        <v>17.8</v>
      </c>
      <c r="F28" s="152">
        <v>17.399999999999999</v>
      </c>
      <c r="G28" s="152">
        <v>19.8</v>
      </c>
      <c r="H28" s="152">
        <v>16.899999999999999</v>
      </c>
      <c r="I28" s="152">
        <v>13.7</v>
      </c>
      <c r="J28" s="152">
        <v>14.8</v>
      </c>
      <c r="K28" s="152">
        <v>18.100000000000001</v>
      </c>
      <c r="L28" s="152">
        <v>17.3</v>
      </c>
      <c r="M28" s="152">
        <v>14.3</v>
      </c>
      <c r="N28" s="209">
        <f>SUM(B28:M28)</f>
        <v>199.4</v>
      </c>
      <c r="O28" s="147">
        <f t="shared" si="0"/>
        <v>91</v>
      </c>
      <c r="Q28" s="17"/>
      <c r="R28" s="17"/>
    </row>
    <row r="29" spans="1:24" ht="11.1" customHeight="1">
      <c r="A29" s="6" t="s">
        <v>193</v>
      </c>
      <c r="B29" s="152">
        <v>17</v>
      </c>
      <c r="C29" s="152">
        <v>16.899999999999999</v>
      </c>
      <c r="D29" s="152">
        <v>15.2</v>
      </c>
      <c r="E29" s="152">
        <v>18.5</v>
      </c>
      <c r="F29" s="152">
        <v>17.7</v>
      </c>
      <c r="G29" s="152">
        <v>16.7</v>
      </c>
      <c r="H29" s="152">
        <v>22.1</v>
      </c>
      <c r="I29" s="152"/>
      <c r="J29" s="152"/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36.9</v>
      </c>
      <c r="C54" s="152">
        <v>38.200000000000003</v>
      </c>
      <c r="D54" s="152">
        <v>38.200000000000003</v>
      </c>
      <c r="E54" s="152">
        <v>36.4</v>
      </c>
      <c r="F54" s="152">
        <v>37.700000000000003</v>
      </c>
      <c r="G54" s="152">
        <v>38.799999999999997</v>
      </c>
      <c r="H54" s="152">
        <v>38.299999999999997</v>
      </c>
      <c r="I54" s="152">
        <v>40</v>
      </c>
      <c r="J54" s="152">
        <v>40.700000000000003</v>
      </c>
      <c r="K54" s="152">
        <v>40.200000000000003</v>
      </c>
      <c r="L54" s="152">
        <v>40.1</v>
      </c>
      <c r="M54" s="152">
        <v>39.200000000000003</v>
      </c>
      <c r="N54" s="209">
        <f>SUM(B54:M54)/12</f>
        <v>38.725000000000001</v>
      </c>
      <c r="O54" s="286">
        <v>94.5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176</v>
      </c>
      <c r="B55" s="152">
        <v>38.6</v>
      </c>
      <c r="C55" s="152">
        <v>36.700000000000003</v>
      </c>
      <c r="D55" s="152">
        <v>37.4</v>
      </c>
      <c r="E55" s="152">
        <v>36.6</v>
      </c>
      <c r="F55" s="152">
        <v>37.4</v>
      </c>
      <c r="G55" s="152">
        <v>40.700000000000003</v>
      </c>
      <c r="H55" s="152">
        <v>37</v>
      </c>
      <c r="I55" s="152">
        <v>35.700000000000003</v>
      </c>
      <c r="J55" s="152">
        <v>34.6</v>
      </c>
      <c r="K55" s="152">
        <v>35.299999999999997</v>
      </c>
      <c r="L55" s="152">
        <v>36.700000000000003</v>
      </c>
      <c r="M55" s="152">
        <v>36.1</v>
      </c>
      <c r="N55" s="209">
        <f>SUM(B55:M55)/12</f>
        <v>36.900000000000006</v>
      </c>
      <c r="O55" s="286">
        <f t="shared" ref="O55:O57" si="1">ROUND(N55/N54*100,1)</f>
        <v>95.3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36</v>
      </c>
      <c r="C56" s="152">
        <v>35.9</v>
      </c>
      <c r="D56" s="152">
        <v>35.4</v>
      </c>
      <c r="E56" s="152">
        <v>35.6</v>
      </c>
      <c r="F56" s="152">
        <v>37</v>
      </c>
      <c r="G56" s="152">
        <v>37.4</v>
      </c>
      <c r="H56" s="152">
        <v>38.9</v>
      </c>
      <c r="I56" s="152">
        <v>38.700000000000003</v>
      </c>
      <c r="J56" s="152">
        <v>37.4</v>
      </c>
      <c r="K56" s="152">
        <v>38.299999999999997</v>
      </c>
      <c r="L56" s="152">
        <v>37.1</v>
      </c>
      <c r="M56" s="152">
        <v>34.5</v>
      </c>
      <c r="N56" s="209">
        <f>SUM(B56:M56)/12</f>
        <v>36.85</v>
      </c>
      <c r="O56" s="286">
        <f t="shared" si="1"/>
        <v>99.9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2">
        <v>36</v>
      </c>
      <c r="C57" s="152">
        <v>34.6</v>
      </c>
      <c r="D57" s="152">
        <v>34.6</v>
      </c>
      <c r="E57" s="152">
        <v>34.799999999999997</v>
      </c>
      <c r="F57" s="152">
        <v>35.1</v>
      </c>
      <c r="G57" s="152">
        <v>38.5</v>
      </c>
      <c r="H57" s="152">
        <v>37</v>
      </c>
      <c r="I57" s="152">
        <v>35</v>
      </c>
      <c r="J57" s="152">
        <v>34.6</v>
      </c>
      <c r="K57" s="152">
        <v>36.1</v>
      </c>
      <c r="L57" s="152">
        <v>37.200000000000003</v>
      </c>
      <c r="M57" s="152">
        <v>33.200000000000003</v>
      </c>
      <c r="N57" s="209">
        <f>SUM(B57:M57)/12</f>
        <v>35.558333333333337</v>
      </c>
      <c r="O57" s="286">
        <f t="shared" si="1"/>
        <v>96.5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2">
        <v>34.4</v>
      </c>
      <c r="C58" s="152">
        <v>36.299999999999997</v>
      </c>
      <c r="D58" s="152">
        <v>33.799999999999997</v>
      </c>
      <c r="E58" s="152">
        <v>34.6</v>
      </c>
      <c r="F58" s="152">
        <v>35.200000000000003</v>
      </c>
      <c r="G58" s="152">
        <v>34.799999999999997</v>
      </c>
      <c r="H58" s="152">
        <v>37.700000000000003</v>
      </c>
      <c r="I58" s="152"/>
      <c r="J58" s="152"/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44.8</v>
      </c>
      <c r="C84" s="147">
        <v>51.5</v>
      </c>
      <c r="D84" s="145">
        <v>56.2</v>
      </c>
      <c r="E84" s="145">
        <v>57.8</v>
      </c>
      <c r="F84" s="145">
        <v>55.6</v>
      </c>
      <c r="G84" s="145">
        <v>62.4</v>
      </c>
      <c r="H84" s="147">
        <v>53</v>
      </c>
      <c r="I84" s="145">
        <v>50.6</v>
      </c>
      <c r="J84" s="145">
        <v>48</v>
      </c>
      <c r="K84" s="145">
        <v>47.1</v>
      </c>
      <c r="L84" s="145">
        <v>47.3</v>
      </c>
      <c r="M84" s="145">
        <v>54.3</v>
      </c>
      <c r="N84" s="208">
        <f t="shared" ref="N84:N87" si="2">SUM(B84:M84)/12</f>
        <v>52.383333333333326</v>
      </c>
      <c r="O84" s="286">
        <v>110.4</v>
      </c>
      <c r="Q84" s="285"/>
      <c r="R84" s="285"/>
    </row>
    <row r="85" spans="1:18" s="149" customFormat="1" ht="11.1" customHeight="1">
      <c r="A85" s="6" t="s">
        <v>176</v>
      </c>
      <c r="B85" s="145">
        <v>50.7</v>
      </c>
      <c r="C85" s="147">
        <v>49.7</v>
      </c>
      <c r="D85" s="145">
        <v>58.3</v>
      </c>
      <c r="E85" s="145">
        <v>55.1</v>
      </c>
      <c r="F85" s="145">
        <v>47.9</v>
      </c>
      <c r="G85" s="145">
        <v>63.1</v>
      </c>
      <c r="H85" s="147">
        <v>62.3</v>
      </c>
      <c r="I85" s="145">
        <v>54.5</v>
      </c>
      <c r="J85" s="145">
        <v>57.7</v>
      </c>
      <c r="K85" s="145">
        <v>59.4</v>
      </c>
      <c r="L85" s="145">
        <v>55.1</v>
      </c>
      <c r="M85" s="145">
        <v>50.9</v>
      </c>
      <c r="N85" s="208">
        <f t="shared" si="2"/>
        <v>55.391666666666673</v>
      </c>
      <c r="O85" s="286">
        <f t="shared" ref="O85:O87" si="3">ROUND(N85/N84*100,1)</f>
        <v>105.7</v>
      </c>
      <c r="Q85" s="285"/>
      <c r="R85" s="285"/>
    </row>
    <row r="86" spans="1:18" s="149" customFormat="1" ht="11.1" customHeight="1">
      <c r="A86" s="6" t="s">
        <v>180</v>
      </c>
      <c r="B86" s="145">
        <v>47.5</v>
      </c>
      <c r="C86" s="147">
        <v>49.6</v>
      </c>
      <c r="D86" s="145">
        <v>53.9</v>
      </c>
      <c r="E86" s="145">
        <v>60.2</v>
      </c>
      <c r="F86" s="145">
        <v>50.4</v>
      </c>
      <c r="G86" s="145">
        <v>53.5</v>
      </c>
      <c r="H86" s="147">
        <v>49.4</v>
      </c>
      <c r="I86" s="145">
        <v>42.2</v>
      </c>
      <c r="J86" s="145">
        <v>43.3</v>
      </c>
      <c r="K86" s="145">
        <v>49.1</v>
      </c>
      <c r="L86" s="145">
        <v>47.6</v>
      </c>
      <c r="M86" s="145">
        <v>50.1</v>
      </c>
      <c r="N86" s="208">
        <f t="shared" si="2"/>
        <v>49.733333333333327</v>
      </c>
      <c r="O86" s="286">
        <f t="shared" si="3"/>
        <v>89.8</v>
      </c>
      <c r="Q86" s="285"/>
      <c r="R86" s="285"/>
    </row>
    <row r="87" spans="1:18" s="149" customFormat="1" ht="11.1" customHeight="1">
      <c r="A87" s="6" t="s">
        <v>185</v>
      </c>
      <c r="B87" s="145">
        <v>45.8</v>
      </c>
      <c r="C87" s="147">
        <v>49.1</v>
      </c>
      <c r="D87" s="145">
        <v>45.6</v>
      </c>
      <c r="E87" s="145">
        <v>51.1</v>
      </c>
      <c r="F87" s="145">
        <v>49.4</v>
      </c>
      <c r="G87" s="145">
        <v>49.4</v>
      </c>
      <c r="H87" s="147">
        <v>46.6</v>
      </c>
      <c r="I87" s="145">
        <v>40.799999999999997</v>
      </c>
      <c r="J87" s="145">
        <v>43</v>
      </c>
      <c r="K87" s="145">
        <v>49</v>
      </c>
      <c r="L87" s="145">
        <v>45.6</v>
      </c>
      <c r="M87" s="145">
        <v>46.2</v>
      </c>
      <c r="N87" s="208">
        <f t="shared" si="2"/>
        <v>46.800000000000004</v>
      </c>
      <c r="O87" s="286">
        <f t="shared" si="3"/>
        <v>94.1</v>
      </c>
      <c r="Q87" s="285"/>
      <c r="R87" s="285"/>
    </row>
    <row r="88" spans="1:18" ht="11.1" customHeight="1">
      <c r="A88" s="6" t="s">
        <v>193</v>
      </c>
      <c r="B88" s="145">
        <v>48.4</v>
      </c>
      <c r="C88" s="147">
        <v>45</v>
      </c>
      <c r="D88" s="145">
        <v>46.8</v>
      </c>
      <c r="E88" s="145">
        <v>53.2</v>
      </c>
      <c r="F88" s="145">
        <v>49.8</v>
      </c>
      <c r="G88" s="145">
        <v>48.3</v>
      </c>
      <c r="H88" s="147">
        <v>57</v>
      </c>
      <c r="I88" s="145"/>
      <c r="J88" s="145"/>
      <c r="K88" s="145"/>
      <c r="L88" s="145"/>
      <c r="M88" s="145"/>
      <c r="N88" s="208"/>
      <c r="O88" s="286"/>
      <c r="Q88" s="17"/>
    </row>
    <row r="89" spans="1:18" ht="9.9499999999999993" customHeight="1">
      <c r="F89" s="375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H89" sqref="H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44.4</v>
      </c>
      <c r="C25" s="156">
        <v>43.2</v>
      </c>
      <c r="D25" s="156">
        <v>58.3</v>
      </c>
      <c r="E25" s="156">
        <v>82.3</v>
      </c>
      <c r="F25" s="156">
        <v>75.599999999999994</v>
      </c>
      <c r="G25" s="156">
        <v>80.5</v>
      </c>
      <c r="H25" s="156">
        <v>62.3</v>
      </c>
      <c r="I25" s="156">
        <v>50.4</v>
      </c>
      <c r="J25" s="156">
        <v>48.5</v>
      </c>
      <c r="K25" s="156">
        <v>53.2</v>
      </c>
      <c r="L25" s="156">
        <v>47.2</v>
      </c>
      <c r="M25" s="156">
        <v>49</v>
      </c>
      <c r="N25" s="301">
        <f>SUM(B25:M25)</f>
        <v>694.90000000000009</v>
      </c>
      <c r="O25" s="204">
        <v>112.9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176</v>
      </c>
      <c r="B26" s="156">
        <v>55.9</v>
      </c>
      <c r="C26" s="156">
        <v>45.3</v>
      </c>
      <c r="D26" s="156">
        <v>66.8</v>
      </c>
      <c r="E26" s="156">
        <v>60.7</v>
      </c>
      <c r="F26" s="156">
        <v>50.5</v>
      </c>
      <c r="G26" s="156">
        <v>71.599999999999994</v>
      </c>
      <c r="H26" s="156">
        <v>77</v>
      </c>
      <c r="I26" s="156">
        <v>59.3</v>
      </c>
      <c r="J26" s="156">
        <v>70.2</v>
      </c>
      <c r="K26" s="156">
        <v>61.2</v>
      </c>
      <c r="L26" s="156">
        <v>59</v>
      </c>
      <c r="M26" s="156">
        <v>56.5</v>
      </c>
      <c r="N26" s="301">
        <f>SUM(B26:M26)</f>
        <v>734</v>
      </c>
      <c r="O26" s="204">
        <f t="shared" ref="O26:O28" si="0">ROUND(N26/N25*100,1)</f>
        <v>105.6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6">
        <v>51.7</v>
      </c>
      <c r="C27" s="156">
        <v>54.7</v>
      </c>
      <c r="D27" s="156">
        <v>64.900000000000006</v>
      </c>
      <c r="E27" s="156">
        <v>78.400000000000006</v>
      </c>
      <c r="F27" s="156">
        <v>75.5</v>
      </c>
      <c r="G27" s="156">
        <v>75.900000000000006</v>
      </c>
      <c r="H27" s="156">
        <v>59.8</v>
      </c>
      <c r="I27" s="156">
        <v>43.5</v>
      </c>
      <c r="J27" s="156">
        <v>45.8</v>
      </c>
      <c r="K27" s="156">
        <v>57.2</v>
      </c>
      <c r="L27" s="156">
        <v>60.4</v>
      </c>
      <c r="M27" s="156">
        <v>59.4</v>
      </c>
      <c r="N27" s="301">
        <f>SUM(B27:M27)</f>
        <v>727.2</v>
      </c>
      <c r="O27" s="204">
        <f t="shared" si="0"/>
        <v>99.1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185</v>
      </c>
      <c r="B28" s="156">
        <v>66.8</v>
      </c>
      <c r="C28" s="156">
        <v>67.3</v>
      </c>
      <c r="D28" s="156">
        <v>56.7</v>
      </c>
      <c r="E28" s="156">
        <v>83.1</v>
      </c>
      <c r="F28" s="156">
        <v>88.1</v>
      </c>
      <c r="G28" s="156">
        <v>81</v>
      </c>
      <c r="H28" s="156">
        <v>87.1</v>
      </c>
      <c r="I28" s="156">
        <v>67.8</v>
      </c>
      <c r="J28" s="156">
        <v>69.8</v>
      </c>
      <c r="K28" s="156">
        <v>76.8</v>
      </c>
      <c r="L28" s="156">
        <v>71</v>
      </c>
      <c r="M28" s="156">
        <v>66.7</v>
      </c>
      <c r="N28" s="301">
        <f>SUM(B28:M28)</f>
        <v>882.19999999999993</v>
      </c>
      <c r="O28" s="204">
        <f t="shared" si="0"/>
        <v>121.3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193</v>
      </c>
      <c r="B29" s="156">
        <v>57.5</v>
      </c>
      <c r="C29" s="156">
        <v>61.1</v>
      </c>
      <c r="D29" s="156">
        <v>69.5</v>
      </c>
      <c r="E29" s="156">
        <v>79.7</v>
      </c>
      <c r="F29" s="156">
        <v>71</v>
      </c>
      <c r="G29" s="156">
        <v>78.599999999999994</v>
      </c>
      <c r="H29" s="156">
        <v>84.7</v>
      </c>
      <c r="I29" s="156"/>
      <c r="J29" s="156"/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32.1</v>
      </c>
      <c r="C54" s="156">
        <v>30.1</v>
      </c>
      <c r="D54" s="156">
        <v>28.9</v>
      </c>
      <c r="E54" s="156">
        <v>38</v>
      </c>
      <c r="F54" s="156">
        <v>43.4</v>
      </c>
      <c r="G54" s="156">
        <v>45.9</v>
      </c>
      <c r="H54" s="156">
        <v>40.200000000000003</v>
      </c>
      <c r="I54" s="156">
        <v>40.5</v>
      </c>
      <c r="J54" s="156">
        <v>41.7</v>
      </c>
      <c r="K54" s="156">
        <v>40.799999999999997</v>
      </c>
      <c r="L54" s="156">
        <v>40.1</v>
      </c>
      <c r="M54" s="156">
        <v>39.6</v>
      </c>
      <c r="N54" s="209">
        <f>SUM(B54:M54)/12</f>
        <v>38.44166666666667</v>
      </c>
      <c r="O54" s="204">
        <v>72.400000000000006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176</v>
      </c>
      <c r="B55" s="156">
        <v>40.9</v>
      </c>
      <c r="C55" s="156">
        <v>41</v>
      </c>
      <c r="D55" s="156">
        <v>39.5</v>
      </c>
      <c r="E55" s="156">
        <v>39.4</v>
      </c>
      <c r="F55" s="156">
        <v>37.9</v>
      </c>
      <c r="G55" s="156">
        <v>41.3</v>
      </c>
      <c r="H55" s="156">
        <v>37.5</v>
      </c>
      <c r="I55" s="156">
        <v>38.6</v>
      </c>
      <c r="J55" s="156">
        <v>37.9</v>
      </c>
      <c r="K55" s="156">
        <v>39.700000000000003</v>
      </c>
      <c r="L55" s="156">
        <v>43.1</v>
      </c>
      <c r="M55" s="156">
        <v>40.299999999999997</v>
      </c>
      <c r="N55" s="209">
        <f>SUM(B55:M55)/12</f>
        <v>39.758333333333333</v>
      </c>
      <c r="O55" s="204">
        <v>103.6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6">
        <v>43.2</v>
      </c>
      <c r="C56" s="156">
        <v>43.6</v>
      </c>
      <c r="D56" s="156">
        <v>42.1</v>
      </c>
      <c r="E56" s="156">
        <v>42.7</v>
      </c>
      <c r="F56" s="156">
        <v>44.7</v>
      </c>
      <c r="G56" s="156">
        <v>45.4</v>
      </c>
      <c r="H56" s="156">
        <v>44.5</v>
      </c>
      <c r="I56" s="156">
        <v>42.1</v>
      </c>
      <c r="J56" s="156">
        <v>40.200000000000003</v>
      </c>
      <c r="K56" s="156">
        <v>41.4</v>
      </c>
      <c r="L56" s="156">
        <v>42.1</v>
      </c>
      <c r="M56" s="156">
        <v>41.3</v>
      </c>
      <c r="N56" s="209">
        <f>SUM(B56:M56)/12</f>
        <v>42.774999999999999</v>
      </c>
      <c r="O56" s="204">
        <f t="shared" ref="O56:O57" si="1">ROUND(N56/N55*100,1)</f>
        <v>107.6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6">
        <v>61.3</v>
      </c>
      <c r="C57" s="156">
        <v>64.400000000000006</v>
      </c>
      <c r="D57" s="156">
        <v>55.6</v>
      </c>
      <c r="E57" s="156">
        <v>60.4</v>
      </c>
      <c r="F57" s="156">
        <v>62.7</v>
      </c>
      <c r="G57" s="156">
        <v>61.6</v>
      </c>
      <c r="H57" s="156">
        <v>59.8</v>
      </c>
      <c r="I57" s="156">
        <v>61.8</v>
      </c>
      <c r="J57" s="156">
        <v>59.1</v>
      </c>
      <c r="K57" s="156">
        <v>58.1</v>
      </c>
      <c r="L57" s="156">
        <v>59.8</v>
      </c>
      <c r="M57" s="156">
        <v>59</v>
      </c>
      <c r="N57" s="209">
        <f>SUM(B57:M57)/12</f>
        <v>60.300000000000004</v>
      </c>
      <c r="O57" s="204">
        <f t="shared" si="1"/>
        <v>141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6">
        <v>58.1</v>
      </c>
      <c r="C58" s="156">
        <v>57.2</v>
      </c>
      <c r="D58" s="156">
        <v>54.3</v>
      </c>
      <c r="E58" s="156">
        <v>55.5</v>
      </c>
      <c r="F58" s="156">
        <v>54</v>
      </c>
      <c r="G58" s="156">
        <v>54</v>
      </c>
      <c r="H58" s="156">
        <v>51.4</v>
      </c>
      <c r="I58" s="156"/>
      <c r="J58" s="156"/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138.19999999999999</v>
      </c>
      <c r="C84" s="11">
        <v>142.4</v>
      </c>
      <c r="D84" s="11">
        <v>199.9</v>
      </c>
      <c r="E84" s="11">
        <v>232.5</v>
      </c>
      <c r="F84" s="11">
        <v>179</v>
      </c>
      <c r="G84" s="11">
        <v>177.6</v>
      </c>
      <c r="H84" s="11">
        <v>151.19999999999999</v>
      </c>
      <c r="I84" s="11">
        <v>124.5</v>
      </c>
      <c r="J84" s="11">
        <v>116.7</v>
      </c>
      <c r="K84" s="11">
        <v>129.9</v>
      </c>
      <c r="L84" s="11">
        <v>117.4</v>
      </c>
      <c r="M84" s="11">
        <v>123.6</v>
      </c>
      <c r="N84" s="208">
        <f>SUM(B84:M84)/12</f>
        <v>152.74166666666667</v>
      </c>
      <c r="O84" s="147">
        <v>153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176</v>
      </c>
      <c r="B85" s="11">
        <v>137.30000000000001</v>
      </c>
      <c r="C85" s="11">
        <v>110.5</v>
      </c>
      <c r="D85" s="11">
        <v>167.7</v>
      </c>
      <c r="E85" s="11">
        <v>153.9</v>
      </c>
      <c r="F85" s="11">
        <v>132.6</v>
      </c>
      <c r="G85" s="11">
        <v>176.4</v>
      </c>
      <c r="H85" s="11">
        <v>200.3</v>
      </c>
      <c r="I85" s="11">
        <v>154.69999999999999</v>
      </c>
      <c r="J85" s="11">
        <v>184.4</v>
      </c>
      <c r="K85" s="11">
        <v>155.5</v>
      </c>
      <c r="L85" s="11">
        <v>138.4</v>
      </c>
      <c r="M85" s="11">
        <v>138.80000000000001</v>
      </c>
      <c r="N85" s="208">
        <f>SUM(B85:M85)/12</f>
        <v>154.20833333333334</v>
      </c>
      <c r="O85" s="147">
        <f t="shared" ref="O85:O87" si="2">ROUND(N85/N84*100,1)</f>
        <v>101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1">
        <v>120.5</v>
      </c>
      <c r="C86" s="11">
        <v>125.7</v>
      </c>
      <c r="D86" s="11">
        <v>153</v>
      </c>
      <c r="E86" s="11">
        <v>184.3</v>
      </c>
      <c r="F86" s="11">
        <v>170.6</v>
      </c>
      <c r="G86" s="11">
        <v>167.7</v>
      </c>
      <c r="H86" s="11">
        <v>134</v>
      </c>
      <c r="I86" s="11">
        <v>103.1</v>
      </c>
      <c r="J86" s="11">
        <v>113.4</v>
      </c>
      <c r="K86" s="11">
        <v>138.6</v>
      </c>
      <c r="L86" s="11">
        <v>143.80000000000001</v>
      </c>
      <c r="M86" s="11">
        <v>143.4</v>
      </c>
      <c r="N86" s="208">
        <f>SUM(B86:M86)/12</f>
        <v>141.50833333333333</v>
      </c>
      <c r="O86" s="147">
        <f t="shared" si="2"/>
        <v>91.8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185</v>
      </c>
      <c r="B87" s="11">
        <v>110.9</v>
      </c>
      <c r="C87" s="11">
        <v>104.5</v>
      </c>
      <c r="D87" s="11">
        <v>101.8</v>
      </c>
      <c r="E87" s="11">
        <v>139.1</v>
      </c>
      <c r="F87" s="11">
        <v>141.30000000000001</v>
      </c>
      <c r="G87" s="11">
        <v>131.1</v>
      </c>
      <c r="H87" s="11">
        <v>144.9</v>
      </c>
      <c r="I87" s="11">
        <v>109.9</v>
      </c>
      <c r="J87" s="11">
        <v>117.8</v>
      </c>
      <c r="K87" s="11">
        <v>131.80000000000001</v>
      </c>
      <c r="L87" s="11">
        <v>119</v>
      </c>
      <c r="M87" s="11">
        <v>113</v>
      </c>
      <c r="N87" s="208">
        <f>SUM(B87:M87)/12</f>
        <v>122.09166666666665</v>
      </c>
      <c r="O87" s="147">
        <f t="shared" si="2"/>
        <v>86.3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193</v>
      </c>
      <c r="B88" s="11">
        <v>99</v>
      </c>
      <c r="C88" s="11">
        <v>106.6</v>
      </c>
      <c r="D88" s="11">
        <v>127.3</v>
      </c>
      <c r="E88" s="11">
        <v>144</v>
      </c>
      <c r="F88" s="11">
        <v>131</v>
      </c>
      <c r="G88" s="11">
        <v>145.6</v>
      </c>
      <c r="H88" s="11">
        <v>163.19999999999999</v>
      </c>
      <c r="I88" s="11"/>
      <c r="J88" s="11"/>
      <c r="K88" s="11"/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3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W50" sqref="W50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1">
        <v>75.7</v>
      </c>
      <c r="C25" s="351">
        <v>92.3</v>
      </c>
      <c r="D25" s="351">
        <v>105</v>
      </c>
      <c r="E25" s="351">
        <v>103.6</v>
      </c>
      <c r="F25" s="351">
        <v>94.9</v>
      </c>
      <c r="G25" s="351">
        <v>106.3</v>
      </c>
      <c r="H25" s="351">
        <v>100.1</v>
      </c>
      <c r="I25" s="351">
        <v>100.9</v>
      </c>
      <c r="J25" s="351">
        <v>91.8</v>
      </c>
      <c r="K25" s="351">
        <v>87.4</v>
      </c>
      <c r="L25" s="351">
        <v>90</v>
      </c>
      <c r="M25" s="351">
        <v>78.099999999999994</v>
      </c>
      <c r="N25" s="209">
        <f>SUM(B25:M25)</f>
        <v>1126.0999999999999</v>
      </c>
      <c r="O25" s="352">
        <v>95.6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176</v>
      </c>
      <c r="B26" s="351">
        <v>68.900000000000006</v>
      </c>
      <c r="C26" s="351">
        <v>75.7</v>
      </c>
      <c r="D26" s="351">
        <v>96.3</v>
      </c>
      <c r="E26" s="351">
        <v>98.9</v>
      </c>
      <c r="F26" s="351">
        <v>89.3</v>
      </c>
      <c r="G26" s="351">
        <v>96</v>
      </c>
      <c r="H26" s="351">
        <v>90.2</v>
      </c>
      <c r="I26" s="351">
        <v>87.2</v>
      </c>
      <c r="J26" s="351">
        <v>85.7</v>
      </c>
      <c r="K26" s="351">
        <v>93.5</v>
      </c>
      <c r="L26" s="351">
        <v>82.1</v>
      </c>
      <c r="M26" s="351">
        <v>87</v>
      </c>
      <c r="N26" s="209">
        <f>SUM(B26:M26)</f>
        <v>1050.8000000000002</v>
      </c>
      <c r="O26" s="352">
        <f t="shared" ref="O26:O28" si="0">ROUND(N26/N25*100,1)</f>
        <v>93.3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180</v>
      </c>
      <c r="B27" s="351">
        <v>72.7</v>
      </c>
      <c r="C27" s="351">
        <v>83.2</v>
      </c>
      <c r="D27" s="351">
        <v>89.9</v>
      </c>
      <c r="E27" s="351">
        <v>103.8</v>
      </c>
      <c r="F27" s="351">
        <v>94.4</v>
      </c>
      <c r="G27" s="351">
        <v>91.6</v>
      </c>
      <c r="H27" s="351">
        <v>108.5</v>
      </c>
      <c r="I27" s="351">
        <v>91.8</v>
      </c>
      <c r="J27" s="351">
        <v>101.6</v>
      </c>
      <c r="K27" s="351">
        <v>100.2</v>
      </c>
      <c r="L27" s="351">
        <v>94.2</v>
      </c>
      <c r="M27" s="351">
        <v>94.5</v>
      </c>
      <c r="N27" s="209">
        <f>SUM(B27:M27)</f>
        <v>1126.4000000000001</v>
      </c>
      <c r="O27" s="352">
        <f t="shared" si="0"/>
        <v>107.2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185</v>
      </c>
      <c r="B28" s="351">
        <v>84.8</v>
      </c>
      <c r="C28" s="351">
        <v>90.4</v>
      </c>
      <c r="D28" s="351">
        <v>95.5</v>
      </c>
      <c r="E28" s="351">
        <v>97.1</v>
      </c>
      <c r="F28" s="351">
        <v>101.6</v>
      </c>
      <c r="G28" s="351">
        <v>103.3</v>
      </c>
      <c r="H28" s="351">
        <v>108.1</v>
      </c>
      <c r="I28" s="351">
        <v>97.7</v>
      </c>
      <c r="J28" s="351">
        <v>101.1</v>
      </c>
      <c r="K28" s="351">
        <v>101.5</v>
      </c>
      <c r="L28" s="351">
        <v>93.9</v>
      </c>
      <c r="M28" s="351">
        <v>89.6</v>
      </c>
      <c r="N28" s="209">
        <f>SUM(B28:M28)</f>
        <v>1164.5999999999999</v>
      </c>
      <c r="O28" s="352">
        <f t="shared" si="0"/>
        <v>103.4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193</v>
      </c>
      <c r="B29" s="351">
        <v>83.6</v>
      </c>
      <c r="C29" s="351">
        <v>91.7</v>
      </c>
      <c r="D29" s="351">
        <v>95.8</v>
      </c>
      <c r="E29" s="351">
        <v>98.5</v>
      </c>
      <c r="F29" s="351">
        <v>91.1</v>
      </c>
      <c r="G29" s="351">
        <v>95.5</v>
      </c>
      <c r="H29" s="351">
        <v>105.6</v>
      </c>
      <c r="I29" s="351"/>
      <c r="J29" s="351"/>
      <c r="K29" s="351"/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3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99.7</v>
      </c>
      <c r="C54" s="152">
        <v>109.5</v>
      </c>
      <c r="D54" s="152">
        <v>111.4</v>
      </c>
      <c r="E54" s="152">
        <v>102.9</v>
      </c>
      <c r="F54" s="152">
        <v>113.3</v>
      </c>
      <c r="G54" s="152">
        <v>123.3</v>
      </c>
      <c r="H54" s="152">
        <v>120.8</v>
      </c>
      <c r="I54" s="152">
        <v>138.19999999999999</v>
      </c>
      <c r="J54" s="152">
        <v>132.1</v>
      </c>
      <c r="K54" s="152">
        <v>128.30000000000001</v>
      </c>
      <c r="L54" s="152">
        <v>125.1</v>
      </c>
      <c r="M54" s="152">
        <v>109.6</v>
      </c>
      <c r="N54" s="209">
        <f>SUM(B54:M54)/12</f>
        <v>117.84999999999997</v>
      </c>
      <c r="O54" s="352">
        <v>100.1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176</v>
      </c>
      <c r="B55" s="152">
        <v>110.3</v>
      </c>
      <c r="C55" s="152">
        <v>109</v>
      </c>
      <c r="D55" s="152">
        <v>108.2</v>
      </c>
      <c r="E55" s="152">
        <v>113.1</v>
      </c>
      <c r="F55" s="152">
        <v>122.4</v>
      </c>
      <c r="G55" s="152">
        <v>116.8</v>
      </c>
      <c r="H55" s="152">
        <v>108.9</v>
      </c>
      <c r="I55" s="152">
        <v>107</v>
      </c>
      <c r="J55" s="152">
        <v>101.1</v>
      </c>
      <c r="K55" s="152">
        <v>109.4</v>
      </c>
      <c r="L55" s="152">
        <v>99.1</v>
      </c>
      <c r="M55" s="152">
        <v>97.9</v>
      </c>
      <c r="N55" s="209">
        <f>SUM(B55:M55)/12</f>
        <v>108.60000000000001</v>
      </c>
      <c r="O55" s="352">
        <f t="shared" ref="O55:O57" si="1">ROUND(N55/N54*100,1)</f>
        <v>92.2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180</v>
      </c>
      <c r="B56" s="152">
        <v>97.3</v>
      </c>
      <c r="C56" s="152">
        <v>99.8</v>
      </c>
      <c r="D56" s="152">
        <v>97.4</v>
      </c>
      <c r="E56" s="152">
        <v>100.8</v>
      </c>
      <c r="F56" s="152">
        <v>107.3</v>
      </c>
      <c r="G56" s="152">
        <v>108.2</v>
      </c>
      <c r="H56" s="152">
        <v>107.3</v>
      </c>
      <c r="I56" s="152">
        <v>103.7</v>
      </c>
      <c r="J56" s="152">
        <v>106</v>
      </c>
      <c r="K56" s="152">
        <v>105.3</v>
      </c>
      <c r="L56" s="152">
        <v>104.4</v>
      </c>
      <c r="M56" s="152">
        <v>95</v>
      </c>
      <c r="N56" s="209">
        <f>SUM(B56:M56)/12</f>
        <v>102.70833333333336</v>
      </c>
      <c r="O56" s="352">
        <f t="shared" si="1"/>
        <v>94.6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185</v>
      </c>
      <c r="B57" s="152">
        <v>99.6</v>
      </c>
      <c r="C57" s="152">
        <v>101.8</v>
      </c>
      <c r="D57" s="152">
        <v>103.7</v>
      </c>
      <c r="E57" s="152">
        <v>98.9</v>
      </c>
      <c r="F57" s="152">
        <v>104</v>
      </c>
      <c r="G57" s="152">
        <v>110.2</v>
      </c>
      <c r="H57" s="152">
        <v>101.3</v>
      </c>
      <c r="I57" s="152">
        <v>102.5</v>
      </c>
      <c r="J57" s="152">
        <v>108.1</v>
      </c>
      <c r="K57" s="152">
        <v>107.5</v>
      </c>
      <c r="L57" s="152">
        <v>104</v>
      </c>
      <c r="M57" s="152">
        <v>97</v>
      </c>
      <c r="N57" s="209">
        <f>SUM(B57:M57)/12</f>
        <v>103.21666666666665</v>
      </c>
      <c r="O57" s="352">
        <f t="shared" si="1"/>
        <v>100.5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193</v>
      </c>
      <c r="B58" s="152">
        <v>90.2</v>
      </c>
      <c r="C58" s="152">
        <v>104.7</v>
      </c>
      <c r="D58" s="152">
        <v>104.4</v>
      </c>
      <c r="E58" s="152">
        <v>103.1</v>
      </c>
      <c r="F58" s="152">
        <v>107.2</v>
      </c>
      <c r="G58" s="152">
        <v>105</v>
      </c>
      <c r="H58" s="152">
        <v>102.6</v>
      </c>
      <c r="I58" s="152"/>
      <c r="J58" s="152"/>
      <c r="K58" s="152"/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3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76.099999999999994</v>
      </c>
      <c r="C84" s="147">
        <v>83.6</v>
      </c>
      <c r="D84" s="147">
        <v>94.2</v>
      </c>
      <c r="E84" s="147">
        <v>100.7</v>
      </c>
      <c r="F84" s="147">
        <v>83</v>
      </c>
      <c r="G84" s="147">
        <v>85.6</v>
      </c>
      <c r="H84" s="147">
        <v>83.1</v>
      </c>
      <c r="I84" s="147">
        <v>71.099999999999994</v>
      </c>
      <c r="J84" s="147">
        <v>70.099999999999994</v>
      </c>
      <c r="K84" s="147">
        <v>68.599999999999994</v>
      </c>
      <c r="L84" s="147">
        <v>72.099999999999994</v>
      </c>
      <c r="M84" s="147">
        <v>73.099999999999994</v>
      </c>
      <c r="N84" s="208">
        <f t="shared" ref="N84:N87" si="2">SUM(B84:M84)/12</f>
        <v>80.108333333333334</v>
      </c>
      <c r="O84" s="213">
        <v>96</v>
      </c>
      <c r="Q84" s="285"/>
      <c r="R84" s="285"/>
    </row>
    <row r="85" spans="1:26" s="149" customFormat="1" ht="11.1" customHeight="1">
      <c r="A85" s="6" t="s">
        <v>176</v>
      </c>
      <c r="B85" s="147">
        <v>62.3</v>
      </c>
      <c r="C85" s="147">
        <v>69.599999999999994</v>
      </c>
      <c r="D85" s="147">
        <v>89</v>
      </c>
      <c r="E85" s="147">
        <v>87.2</v>
      </c>
      <c r="F85" s="147">
        <v>71.900000000000006</v>
      </c>
      <c r="G85" s="147">
        <v>82.6</v>
      </c>
      <c r="H85" s="147">
        <v>83.4</v>
      </c>
      <c r="I85" s="147">
        <v>81.599999999999994</v>
      </c>
      <c r="J85" s="147">
        <v>85.1</v>
      </c>
      <c r="K85" s="147">
        <v>84.9</v>
      </c>
      <c r="L85" s="147">
        <v>83.6</v>
      </c>
      <c r="M85" s="147">
        <v>88.9</v>
      </c>
      <c r="N85" s="208">
        <f t="shared" si="2"/>
        <v>80.841666666666669</v>
      </c>
      <c r="O85" s="213">
        <f t="shared" ref="O85:O87" si="3">ROUND(N85/N84*100,1)</f>
        <v>100.9</v>
      </c>
      <c r="Q85" s="285"/>
      <c r="R85" s="285"/>
    </row>
    <row r="86" spans="1:26" s="149" customFormat="1" ht="11.1" customHeight="1">
      <c r="A86" s="6" t="s">
        <v>180</v>
      </c>
      <c r="B86" s="147">
        <v>74.8</v>
      </c>
      <c r="C86" s="147">
        <v>83.1</v>
      </c>
      <c r="D86" s="147">
        <v>92.4</v>
      </c>
      <c r="E86" s="147">
        <v>103</v>
      </c>
      <c r="F86" s="147">
        <v>87.6</v>
      </c>
      <c r="G86" s="147">
        <v>84.6</v>
      </c>
      <c r="H86" s="147">
        <v>101.1</v>
      </c>
      <c r="I86" s="147">
        <v>88.7</v>
      </c>
      <c r="J86" s="147">
        <v>95.8</v>
      </c>
      <c r="K86" s="147">
        <v>95.2</v>
      </c>
      <c r="L86" s="147">
        <v>90.3</v>
      </c>
      <c r="M86" s="147">
        <v>99.5</v>
      </c>
      <c r="N86" s="208">
        <f t="shared" si="2"/>
        <v>91.341666666666654</v>
      </c>
      <c r="O86" s="213">
        <f t="shared" si="3"/>
        <v>113</v>
      </c>
      <c r="Q86" s="285"/>
      <c r="R86" s="285"/>
    </row>
    <row r="87" spans="1:26" s="149" customFormat="1" ht="11.1" customHeight="1">
      <c r="A87" s="6" t="s">
        <v>185</v>
      </c>
      <c r="B87" s="147">
        <v>84.8</v>
      </c>
      <c r="C87" s="147">
        <v>88.7</v>
      </c>
      <c r="D87" s="147">
        <v>92</v>
      </c>
      <c r="E87" s="147">
        <v>98.3</v>
      </c>
      <c r="F87" s="147">
        <v>97.7</v>
      </c>
      <c r="G87" s="147">
        <v>93.6</v>
      </c>
      <c r="H87" s="147">
        <v>106.5</v>
      </c>
      <c r="I87" s="147">
        <v>95.3</v>
      </c>
      <c r="J87" s="147">
        <v>93.3</v>
      </c>
      <c r="K87" s="147">
        <v>94.5</v>
      </c>
      <c r="L87" s="147">
        <v>90.5</v>
      </c>
      <c r="M87" s="147">
        <v>92.7</v>
      </c>
      <c r="N87" s="208">
        <f t="shared" si="2"/>
        <v>93.99166666666666</v>
      </c>
      <c r="O87" s="213">
        <f t="shared" si="3"/>
        <v>102.9</v>
      </c>
      <c r="Q87" s="285"/>
      <c r="R87" s="285"/>
    </row>
    <row r="88" spans="1:26" s="149" customFormat="1" ht="11.1" customHeight="1">
      <c r="A88" s="6" t="s">
        <v>193</v>
      </c>
      <c r="B88" s="147">
        <v>92.9</v>
      </c>
      <c r="C88" s="147">
        <v>86.6</v>
      </c>
      <c r="D88" s="147">
        <v>91.8</v>
      </c>
      <c r="E88" s="147">
        <v>95.5</v>
      </c>
      <c r="F88" s="147">
        <v>84.7</v>
      </c>
      <c r="G88" s="147">
        <v>91</v>
      </c>
      <c r="H88" s="147">
        <v>102.9</v>
      </c>
      <c r="I88" s="147"/>
      <c r="J88" s="147"/>
      <c r="K88" s="147"/>
      <c r="L88" s="147"/>
      <c r="M88" s="147"/>
      <c r="N88" s="208"/>
      <c r="O88" s="213"/>
    </row>
    <row r="89" spans="1:26" ht="9.9499999999999993" customHeight="1">
      <c r="E89" s="364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H89" sqref="H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16.5</v>
      </c>
      <c r="C25" s="152">
        <v>20.6</v>
      </c>
      <c r="D25" s="152">
        <v>23</v>
      </c>
      <c r="E25" s="152">
        <v>25.7</v>
      </c>
      <c r="F25" s="152">
        <v>22.2</v>
      </c>
      <c r="G25" s="152">
        <v>20.9</v>
      </c>
      <c r="H25" s="152">
        <v>21.1</v>
      </c>
      <c r="I25" s="152">
        <v>47.8</v>
      </c>
      <c r="J25" s="152">
        <v>50.3</v>
      </c>
      <c r="K25" s="152">
        <v>43.9</v>
      </c>
      <c r="L25" s="152">
        <v>48.7</v>
      </c>
      <c r="M25" s="331">
        <v>53</v>
      </c>
      <c r="N25" s="282">
        <f>SUM(B25:M25)</f>
        <v>393.7</v>
      </c>
      <c r="O25" s="204">
        <v>150.5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176</v>
      </c>
      <c r="B26" s="152">
        <v>43</v>
      </c>
      <c r="C26" s="152">
        <v>42.4</v>
      </c>
      <c r="D26" s="152">
        <v>49.1</v>
      </c>
      <c r="E26" s="152">
        <v>50.7</v>
      </c>
      <c r="F26" s="152">
        <v>52.2</v>
      </c>
      <c r="G26" s="152">
        <v>51</v>
      </c>
      <c r="H26" s="152">
        <v>52.7</v>
      </c>
      <c r="I26" s="152">
        <v>47.1</v>
      </c>
      <c r="J26" s="152">
        <v>50.4</v>
      </c>
      <c r="K26" s="152">
        <v>48.7</v>
      </c>
      <c r="L26" s="152">
        <v>50.5</v>
      </c>
      <c r="M26" s="331">
        <v>52.5</v>
      </c>
      <c r="N26" s="282">
        <f>SUM(B26:M26)</f>
        <v>590.29999999999995</v>
      </c>
      <c r="O26" s="204">
        <f>SUM(N26/N25)*100</f>
        <v>149.93649987299972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2">
        <v>45.1</v>
      </c>
      <c r="C27" s="152">
        <v>47.2</v>
      </c>
      <c r="D27" s="152">
        <v>51.8</v>
      </c>
      <c r="E27" s="152">
        <v>45.6</v>
      </c>
      <c r="F27" s="152">
        <v>54.3</v>
      </c>
      <c r="G27" s="152">
        <v>56.1</v>
      </c>
      <c r="H27" s="152">
        <v>59.2</v>
      </c>
      <c r="I27" s="152">
        <v>51.8</v>
      </c>
      <c r="J27" s="152">
        <v>58.3</v>
      </c>
      <c r="K27" s="152">
        <v>66.7</v>
      </c>
      <c r="L27" s="152">
        <v>52</v>
      </c>
      <c r="M27" s="331">
        <v>65.099999999999994</v>
      </c>
      <c r="N27" s="282">
        <f>SUM(B27:M27)</f>
        <v>653.20000000000005</v>
      </c>
      <c r="O27" s="204">
        <f>SUM(N27/N26)*100</f>
        <v>110.6555988480434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185</v>
      </c>
      <c r="B28" s="152">
        <v>49.8</v>
      </c>
      <c r="C28" s="152">
        <v>57.9</v>
      </c>
      <c r="D28" s="152">
        <v>64.5</v>
      </c>
      <c r="E28" s="152">
        <v>49.4</v>
      </c>
      <c r="F28" s="152">
        <v>51.7</v>
      </c>
      <c r="G28" s="152">
        <v>63.4</v>
      </c>
      <c r="H28" s="152">
        <v>57.1</v>
      </c>
      <c r="I28" s="152">
        <v>50.4</v>
      </c>
      <c r="J28" s="152">
        <v>45.8</v>
      </c>
      <c r="K28" s="152">
        <v>51.8</v>
      </c>
      <c r="L28" s="152">
        <v>53.6</v>
      </c>
      <c r="M28" s="331">
        <v>54.4</v>
      </c>
      <c r="N28" s="282">
        <f>SUM(B28:M28)</f>
        <v>649.79999999999995</v>
      </c>
      <c r="O28" s="204">
        <f>SUM(N28/N27)*100</f>
        <v>99.479485609308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193</v>
      </c>
      <c r="B29" s="152">
        <v>48.1</v>
      </c>
      <c r="C29" s="152">
        <v>55.4</v>
      </c>
      <c r="D29" s="152">
        <v>57.1</v>
      </c>
      <c r="E29" s="152">
        <v>57.9</v>
      </c>
      <c r="F29" s="152">
        <v>56.6</v>
      </c>
      <c r="G29" s="152">
        <v>55.7</v>
      </c>
      <c r="H29" s="152">
        <v>59.7</v>
      </c>
      <c r="I29" s="152"/>
      <c r="J29" s="152"/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29.4</v>
      </c>
      <c r="C54" s="152">
        <v>31.6</v>
      </c>
      <c r="D54" s="152">
        <v>30.7</v>
      </c>
      <c r="E54" s="152">
        <v>30.6</v>
      </c>
      <c r="F54" s="152">
        <v>30.2</v>
      </c>
      <c r="G54" s="152">
        <v>28.7</v>
      </c>
      <c r="H54" s="152">
        <v>28.73</v>
      </c>
      <c r="I54" s="152">
        <v>56.4</v>
      </c>
      <c r="J54" s="152">
        <v>57.8</v>
      </c>
      <c r="K54" s="152">
        <v>58.5</v>
      </c>
      <c r="L54" s="152">
        <v>62</v>
      </c>
      <c r="M54" s="152">
        <v>64.5</v>
      </c>
      <c r="N54" s="209">
        <f t="shared" ref="N54:N57" si="0">SUM(B54:M54)/12</f>
        <v>42.427500000000002</v>
      </c>
      <c r="O54" s="204">
        <v>134.5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176</v>
      </c>
      <c r="B55" s="152">
        <v>57.2</v>
      </c>
      <c r="C55" s="152">
        <v>59.9</v>
      </c>
      <c r="D55" s="152">
        <v>59.5</v>
      </c>
      <c r="E55" s="152">
        <v>59.8</v>
      </c>
      <c r="F55" s="152">
        <v>63.2</v>
      </c>
      <c r="G55" s="152">
        <v>61.4</v>
      </c>
      <c r="H55" s="152">
        <v>61.2</v>
      </c>
      <c r="I55" s="152">
        <v>62</v>
      </c>
      <c r="J55" s="152">
        <v>61.4</v>
      </c>
      <c r="K55" s="152">
        <v>60.1</v>
      </c>
      <c r="L55" s="152">
        <v>62.7</v>
      </c>
      <c r="M55" s="152">
        <v>64</v>
      </c>
      <c r="N55" s="209">
        <f t="shared" si="0"/>
        <v>61.033333333333331</v>
      </c>
      <c r="O55" s="204">
        <f t="shared" ref="O55:O57" si="1">SUM(N55/N54)*100</f>
        <v>143.85323984051223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62.7</v>
      </c>
      <c r="C56" s="152">
        <v>63</v>
      </c>
      <c r="D56" s="152">
        <v>63.7</v>
      </c>
      <c r="E56" s="152">
        <v>64.5</v>
      </c>
      <c r="F56" s="152">
        <v>67.900000000000006</v>
      </c>
      <c r="G56" s="152">
        <v>67.099999999999994</v>
      </c>
      <c r="H56" s="152">
        <v>71.7</v>
      </c>
      <c r="I56" s="152">
        <v>72.099999999999994</v>
      </c>
      <c r="J56" s="152">
        <v>73.5</v>
      </c>
      <c r="K56" s="152">
        <v>77.5</v>
      </c>
      <c r="L56" s="152">
        <v>77</v>
      </c>
      <c r="M56" s="152">
        <v>77.3</v>
      </c>
      <c r="N56" s="209">
        <f t="shared" si="0"/>
        <v>69.833333333333329</v>
      </c>
      <c r="O56" s="204">
        <f t="shared" si="1"/>
        <v>114.41835062807209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2">
        <v>73.3</v>
      </c>
      <c r="C57" s="152">
        <v>73</v>
      </c>
      <c r="D57" s="152">
        <v>75.2</v>
      </c>
      <c r="E57" s="152">
        <v>74.099999999999994</v>
      </c>
      <c r="F57" s="152">
        <v>71.3</v>
      </c>
      <c r="G57" s="152">
        <v>72</v>
      </c>
      <c r="H57" s="152">
        <v>72</v>
      </c>
      <c r="I57" s="152">
        <v>76.2</v>
      </c>
      <c r="J57" s="152">
        <v>70.8</v>
      </c>
      <c r="K57" s="152">
        <v>70.099999999999994</v>
      </c>
      <c r="L57" s="152">
        <v>68.7</v>
      </c>
      <c r="M57" s="152">
        <v>69</v>
      </c>
      <c r="N57" s="209">
        <f t="shared" si="0"/>
        <v>72.141666666666666</v>
      </c>
      <c r="O57" s="204">
        <f t="shared" si="1"/>
        <v>103.3054892601432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2">
        <v>69.400000000000006</v>
      </c>
      <c r="C58" s="152">
        <v>69.400000000000006</v>
      </c>
      <c r="D58" s="152">
        <v>69.7</v>
      </c>
      <c r="E58" s="152">
        <v>70.400000000000006</v>
      </c>
      <c r="F58" s="152">
        <v>71</v>
      </c>
      <c r="G58" s="152">
        <v>71.8</v>
      </c>
      <c r="H58" s="152">
        <v>72.900000000000006</v>
      </c>
      <c r="I58" s="152"/>
      <c r="J58" s="152"/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55.6</v>
      </c>
      <c r="C84" s="145">
        <v>63.7</v>
      </c>
      <c r="D84" s="145">
        <v>75.3</v>
      </c>
      <c r="E84" s="145">
        <v>79</v>
      </c>
      <c r="F84" s="145">
        <v>73.599999999999994</v>
      </c>
      <c r="G84" s="145">
        <v>73.3</v>
      </c>
      <c r="H84" s="145">
        <v>73.599999999999994</v>
      </c>
      <c r="I84" s="145">
        <v>79.8</v>
      </c>
      <c r="J84" s="145">
        <v>87</v>
      </c>
      <c r="K84" s="145">
        <v>74.900000000000006</v>
      </c>
      <c r="L84" s="145">
        <v>77.900000000000006</v>
      </c>
      <c r="M84" s="145">
        <v>81.7</v>
      </c>
      <c r="N84" s="208">
        <f t="shared" ref="N84:N87" si="2">SUM(B84:M84)/12</f>
        <v>74.61666666666666</v>
      </c>
      <c r="O84" s="147">
        <v>107.8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176</v>
      </c>
      <c r="B85" s="145">
        <v>76.7</v>
      </c>
      <c r="C85" s="145">
        <v>70.099999999999994</v>
      </c>
      <c r="D85" s="145">
        <v>82.6</v>
      </c>
      <c r="E85" s="145">
        <v>84.7</v>
      </c>
      <c r="F85" s="145">
        <v>82.1</v>
      </c>
      <c r="G85" s="145">
        <v>83.4</v>
      </c>
      <c r="H85" s="145">
        <v>86.1</v>
      </c>
      <c r="I85" s="145">
        <v>75.900000000000006</v>
      </c>
      <c r="J85" s="145">
        <v>82.2</v>
      </c>
      <c r="K85" s="145">
        <v>81.2</v>
      </c>
      <c r="L85" s="145">
        <v>80.2</v>
      </c>
      <c r="M85" s="145">
        <v>81.900000000000006</v>
      </c>
      <c r="N85" s="208">
        <f t="shared" si="2"/>
        <v>80.591666666666683</v>
      </c>
      <c r="O85" s="147">
        <f t="shared" ref="O85:O87" si="3">ROUND(N85/N84*100,1)</f>
        <v>108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45">
        <v>72.3</v>
      </c>
      <c r="C86" s="145">
        <v>74.900000000000006</v>
      </c>
      <c r="D86" s="145">
        <v>81.3</v>
      </c>
      <c r="E86" s="145">
        <v>70.599999999999994</v>
      </c>
      <c r="F86" s="145">
        <v>79.400000000000006</v>
      </c>
      <c r="G86" s="145">
        <v>83.6</v>
      </c>
      <c r="H86" s="145">
        <v>82</v>
      </c>
      <c r="I86" s="145">
        <v>71.8</v>
      </c>
      <c r="J86" s="145">
        <v>79.099999999999994</v>
      </c>
      <c r="K86" s="145">
        <v>85.6</v>
      </c>
      <c r="L86" s="145">
        <v>67.599999999999994</v>
      </c>
      <c r="M86" s="145">
        <v>84.1</v>
      </c>
      <c r="N86" s="208">
        <f t="shared" si="2"/>
        <v>77.691666666666677</v>
      </c>
      <c r="O86" s="147">
        <f t="shared" si="3"/>
        <v>96.4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185</v>
      </c>
      <c r="B87" s="145">
        <v>68.7</v>
      </c>
      <c r="C87" s="145">
        <v>79.3</v>
      </c>
      <c r="D87" s="145">
        <v>85.6</v>
      </c>
      <c r="E87" s="145">
        <v>66.8</v>
      </c>
      <c r="F87" s="145">
        <v>73</v>
      </c>
      <c r="G87" s="145">
        <v>88</v>
      </c>
      <c r="H87" s="145">
        <v>79.400000000000006</v>
      </c>
      <c r="I87" s="145">
        <v>65.2</v>
      </c>
      <c r="J87" s="145">
        <v>66</v>
      </c>
      <c r="K87" s="145">
        <v>74</v>
      </c>
      <c r="L87" s="145">
        <v>78.3</v>
      </c>
      <c r="M87" s="145">
        <v>78.8</v>
      </c>
      <c r="N87" s="208">
        <f t="shared" si="2"/>
        <v>75.258333333333326</v>
      </c>
      <c r="O87" s="147">
        <f t="shared" si="3"/>
        <v>96.9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193</v>
      </c>
      <c r="B88" s="145">
        <v>69.2</v>
      </c>
      <c r="C88" s="145">
        <v>79.8</v>
      </c>
      <c r="D88" s="145">
        <v>81.900000000000006</v>
      </c>
      <c r="E88" s="145">
        <v>82.1</v>
      </c>
      <c r="F88" s="145">
        <v>79.599999999999994</v>
      </c>
      <c r="G88" s="145">
        <v>77.5</v>
      </c>
      <c r="H88" s="145">
        <v>81.8</v>
      </c>
      <c r="I88" s="145"/>
      <c r="J88" s="145"/>
      <c r="K88" s="145"/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r-tsukauchi</cp:lastModifiedBy>
  <cp:lastPrinted>2025-09-09T06:14:01Z</cp:lastPrinted>
  <dcterms:created xsi:type="dcterms:W3CDTF">2004-08-12T01:21:30Z</dcterms:created>
  <dcterms:modified xsi:type="dcterms:W3CDTF">2025-09-10T08:47:35Z</dcterms:modified>
</cp:coreProperties>
</file>