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C0F69119-436E-4936-A4F3-1EE9D59B7675}" xr6:coauthVersionLast="36" xr6:coauthVersionMax="36" xr10:uidLastSave="{00000000-0000-0000-0000-000000000000}"/>
  <bookViews>
    <workbookView xWindow="0" yWindow="0" windowWidth="28800" windowHeight="1198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E60" i="15" l="1"/>
  <c r="H44" i="59"/>
  <c r="N29" i="59" s="1"/>
  <c r="E31" i="59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D27" i="59"/>
  <c r="D28" i="59"/>
  <c r="D29" i="59"/>
  <c r="D30" i="59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O26" i="51"/>
  <c r="O87" i="56"/>
  <c r="O55" i="56"/>
  <c r="O27" i="49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<sst xmlns="http://schemas.openxmlformats.org/spreadsheetml/2006/main" count="1672" uniqueCount="212">
  <si>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</si>
  <si>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</si>
  <si>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</si>
  <si>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</si>
  <si>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</si>
  <si>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</si>
  <si>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</si>
  <si>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</si>
  <si>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</si>
  <si>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</si>
  <si>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</si>
  <si>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</si>
  <si>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</si>
  <si>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</si>
  <si>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</si>
  <si>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</si>
  <si>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</si>
  <si>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</si>
  <si>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</si>
  <si>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</si>
  <si>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</si>
  <si>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</si>
  <si>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</si>
  <si>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</si>
  <si>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</si>
  <si>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</si>
  <si>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</si>
  <si>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</si>
  <si>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</si>
  <si>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</si>
  <si>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</si>
  <si>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</si>
  <si>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</si>
  <si>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</si>
  <si>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</si>
  <si>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</si>
  <si>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</si>
  <si>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</si>
  <si>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</si>
  <si>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</si>
  <si>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</si>
  <si>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</si>
  <si>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</si>
  <si>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</si>
  <si>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</si>
  <si>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</si>
  <si>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</si>
  <si>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</si>
  <si>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</si>
  <si>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</si>
  <si>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</si>
  <si>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</si>
  <si>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</si>
  <si>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</si>
  <si>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</si>
  <si>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</si>
  <si>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</si>
  <si>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</si>
  <si>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</si>
  <si>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</si>
  <si>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</si>
  <si>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</si>
  <si>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</si>
  <si>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</si>
  <si>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</si>
  <si>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</si>
  <si>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</si>
  <si>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</si>
  <si>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</si>
  <si>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</si>
  <si>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</si>
  <si>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</si>
  <si>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</si>
  <si>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</si>
  <si>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</si>
  <si>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</si>
  <si>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</si>
  <si>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</si>
  <si>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</si>
  <si>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</si>
  <si>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</si>
  <si>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</si>
  <si>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</si>
  <si>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</si>
  <si>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</si>
  <si>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</si>
  <si>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</si>
  <si>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</si>
  <si>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</si>
  <si>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</si>
  <si>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</si>
  <si>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</si>
  <si>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</si>
  <si>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</si>
  <si>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</si>
  <si>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</si>
  <si>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</si>
  <si>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</si>
  <si>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</si>
  <si>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</si>
  <si>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</si>
  <si>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</si>
  <si>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</si>
  <si>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</si>
  <si>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</si>
  <si>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</si>
  <si>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</si>
  <si>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</si>
  <si>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</si>
  <si>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</si>
  <si>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</si>
  <si>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</si>
  <si>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</si>
  <si>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</si>
  <si>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</si>
  <si>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</si>
  <si>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</si>
  <si>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</si>
  <si>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</si>
  <si>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</si>
  <si>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</si>
  <si>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</si>
  <si>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</si>
  <si>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</si>
  <si>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</si>
  <si>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</si>
  <si>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</si>
  <si>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</si>
  <si>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</si>
  <si>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</si>
  <si>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</si>
  <si>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</si>
  <si>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</si>
  <si>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</si>
  <si>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</si>
  <si>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</si>
  <si>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</si>
  <si>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</si>
  <si>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</si>
  <si>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</si>
  <si>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</si>
  <si>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</si>
  <si>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</si>
  <si>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</si>
  <si>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</si>
  <si>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</si>
  <si>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</si>
  <si>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</si>
  <si>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</si>
  <si>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</si>
  <si>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</si>
  <si>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</si>
  <si>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</si>
  <si>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</si>
  <si>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</si>
  <si>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</si>
  <si>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</si>
  <si>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</si>
  <si>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</si>
  <si>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</si>
  <si>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</si>
  <si>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</si>
  <si>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</si>
  <si>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</si>
  <si>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</si>
  <si>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</si>
  <si>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</si>
  <si>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</si>
  <si>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</si>
  <si>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</si>
  <si>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</si>
  <si>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</si>
  <si>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</si>
  <si>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</si>
  <si>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</si>
  <si>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</si>
  <si>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</si>
  <si>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</si>
  <si>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</si>
  <si>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</si>
  <si>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</si>
  <si>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</si>
  <si>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</si>
  <si>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</si>
  <si>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</si>
  <si>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</si>
  <si>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</si>
  <si>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</si>
  <si>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</si>
  <si>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</si>
  <si>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</si>
  <si>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</si>
  <si>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</si>
  <si>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</si>
  <si>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令和6年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</si>
  <si>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</si>
  <si>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</si>
  <si>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</si>
  <si>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</si>
  <si>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</si>
  <si>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</si>
  <si>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</si>
  <si>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</si>
  <si>
    <t xml:space="preserve"> </t>
    <phoneticPr fontId="2"/>
  </si>
  <si>
    <t>前月</t>
    <rPh sb="0" eb="2">
      <t>ゼンゲツ</t>
    </rPh>
    <phoneticPr fontId="2"/>
  </si>
  <si>
    <t>令和7年5月</t>
    <rPh sb="5" eb="6">
      <t>ガツ</t>
    </rPh>
    <phoneticPr fontId="2"/>
  </si>
  <si>
    <t xml:space="preserve">                       令和7年5月所管面（1～3類）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</si>
  <si>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3，559　㎡</t>
    <phoneticPr fontId="2"/>
  </si>
  <si>
    <r>
      <t>88，061  m</t>
    </r>
    <r>
      <rPr>
        <sz val="8"/>
        <rFont val="ＭＳ Ｐゴシック"/>
        <family val="3"/>
        <charset val="128"/>
      </rPr>
      <t>3</t>
    </r>
    <phoneticPr fontId="2"/>
  </si>
  <si>
    <t>13，604　㎡</t>
    <phoneticPr fontId="2"/>
  </si>
  <si>
    <t>　　　　　　　　　　　　　　　　令和7年5月末上位10品目入庫高(県合計）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</si>
  <si>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令和7年5月末上位10品目保管残高(県合計）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</si>
</sst>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6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2" borderId="1" xfId="1" applyFont="1" applyFill="1" applyBorder="1"/>
    <xf numFmtId="183" fontId="0" fillId="22" borderId="1" xfId="0" applyNumberFormat="1" applyFill="1" applyBorder="1"/>
    <xf numFmtId="0" fontId="23" fillId="0" borderId="0" xfId="0" applyFont="1" applyAlignment="1">
      <alignment horizontal="center"/>
    </xf>
    <xf numFmtId="0" fontId="33" fillId="23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2" borderId="1" xfId="0" applyNumberFormat="1" applyFill="1" applyBorder="1"/>
    <xf numFmtId="38" fontId="0" fillId="19" borderId="1" xfId="1" applyFont="1" applyFill="1" applyBorder="1"/>
    <xf numFmtId="0" fontId="0" fillId="24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2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2" xfId="1" applyFill="1" applyBorder="1"/>
    <xf numFmtId="38" fontId="1" fillId="0" borderId="20" xfId="1" applyBorder="1"/>
    <xf numFmtId="178" fontId="5" fillId="0" borderId="31" xfId="0" applyNumberFormat="1" applyFont="1" applyBorder="1" applyAlignment="1">
      <alignment horizontal="center"/>
    </xf>
    <xf numFmtId="38" fontId="1" fillId="0" borderId="11" xfId="1" applyFont="1" applyFill="1" applyBorder="1"/>
    <xf numFmtId="38" fontId="37" fillId="19" borderId="1" xfId="1" applyFont="1" applyFill="1" applyBorder="1"/>
    <xf numFmtId="38" fontId="37" fillId="19" borderId="10" xfId="1" applyFont="1" applyFill="1" applyBorder="1"/>
    <xf numFmtId="38" fontId="37" fillId="19" borderId="11" xfId="1" applyFont="1" applyFill="1" applyBorder="1"/>
    <xf numFmtId="38" fontId="37" fillId="19" borderId="39" xfId="1" applyFont="1" applyFill="1" applyBorder="1"/>
    <xf numFmtId="38" fontId="0" fillId="11" borderId="1" xfId="1" applyFont="1" applyFill="1" applyBorder="1"/>
    <xf numFmtId="38" fontId="1" fillId="0" borderId="38" xfId="1" applyFill="1" applyBorder="1"/>
    <xf numFmtId="38" fontId="1" fillId="0" borderId="8" xfId="1" applyFont="1" applyBorder="1"/>
    <xf numFmtId="38" fontId="1" fillId="0" borderId="33" xfId="1" applyFont="1" applyFill="1" applyBorder="1"/>
    <xf numFmtId="38" fontId="1" fillId="0" borderId="9" xfId="1" applyFont="1" applyFill="1" applyBorder="1"/>
    <xf numFmtId="0" fontId="5" fillId="0" borderId="11" xfId="0" applyFont="1" applyBorder="1" applyAlignment="1">
      <alignment horizontal="center"/>
    </xf>
    <xf numFmtId="179" fontId="0" fillId="0" borderId="10" xfId="1" applyNumberFormat="1" applyFont="1" applyBorder="1"/>
    <xf numFmtId="38" fontId="1" fillId="0" borderId="9" xfId="1" applyBorder="1"/>
    <xf numFmtId="38" fontId="1" fillId="0" borderId="10" xfId="1" applyFont="1" applyBorder="1"/>
    <xf numFmtId="38" fontId="0" fillId="0" borderId="8" xfId="1" applyFont="1" applyFill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8" fontId="1" fillId="0" borderId="33" xfId="1" applyFill="1" applyBorder="1"/>
    <xf numFmtId="38" fontId="1" fillId="0" borderId="8" xfId="1" applyFont="1" applyFill="1" applyBorder="1"/>
    <xf numFmtId="0" fontId="0" fillId="0" borderId="8" xfId="0" applyBorder="1"/>
    <xf numFmtId="38" fontId="0" fillId="0" borderId="2" xfId="1" applyFont="1" applyBorder="1"/>
    <xf numFmtId="38" fontId="1" fillId="0" borderId="20" xfId="1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令和7年5月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令和7年5月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令和7年5月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2,486,409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2,486,409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386386</c:v>
                </c:pt>
                <c:pt idx="2">
                  <c:v>515344</c:v>
                </c:pt>
                <c:pt idx="3">
                  <c:v>244810</c:v>
                </c:pt>
                <c:pt idx="4">
                  <c:v>283562</c:v>
                </c:pt>
                <c:pt idx="5">
                  <c:v>864669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5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132356</c:v>
                </c:pt>
                <c:pt idx="1">
                  <c:v>255287</c:v>
                </c:pt>
                <c:pt idx="2">
                  <c:v>323929</c:v>
                </c:pt>
                <c:pt idx="3">
                  <c:v>214905</c:v>
                </c:pt>
                <c:pt idx="4">
                  <c:v>168317</c:v>
                </c:pt>
                <c:pt idx="5">
                  <c:v>589342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59282</c:v>
                </c:pt>
                <c:pt idx="1">
                  <c:v>131099</c:v>
                </c:pt>
                <c:pt idx="2">
                  <c:v>191415</c:v>
                </c:pt>
                <c:pt idx="3">
                  <c:v>29905</c:v>
                </c:pt>
                <c:pt idx="4">
                  <c:v>115245</c:v>
                </c:pt>
                <c:pt idx="5">
                  <c:v>275327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0.69065634164414158</c:v>
                </c:pt>
                <c:pt idx="1">
                  <c:v>0.66070458039369961</c:v>
                </c:pt>
                <c:pt idx="2">
                  <c:v>0.62856849017355398</c:v>
                </c:pt>
                <c:pt idx="3">
                  <c:v>0.87784404231853275</c:v>
                </c:pt>
                <c:pt idx="4">
                  <c:v>0.59358094526064842</c:v>
                </c:pt>
                <c:pt idx="5">
                  <c:v>0.68158104430712796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  <c:pt idx="1">
                  <c:v>103.4</c:v>
                </c:pt>
                <c:pt idx="2" formatCode="0.0_ ">
                  <c:v>108.1</c:v>
                </c:pt>
                <c:pt idx="3">
                  <c:v>113.3</c:v>
                </c:pt>
                <c:pt idx="4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  <c:pt idx="1">
                  <c:v>148.19999999999999</c:v>
                </c:pt>
                <c:pt idx="2">
                  <c:v>145.69999999999999</c:v>
                </c:pt>
                <c:pt idx="3">
                  <c:v>146.69999999999999</c:v>
                </c:pt>
                <c:pt idx="4">
                  <c:v>148.69999999999999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  <c:pt idx="1">
                  <c:v>69.400000000000006</c:v>
                </c:pt>
                <c:pt idx="2">
                  <c:v>74.400000000000006</c:v>
                </c:pt>
                <c:pt idx="3">
                  <c:v>77.2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8.9244479474430115E-3"/>
                  <c:y val="2.8857756416811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6064259285858612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5.35475309528621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3.569835396857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367087</c:v>
                </c:pt>
                <c:pt idx="1">
                  <c:v>110102</c:v>
                </c:pt>
                <c:pt idx="2">
                  <c:v>106732</c:v>
                </c:pt>
                <c:pt idx="3">
                  <c:v>91302</c:v>
                </c:pt>
                <c:pt idx="4">
                  <c:v>68671</c:v>
                </c:pt>
                <c:pt idx="5">
                  <c:v>50290</c:v>
                </c:pt>
                <c:pt idx="6">
                  <c:v>41924</c:v>
                </c:pt>
                <c:pt idx="7">
                  <c:v>33943</c:v>
                </c:pt>
                <c:pt idx="8">
                  <c:v>31543</c:v>
                </c:pt>
                <c:pt idx="9">
                  <c:v>25612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14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3.5698353968574765E-3"/>
                  <c:y val="2.3088023088022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346764</c:v>
                </c:pt>
                <c:pt idx="1">
                  <c:v>127474</c:v>
                </c:pt>
                <c:pt idx="2">
                  <c:v>110795</c:v>
                </c:pt>
                <c:pt idx="3">
                  <c:v>70110</c:v>
                </c:pt>
                <c:pt idx="4">
                  <c:v>63419</c:v>
                </c:pt>
                <c:pt idx="5">
                  <c:v>45500</c:v>
                </c:pt>
                <c:pt idx="6">
                  <c:v>48842</c:v>
                </c:pt>
                <c:pt idx="7">
                  <c:v>28178</c:v>
                </c:pt>
                <c:pt idx="8">
                  <c:v>22963</c:v>
                </c:pt>
                <c:pt idx="9">
                  <c:v>21304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2.247975413329744E-2"/>
                  <c:y val="-7.1100315442220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0.127890871439235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3.9816513761468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1.92636470899853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1027480539291559"/>
                  <c:y val="0.16511281273327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367087</c:v>
                </c:pt>
                <c:pt idx="1">
                  <c:v>110102</c:v>
                </c:pt>
                <c:pt idx="2">
                  <c:v>106732</c:v>
                </c:pt>
                <c:pt idx="3">
                  <c:v>91302</c:v>
                </c:pt>
                <c:pt idx="4">
                  <c:v>68671</c:v>
                </c:pt>
                <c:pt idx="5">
                  <c:v>50290</c:v>
                </c:pt>
                <c:pt idx="6">
                  <c:v>41924</c:v>
                </c:pt>
                <c:pt idx="7">
                  <c:v>33943</c:v>
                </c:pt>
                <c:pt idx="8">
                  <c:v>31543</c:v>
                </c:pt>
                <c:pt idx="9">
                  <c:v>25612</c:v>
                </c:pt>
                <c:pt idx="10">
                  <c:v>151453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367087</c:v>
                </c:pt>
                <c:pt idx="1">
                  <c:v>110102</c:v>
                </c:pt>
                <c:pt idx="2">
                  <c:v>106732</c:v>
                </c:pt>
                <c:pt idx="3">
                  <c:v>91302</c:v>
                </c:pt>
                <c:pt idx="4">
                  <c:v>68671</c:v>
                </c:pt>
                <c:pt idx="5">
                  <c:v>50290</c:v>
                </c:pt>
                <c:pt idx="6">
                  <c:v>41924</c:v>
                </c:pt>
                <c:pt idx="7">
                  <c:v>33943</c:v>
                </c:pt>
                <c:pt idx="8">
                  <c:v>31543</c:v>
                </c:pt>
                <c:pt idx="9">
                  <c:v>25612</c:v>
                </c:pt>
                <c:pt idx="10">
                  <c:v>151453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6815050790406924"/>
                  <c:y val="-0.144002051467704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2.385967021297904E-2"/>
                  <c:y val="-9.0351344013032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7039503649830029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7990930522997603"/>
                  <c:y val="-0.1073330316469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5.0890585241730277E-2"/>
                  <c:y val="-3.177445922707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48939779474132"/>
                      <c:h val="7.1003952092195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346764</c:v>
                </c:pt>
                <c:pt idx="1">
                  <c:v>127474</c:v>
                </c:pt>
                <c:pt idx="2">
                  <c:v>110795</c:v>
                </c:pt>
                <c:pt idx="3">
                  <c:v>70110</c:v>
                </c:pt>
                <c:pt idx="4">
                  <c:v>63419</c:v>
                </c:pt>
                <c:pt idx="5">
                  <c:v>45500</c:v>
                </c:pt>
                <c:pt idx="6">
                  <c:v>48842</c:v>
                </c:pt>
                <c:pt idx="7">
                  <c:v>28178</c:v>
                </c:pt>
                <c:pt idx="8">
                  <c:v>22963</c:v>
                </c:pt>
                <c:pt idx="9">
                  <c:v>21304</c:v>
                </c:pt>
                <c:pt idx="10" formatCode="#,##0_);[Red]\(#,##0\)">
                  <c:v>169733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17670</c:v>
                </c:pt>
                <c:pt idx="1">
                  <c:v>13189</c:v>
                </c:pt>
                <c:pt idx="2">
                  <c:v>5708</c:v>
                </c:pt>
                <c:pt idx="3">
                  <c:v>3136</c:v>
                </c:pt>
                <c:pt idx="4">
                  <c:v>3040</c:v>
                </c:pt>
                <c:pt idx="5">
                  <c:v>2924</c:v>
                </c:pt>
                <c:pt idx="6">
                  <c:v>2682</c:v>
                </c:pt>
                <c:pt idx="7">
                  <c:v>1671</c:v>
                </c:pt>
                <c:pt idx="8">
                  <c:v>1525</c:v>
                </c:pt>
                <c:pt idx="9">
                  <c:v>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-7.4177176020873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3.662327207836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18105</c:v>
                </c:pt>
                <c:pt idx="1">
                  <c:v>12711</c:v>
                </c:pt>
                <c:pt idx="2">
                  <c:v>7209</c:v>
                </c:pt>
                <c:pt idx="3">
                  <c:v>3615</c:v>
                </c:pt>
                <c:pt idx="4">
                  <c:v>3667</c:v>
                </c:pt>
                <c:pt idx="5">
                  <c:v>2552</c:v>
                </c:pt>
                <c:pt idx="6">
                  <c:v>2644</c:v>
                </c:pt>
                <c:pt idx="7">
                  <c:v>1524</c:v>
                </c:pt>
                <c:pt idx="8">
                  <c:v>1405</c:v>
                </c:pt>
                <c:pt idx="9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57973</c:v>
                </c:pt>
                <c:pt idx="1">
                  <c:v>15256</c:v>
                </c:pt>
                <c:pt idx="2">
                  <c:v>13859</c:v>
                </c:pt>
                <c:pt idx="3">
                  <c:v>7120</c:v>
                </c:pt>
                <c:pt idx="4">
                  <c:v>5640</c:v>
                </c:pt>
                <c:pt idx="5">
                  <c:v>3734</c:v>
                </c:pt>
                <c:pt idx="6">
                  <c:v>3515</c:v>
                </c:pt>
                <c:pt idx="7">
                  <c:v>2765</c:v>
                </c:pt>
                <c:pt idx="8">
                  <c:v>1981</c:v>
                </c:pt>
                <c:pt idx="9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419998970716881E-2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59321</c:v>
                </c:pt>
                <c:pt idx="1">
                  <c:v>12131</c:v>
                </c:pt>
                <c:pt idx="2">
                  <c:v>8335</c:v>
                </c:pt>
                <c:pt idx="3">
                  <c:v>4351</c:v>
                </c:pt>
                <c:pt idx="4">
                  <c:v>5056</c:v>
                </c:pt>
                <c:pt idx="5">
                  <c:v>3701</c:v>
                </c:pt>
                <c:pt idx="6">
                  <c:v>1648</c:v>
                </c:pt>
                <c:pt idx="7">
                  <c:v>12917</c:v>
                </c:pt>
                <c:pt idx="8">
                  <c:v>1736</c:v>
                </c:pt>
                <c:pt idx="9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335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1.2411347517730497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5.3191489361702126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缶詰・びん詰</c:v>
                </c:pt>
                <c:pt idx="7">
                  <c:v>鉄鋼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25287</c:v>
                </c:pt>
                <c:pt idx="1">
                  <c:v>19473</c:v>
                </c:pt>
                <c:pt idx="2">
                  <c:v>16466</c:v>
                </c:pt>
                <c:pt idx="3">
                  <c:v>15140</c:v>
                </c:pt>
                <c:pt idx="4">
                  <c:v>14473</c:v>
                </c:pt>
                <c:pt idx="5">
                  <c:v>12509</c:v>
                </c:pt>
                <c:pt idx="6">
                  <c:v>11671</c:v>
                </c:pt>
                <c:pt idx="7">
                  <c:v>11177</c:v>
                </c:pt>
                <c:pt idx="8">
                  <c:v>8995</c:v>
                </c:pt>
                <c:pt idx="9">
                  <c:v>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-2.325611914789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-1.300221386350978E-16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5.319148936170082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8.8652482269502252E-3"/>
                  <c:y val="-6.1038881774791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缶詰・びん詰</c:v>
                </c:pt>
                <c:pt idx="7">
                  <c:v>鉄鋼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21304</c:v>
                </c:pt>
                <c:pt idx="1">
                  <c:v>19108</c:v>
                </c:pt>
                <c:pt idx="2">
                  <c:v>20246</c:v>
                </c:pt>
                <c:pt idx="3">
                  <c:v>12996</c:v>
                </c:pt>
                <c:pt idx="4">
                  <c:v>16959</c:v>
                </c:pt>
                <c:pt idx="5">
                  <c:v>14972</c:v>
                </c:pt>
                <c:pt idx="6">
                  <c:v>13964</c:v>
                </c:pt>
                <c:pt idx="7">
                  <c:v>10290</c:v>
                </c:pt>
                <c:pt idx="8">
                  <c:v>7039</c:v>
                </c:pt>
                <c:pt idx="9">
                  <c:v>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動植物性飼・肥料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31812</c:v>
                </c:pt>
                <c:pt idx="1">
                  <c:v>12655</c:v>
                </c:pt>
                <c:pt idx="2">
                  <c:v>6383</c:v>
                </c:pt>
                <c:pt idx="3">
                  <c:v>6090</c:v>
                </c:pt>
                <c:pt idx="4">
                  <c:v>4802</c:v>
                </c:pt>
                <c:pt idx="5">
                  <c:v>1692</c:v>
                </c:pt>
                <c:pt idx="6">
                  <c:v>1321</c:v>
                </c:pt>
                <c:pt idx="7">
                  <c:v>1320</c:v>
                </c:pt>
                <c:pt idx="8">
                  <c:v>997</c:v>
                </c:pt>
                <c:pt idx="9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8.8887489063867661E-3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動植物性飼・肥料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34597</c:v>
                </c:pt>
                <c:pt idx="1">
                  <c:v>14887</c:v>
                </c:pt>
                <c:pt idx="2">
                  <c:v>6368</c:v>
                </c:pt>
                <c:pt idx="3">
                  <c:v>11911</c:v>
                </c:pt>
                <c:pt idx="4">
                  <c:v>5713</c:v>
                </c:pt>
                <c:pt idx="5">
                  <c:v>1878</c:v>
                </c:pt>
                <c:pt idx="6">
                  <c:v>1397</c:v>
                </c:pt>
                <c:pt idx="7">
                  <c:v>929</c:v>
                </c:pt>
                <c:pt idx="8">
                  <c:v>1903</c:v>
                </c:pt>
                <c:pt idx="9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3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5.90417723208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44409</c:v>
                </c:pt>
                <c:pt idx="1">
                  <c:v>10477</c:v>
                </c:pt>
                <c:pt idx="2">
                  <c:v>9044</c:v>
                </c:pt>
                <c:pt idx="3">
                  <c:v>8586</c:v>
                </c:pt>
                <c:pt idx="4">
                  <c:v>4672</c:v>
                </c:pt>
                <c:pt idx="5">
                  <c:v>3181</c:v>
                </c:pt>
                <c:pt idx="6">
                  <c:v>1600</c:v>
                </c:pt>
                <c:pt idx="7">
                  <c:v>1050</c:v>
                </c:pt>
                <c:pt idx="8">
                  <c:v>996</c:v>
                </c:pt>
                <c:pt idx="9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-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7.0127651366413846E-3"/>
                  <c:y val="-7.9374823909723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1.772790212247027E-3"/>
                  <c:y val="-3.798211664219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51031</c:v>
                </c:pt>
                <c:pt idx="1">
                  <c:v>10610</c:v>
                </c:pt>
                <c:pt idx="2">
                  <c:v>9565</c:v>
                </c:pt>
                <c:pt idx="3">
                  <c:v>9228</c:v>
                </c:pt>
                <c:pt idx="4">
                  <c:v>5020</c:v>
                </c:pt>
                <c:pt idx="5">
                  <c:v>4656</c:v>
                </c:pt>
                <c:pt idx="6">
                  <c:v>1000</c:v>
                </c:pt>
                <c:pt idx="7">
                  <c:v>1045</c:v>
                </c:pt>
                <c:pt idx="8">
                  <c:v>891</c:v>
                </c:pt>
                <c:pt idx="9">
                  <c:v>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7687189700441989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57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343811</c:v>
                </c:pt>
                <c:pt idx="1">
                  <c:v>85785</c:v>
                </c:pt>
                <c:pt idx="2">
                  <c:v>25896</c:v>
                </c:pt>
                <c:pt idx="3">
                  <c:v>24666</c:v>
                </c:pt>
                <c:pt idx="4">
                  <c:v>16135</c:v>
                </c:pt>
                <c:pt idx="5">
                  <c:v>13026</c:v>
                </c:pt>
                <c:pt idx="6">
                  <c:v>12419</c:v>
                </c:pt>
                <c:pt idx="7">
                  <c:v>10211</c:v>
                </c:pt>
                <c:pt idx="8">
                  <c:v>10135</c:v>
                </c:pt>
                <c:pt idx="9">
                  <c:v>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324263</c:v>
                </c:pt>
                <c:pt idx="1">
                  <c:v>62848</c:v>
                </c:pt>
                <c:pt idx="2">
                  <c:v>20635</c:v>
                </c:pt>
                <c:pt idx="3">
                  <c:v>18763</c:v>
                </c:pt>
                <c:pt idx="4">
                  <c:v>17730</c:v>
                </c:pt>
                <c:pt idx="5">
                  <c:v>7824</c:v>
                </c:pt>
                <c:pt idx="6">
                  <c:v>10803</c:v>
                </c:pt>
                <c:pt idx="7">
                  <c:v>14050</c:v>
                </c:pt>
                <c:pt idx="8">
                  <c:v>12340</c:v>
                </c:pt>
                <c:pt idx="9">
                  <c:v>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-1.154423878833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7849176984288037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8.92458849214369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448835</c:v>
                </c:pt>
                <c:pt idx="1">
                  <c:v>137772</c:v>
                </c:pt>
                <c:pt idx="2">
                  <c:v>120666</c:v>
                </c:pt>
                <c:pt idx="3">
                  <c:v>98638</c:v>
                </c:pt>
                <c:pt idx="4">
                  <c:v>76818</c:v>
                </c:pt>
                <c:pt idx="5">
                  <c:v>73696</c:v>
                </c:pt>
                <c:pt idx="6">
                  <c:v>60097</c:v>
                </c:pt>
                <c:pt idx="7">
                  <c:v>55933</c:v>
                </c:pt>
                <c:pt idx="8">
                  <c:v>52323</c:v>
                </c:pt>
                <c:pt idx="9">
                  <c:v>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5.771551283362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3.56969485215681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0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443880</c:v>
                </c:pt>
                <c:pt idx="1">
                  <c:v>130317</c:v>
                </c:pt>
                <c:pt idx="2">
                  <c:v>122061</c:v>
                </c:pt>
                <c:pt idx="3">
                  <c:v>99402</c:v>
                </c:pt>
                <c:pt idx="4">
                  <c:v>73435</c:v>
                </c:pt>
                <c:pt idx="5">
                  <c:v>66004</c:v>
                </c:pt>
                <c:pt idx="6">
                  <c:v>62743</c:v>
                </c:pt>
                <c:pt idx="7">
                  <c:v>58936</c:v>
                </c:pt>
                <c:pt idx="8">
                  <c:v>47056</c:v>
                </c:pt>
                <c:pt idx="9">
                  <c:v>45838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3.7986555099415953E-2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67844404064877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448835</c:v>
                </c:pt>
                <c:pt idx="1">
                  <c:v>137772</c:v>
                </c:pt>
                <c:pt idx="2">
                  <c:v>120666</c:v>
                </c:pt>
                <c:pt idx="3">
                  <c:v>98638</c:v>
                </c:pt>
                <c:pt idx="4">
                  <c:v>76818</c:v>
                </c:pt>
                <c:pt idx="5">
                  <c:v>73696</c:v>
                </c:pt>
                <c:pt idx="6">
                  <c:v>60097</c:v>
                </c:pt>
                <c:pt idx="7">
                  <c:v>55933</c:v>
                </c:pt>
                <c:pt idx="8">
                  <c:v>52323</c:v>
                </c:pt>
                <c:pt idx="9">
                  <c:v>51048</c:v>
                </c:pt>
                <c:pt idx="10">
                  <c:v>311491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448835</c:v>
                </c:pt>
                <c:pt idx="1">
                  <c:v>137772</c:v>
                </c:pt>
                <c:pt idx="2">
                  <c:v>120666</c:v>
                </c:pt>
                <c:pt idx="3">
                  <c:v>98638</c:v>
                </c:pt>
                <c:pt idx="4">
                  <c:v>76818</c:v>
                </c:pt>
                <c:pt idx="5">
                  <c:v>73696</c:v>
                </c:pt>
                <c:pt idx="6">
                  <c:v>60097</c:v>
                </c:pt>
                <c:pt idx="7">
                  <c:v>55933</c:v>
                </c:pt>
                <c:pt idx="8">
                  <c:v>52323</c:v>
                </c:pt>
                <c:pt idx="9">
                  <c:v>51048</c:v>
                </c:pt>
                <c:pt idx="10">
                  <c:v>311491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2016498701021151"/>
                  <c:y val="7.3451473738196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4555842733398797"/>
                  <c:y val="-0.12406781910881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1.4587833009423378E-2"/>
                  <c:y val="-6.6467191601049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40533984976015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3.9328938844476503E-2"/>
                  <c:y val="-5.7972787884273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5.1166409542318658E-2"/>
                  <c:y val="-3.9187739463601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3.2742147689554066E-2"/>
                  <c:y val="-1.7817479711587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5.9372616590865054E-2"/>
                  <c:y val="6.71903943041602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6879512198379781"/>
                  <c:y val="0.13834229342021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443880</c:v>
                </c:pt>
                <c:pt idx="1">
                  <c:v>130317</c:v>
                </c:pt>
                <c:pt idx="2">
                  <c:v>122061</c:v>
                </c:pt>
                <c:pt idx="3">
                  <c:v>99402</c:v>
                </c:pt>
                <c:pt idx="4">
                  <c:v>73435</c:v>
                </c:pt>
                <c:pt idx="5">
                  <c:v>66004</c:v>
                </c:pt>
                <c:pt idx="6">
                  <c:v>62743</c:v>
                </c:pt>
                <c:pt idx="7">
                  <c:v>58936</c:v>
                </c:pt>
                <c:pt idx="8">
                  <c:v>47056</c:v>
                </c:pt>
                <c:pt idx="9">
                  <c:v>45838</c:v>
                </c:pt>
                <c:pt idx="10" formatCode="#,##0_);[Red]\(#,##0\)">
                  <c:v>329146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-3.5695548438806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その他の食料工業品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21340</c:v>
                </c:pt>
                <c:pt idx="1">
                  <c:v>15688</c:v>
                </c:pt>
                <c:pt idx="2">
                  <c:v>12268</c:v>
                </c:pt>
                <c:pt idx="3">
                  <c:v>6902</c:v>
                </c:pt>
                <c:pt idx="4">
                  <c:v>6466</c:v>
                </c:pt>
                <c:pt idx="5">
                  <c:v>5432</c:v>
                </c:pt>
                <c:pt idx="6">
                  <c:v>5426</c:v>
                </c:pt>
                <c:pt idx="7">
                  <c:v>4535</c:v>
                </c:pt>
                <c:pt idx="8">
                  <c:v>3251</c:v>
                </c:pt>
                <c:pt idx="9">
                  <c:v>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3.7862175747501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2.2222325625762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その他の食料工業品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14996</c:v>
                </c:pt>
                <c:pt idx="1">
                  <c:v>15706</c:v>
                </c:pt>
                <c:pt idx="2">
                  <c:v>10641</c:v>
                </c:pt>
                <c:pt idx="3">
                  <c:v>5640</c:v>
                </c:pt>
                <c:pt idx="4">
                  <c:v>6815</c:v>
                </c:pt>
                <c:pt idx="5">
                  <c:v>4981</c:v>
                </c:pt>
                <c:pt idx="6">
                  <c:v>4427</c:v>
                </c:pt>
                <c:pt idx="7">
                  <c:v>5751</c:v>
                </c:pt>
                <c:pt idx="8">
                  <c:v>3347</c:v>
                </c:pt>
                <c:pt idx="9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83674</c:v>
                </c:pt>
                <c:pt idx="1">
                  <c:v>14882</c:v>
                </c:pt>
                <c:pt idx="2">
                  <c:v>11763</c:v>
                </c:pt>
                <c:pt idx="3">
                  <c:v>9081</c:v>
                </c:pt>
                <c:pt idx="4">
                  <c:v>8261</c:v>
                </c:pt>
                <c:pt idx="5">
                  <c:v>8172</c:v>
                </c:pt>
                <c:pt idx="6">
                  <c:v>7978</c:v>
                </c:pt>
                <c:pt idx="7">
                  <c:v>5863</c:v>
                </c:pt>
                <c:pt idx="8">
                  <c:v>5362</c:v>
                </c:pt>
                <c:pt idx="9">
                  <c:v>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80667</c:v>
                </c:pt>
                <c:pt idx="1">
                  <c:v>13983</c:v>
                </c:pt>
                <c:pt idx="2">
                  <c:v>13207</c:v>
                </c:pt>
                <c:pt idx="3">
                  <c:v>6879</c:v>
                </c:pt>
                <c:pt idx="4">
                  <c:v>8661</c:v>
                </c:pt>
                <c:pt idx="5">
                  <c:v>5304</c:v>
                </c:pt>
                <c:pt idx="6">
                  <c:v>8570</c:v>
                </c:pt>
                <c:pt idx="7">
                  <c:v>3230</c:v>
                </c:pt>
                <c:pt idx="8">
                  <c:v>5760</c:v>
                </c:pt>
                <c:pt idx="9">
                  <c:v>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72292</c:v>
                </c:pt>
                <c:pt idx="1">
                  <c:v>52094</c:v>
                </c:pt>
                <c:pt idx="2">
                  <c:v>37617</c:v>
                </c:pt>
                <c:pt idx="3">
                  <c:v>24985</c:v>
                </c:pt>
                <c:pt idx="4">
                  <c:v>23159</c:v>
                </c:pt>
                <c:pt idx="5">
                  <c:v>18161</c:v>
                </c:pt>
                <c:pt idx="6">
                  <c:v>17900</c:v>
                </c:pt>
                <c:pt idx="7">
                  <c:v>14539</c:v>
                </c:pt>
                <c:pt idx="8">
                  <c:v>13877</c:v>
                </c:pt>
                <c:pt idx="9">
                  <c:v>13726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63815</c:v>
                </c:pt>
                <c:pt idx="1">
                  <c:v>47054</c:v>
                </c:pt>
                <c:pt idx="2">
                  <c:v>32694</c:v>
                </c:pt>
                <c:pt idx="3">
                  <c:v>41334</c:v>
                </c:pt>
                <c:pt idx="4">
                  <c:v>25835</c:v>
                </c:pt>
                <c:pt idx="5">
                  <c:v>15053</c:v>
                </c:pt>
                <c:pt idx="6">
                  <c:v>18079</c:v>
                </c:pt>
                <c:pt idx="7">
                  <c:v>10487</c:v>
                </c:pt>
                <c:pt idx="8">
                  <c:v>15719</c:v>
                </c:pt>
                <c:pt idx="9">
                  <c:v>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7.1111111111111115E-3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1.2444444444444444E-2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14772</c:v>
                </c:pt>
                <c:pt idx="1">
                  <c:v>10846</c:v>
                </c:pt>
                <c:pt idx="2">
                  <c:v>7442</c:v>
                </c:pt>
                <c:pt idx="3">
                  <c:v>6690</c:v>
                </c:pt>
                <c:pt idx="4">
                  <c:v>3190</c:v>
                </c:pt>
                <c:pt idx="5">
                  <c:v>1644</c:v>
                </c:pt>
                <c:pt idx="6">
                  <c:v>1632</c:v>
                </c:pt>
                <c:pt idx="7">
                  <c:v>1388</c:v>
                </c:pt>
                <c:pt idx="8">
                  <c:v>1367</c:v>
                </c:pt>
                <c:pt idx="9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782475051581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0"/>
                  <c:y val="7.1301247771835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8.88888888888882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1.777777777777777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8.888888888888823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8.8888888888887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16509</c:v>
                </c:pt>
                <c:pt idx="1">
                  <c:v>14313</c:v>
                </c:pt>
                <c:pt idx="2">
                  <c:v>10002</c:v>
                </c:pt>
                <c:pt idx="3">
                  <c:v>8400</c:v>
                </c:pt>
                <c:pt idx="4">
                  <c:v>1437</c:v>
                </c:pt>
                <c:pt idx="5">
                  <c:v>1479</c:v>
                </c:pt>
                <c:pt idx="6">
                  <c:v>1471</c:v>
                </c:pt>
                <c:pt idx="7">
                  <c:v>945</c:v>
                </c:pt>
                <c:pt idx="8">
                  <c:v>837</c:v>
                </c:pt>
                <c:pt idx="9">
                  <c:v>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328113646811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32422</c:v>
                </c:pt>
                <c:pt idx="1">
                  <c:v>17212</c:v>
                </c:pt>
                <c:pt idx="2">
                  <c:v>13082</c:v>
                </c:pt>
                <c:pt idx="3">
                  <c:v>8419</c:v>
                </c:pt>
                <c:pt idx="4">
                  <c:v>6508</c:v>
                </c:pt>
                <c:pt idx="5">
                  <c:v>4731</c:v>
                </c:pt>
                <c:pt idx="6">
                  <c:v>3437</c:v>
                </c:pt>
                <c:pt idx="7">
                  <c:v>3252</c:v>
                </c:pt>
                <c:pt idx="8">
                  <c:v>2920</c:v>
                </c:pt>
                <c:pt idx="9">
                  <c:v>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-1.547043907647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32214</c:v>
                </c:pt>
                <c:pt idx="1">
                  <c:v>15628</c:v>
                </c:pt>
                <c:pt idx="2">
                  <c:v>12214</c:v>
                </c:pt>
                <c:pt idx="3">
                  <c:v>8324</c:v>
                </c:pt>
                <c:pt idx="4">
                  <c:v>7222</c:v>
                </c:pt>
                <c:pt idx="5">
                  <c:v>1342</c:v>
                </c:pt>
                <c:pt idx="6">
                  <c:v>6022</c:v>
                </c:pt>
                <c:pt idx="7">
                  <c:v>3198</c:v>
                </c:pt>
                <c:pt idx="8">
                  <c:v>2447</c:v>
                </c:pt>
                <c:pt idx="9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7474882264700741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404317</c:v>
                </c:pt>
                <c:pt idx="1">
                  <c:v>102414</c:v>
                </c:pt>
                <c:pt idx="2">
                  <c:v>41403</c:v>
                </c:pt>
                <c:pt idx="3">
                  <c:v>22552</c:v>
                </c:pt>
                <c:pt idx="4">
                  <c:v>19943</c:v>
                </c:pt>
                <c:pt idx="5">
                  <c:v>19505</c:v>
                </c:pt>
                <c:pt idx="6">
                  <c:v>19361</c:v>
                </c:pt>
                <c:pt idx="7">
                  <c:v>15287</c:v>
                </c:pt>
                <c:pt idx="8">
                  <c:v>15046</c:v>
                </c:pt>
                <c:pt idx="9">
                  <c:v>11794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1.433691756272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404237</c:v>
                </c:pt>
                <c:pt idx="1">
                  <c:v>102650</c:v>
                </c:pt>
                <c:pt idx="2">
                  <c:v>41596</c:v>
                </c:pt>
                <c:pt idx="3">
                  <c:v>21498</c:v>
                </c:pt>
                <c:pt idx="4">
                  <c:v>20979</c:v>
                </c:pt>
                <c:pt idx="5">
                  <c:v>19877</c:v>
                </c:pt>
                <c:pt idx="6">
                  <c:v>13507</c:v>
                </c:pt>
                <c:pt idx="7">
                  <c:v>16782</c:v>
                </c:pt>
                <c:pt idx="8">
                  <c:v>13375</c:v>
                </c:pt>
                <c:pt idx="9">
                  <c:v>13264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  <c:pt idx="1">
                  <c:v>96.6</c:v>
                </c:pt>
                <c:pt idx="2">
                  <c:v>93.7</c:v>
                </c:pt>
                <c:pt idx="3">
                  <c:v>94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  <c:pt idx="1">
                  <c:v>58.5</c:v>
                </c:pt>
                <c:pt idx="2">
                  <c:v>61.8</c:v>
                </c:pt>
                <c:pt idx="3">
                  <c:v>60</c:v>
                </c:pt>
                <c:pt idx="4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  <c:pt idx="1">
                  <c:v>60.6</c:v>
                </c:pt>
                <c:pt idx="2">
                  <c:v>66.400000000000006</c:v>
                </c:pt>
                <c:pt idx="3">
                  <c:v>63.8</c:v>
                </c:pt>
                <c:pt idx="4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13.2</c:v>
                </c:pt>
                <c:pt idx="3">
                  <c:v>13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16.7</c:v>
                </c:pt>
                <c:pt idx="2">
                  <c:v>16.899999999999999</c:v>
                </c:pt>
                <c:pt idx="3">
                  <c:v>16.399999999999999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  <c:pt idx="1">
                  <c:v>59.9</c:v>
                </c:pt>
                <c:pt idx="2">
                  <c:v>77.400000000000006</c:v>
                </c:pt>
                <c:pt idx="3">
                  <c:v>79.7</c:v>
                </c:pt>
                <c:pt idx="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  <c:pt idx="1">
                  <c:v>16.899999999999999</c:v>
                </c:pt>
                <c:pt idx="2">
                  <c:v>15.2</c:v>
                </c:pt>
                <c:pt idx="3">
                  <c:v>18.5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36.299999999999997</c:v>
                </c:pt>
                <c:pt idx="2">
                  <c:v>33.799999999999997</c:v>
                </c:pt>
                <c:pt idx="3">
                  <c:v>34.6</c:v>
                </c:pt>
                <c:pt idx="4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  <c:pt idx="1">
                  <c:v>45</c:v>
                </c:pt>
                <c:pt idx="2" formatCode="General">
                  <c:v>46.8</c:v>
                </c:pt>
                <c:pt idx="3" formatCode="General">
                  <c:v>53.2</c:v>
                </c:pt>
                <c:pt idx="4" formatCode="General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  <c:pt idx="1">
                  <c:v>61.1</c:v>
                </c:pt>
                <c:pt idx="2">
                  <c:v>69.5</c:v>
                </c:pt>
                <c:pt idx="3">
                  <c:v>79.7</c:v>
                </c:pt>
                <c:pt idx="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  <c:pt idx="1">
                  <c:v>57.2</c:v>
                </c:pt>
                <c:pt idx="2">
                  <c:v>54.3</c:v>
                </c:pt>
                <c:pt idx="3">
                  <c:v>55.5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  <c:pt idx="1">
                  <c:v>106.6</c:v>
                </c:pt>
                <c:pt idx="2">
                  <c:v>127.3</c:v>
                </c:pt>
                <c:pt idx="3">
                  <c:v>144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  <c:pt idx="1">
                  <c:v>91.7</c:v>
                </c:pt>
                <c:pt idx="2">
                  <c:v>95.8</c:v>
                </c:pt>
                <c:pt idx="3">
                  <c:v>98.5</c:v>
                </c:pt>
                <c:pt idx="4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  <c:pt idx="1">
                  <c:v>104.7</c:v>
                </c:pt>
                <c:pt idx="2">
                  <c:v>104.4</c:v>
                </c:pt>
                <c:pt idx="3">
                  <c:v>103.1</c:v>
                </c:pt>
                <c:pt idx="4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  <c:pt idx="1">
                  <c:v>86.6</c:v>
                </c:pt>
                <c:pt idx="2">
                  <c:v>91.8</c:v>
                </c:pt>
                <c:pt idx="3">
                  <c:v>95.5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55.4</c:v>
                </c:pt>
                <c:pt idx="2">
                  <c:v>57.1</c:v>
                </c:pt>
                <c:pt idx="3">
                  <c:v>57.9</c:v>
                </c:pt>
                <c:pt idx="4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  <c:pt idx="1">
                  <c:v>69.400000000000006</c:v>
                </c:pt>
                <c:pt idx="2">
                  <c:v>69.7</c:v>
                </c:pt>
                <c:pt idx="3">
                  <c:v>70.400000000000006</c:v>
                </c:pt>
                <c:pt idx="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  <c:pt idx="1">
                  <c:v>79.8</c:v>
                </c:pt>
                <c:pt idx="2">
                  <c:v>81.900000000000006</c:v>
                </c:pt>
                <c:pt idx="3">
                  <c:v>82.1</c:v>
                </c:pt>
                <c:pt idx="4">
                  <c:v>79.599999999999994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0.25363</cdr:y>
    </cdr:from>
    <cdr:to>
      <cdr:x>1</cdr:x>
      <cdr:y>0.68478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666781"/>
          <a:ext cx="676363" cy="113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/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51" t="s">
        <v>131</v>
      </c>
      <c r="B2" s="452"/>
      <c r="C2" s="452"/>
      <c r="D2" s="452"/>
      <c r="E2" s="452"/>
      <c r="F2" s="452"/>
      <c r="G2" s="452"/>
      <c r="H2" s="453"/>
    </row>
    <row r="3" spans="1:8" ht="30" customHeight="1">
      <c r="A3" s="454"/>
      <c r="B3" s="452"/>
      <c r="C3" s="452"/>
      <c r="D3" s="452"/>
      <c r="E3" s="452"/>
      <c r="F3" s="452"/>
      <c r="G3" s="452"/>
      <c r="H3" s="453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132</v>
      </c>
      <c r="C6" s="235"/>
      <c r="D6" s="236" t="s">
        <v>133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134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135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136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137</v>
      </c>
      <c r="G13" s="241"/>
      <c r="H13" s="242"/>
    </row>
    <row r="14" spans="1:8" s="237" customFormat="1" ht="17.100000000000001" customHeight="1">
      <c r="A14" s="238"/>
      <c r="B14" s="243" t="s">
        <v>138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139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140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141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142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143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144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145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146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147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148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91</v>
      </c>
      <c r="E35" s="237" t="s">
        <v>149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150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151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5" t="s">
        <v>152</v>
      </c>
      <c r="B42" s="456"/>
      <c r="C42" s="456"/>
      <c r="D42" s="456"/>
      <c r="E42" s="456"/>
      <c r="F42" s="456"/>
      <c r="G42" s="456"/>
      <c r="H42" s="457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U15" sqref="U15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8" t="s">
        <v>127</v>
      </c>
      <c r="F1" s="143"/>
      <c r="G1" s="143"/>
      <c r="H1" s="143"/>
    </row>
    <row r="2" spans="1:13">
      <c r="A2" s="452"/>
    </row>
    <row r="3" spans="1:13" ht="17.25">
      <c r="A3" s="452"/>
      <c r="C3" s="143"/>
    </row>
    <row r="4" spans="1:13" ht="17.25">
      <c r="A4" s="452"/>
      <c r="J4" s="143"/>
      <c r="K4" s="143"/>
      <c r="L4" s="143"/>
      <c r="M4" s="143"/>
    </row>
    <row r="5" spans="1:13">
      <c r="A5" s="452"/>
    </row>
    <row r="6" spans="1:13">
      <c r="A6" s="452"/>
    </row>
    <row r="7" spans="1:13">
      <c r="A7" s="452"/>
    </row>
    <row r="8" spans="1:13">
      <c r="A8" s="452"/>
    </row>
    <row r="9" spans="1:13">
      <c r="A9" s="452"/>
    </row>
    <row r="10" spans="1:13">
      <c r="A10" s="452"/>
    </row>
    <row r="11" spans="1:13">
      <c r="A11" s="452"/>
    </row>
    <row r="12" spans="1:13">
      <c r="A12" s="452"/>
    </row>
    <row r="13" spans="1:13">
      <c r="A13" s="452"/>
    </row>
    <row r="14" spans="1:13">
      <c r="A14" s="452"/>
    </row>
    <row r="15" spans="1:13">
      <c r="A15" s="452"/>
    </row>
    <row r="16" spans="1:13">
      <c r="A16" s="452"/>
    </row>
    <row r="17" spans="1:15">
      <c r="A17" s="452"/>
    </row>
    <row r="18" spans="1:15">
      <c r="A18" s="452"/>
    </row>
    <row r="19" spans="1:15">
      <c r="A19" s="452"/>
    </row>
    <row r="20" spans="1:15">
      <c r="A20" s="452"/>
    </row>
    <row r="21" spans="1:15">
      <c r="A21" s="452"/>
    </row>
    <row r="22" spans="1:15">
      <c r="A22" s="452"/>
    </row>
    <row r="23" spans="1:15">
      <c r="A23" s="452"/>
    </row>
    <row r="24" spans="1:15">
      <c r="A24" s="452"/>
    </row>
    <row r="25" spans="1:15">
      <c r="A25" s="452"/>
    </row>
    <row r="26" spans="1:15">
      <c r="A26" s="452"/>
    </row>
    <row r="27" spans="1:15">
      <c r="A27" s="452"/>
    </row>
    <row r="28" spans="1:15">
      <c r="A28" s="452"/>
    </row>
    <row r="29" spans="1:15">
      <c r="A29" s="452"/>
      <c r="O29" s="345"/>
    </row>
    <row r="30" spans="1:15">
      <c r="A30" s="452"/>
    </row>
    <row r="31" spans="1:15">
      <c r="A31" s="452"/>
    </row>
    <row r="32" spans="1:15">
      <c r="A32" s="452"/>
    </row>
    <row r="33" spans="1:14">
      <c r="A33" s="452"/>
    </row>
    <row r="34" spans="1:14">
      <c r="A34" s="452"/>
    </row>
    <row r="35" spans="1:14" s="42" customFormat="1" ht="20.100000000000001" customHeight="1">
      <c r="A35" s="452"/>
      <c r="B35" s="359" t="s">
        <v>165</v>
      </c>
      <c r="C35" s="359" t="s">
        <v>156</v>
      </c>
      <c r="D35" s="359" t="s">
        <v>159</v>
      </c>
      <c r="E35" s="359" t="s">
        <v>164</v>
      </c>
      <c r="F35" s="359" t="s">
        <v>167</v>
      </c>
      <c r="G35" s="359" t="s">
        <v>168</v>
      </c>
      <c r="H35" s="359" t="s">
        <v>169</v>
      </c>
      <c r="I35" s="359" t="s">
        <v>179</v>
      </c>
      <c r="J35" s="359" t="s">
        <v>185</v>
      </c>
      <c r="K35" s="359" t="s">
        <v>183</v>
      </c>
      <c r="L35" s="359" t="s">
        <v>194</v>
      </c>
      <c r="M35" s="360" t="s">
        <v>205</v>
      </c>
      <c r="N35" s="47"/>
    </row>
    <row r="36" spans="1:14" ht="25.5" customHeight="1">
      <c r="A36" s="452"/>
      <c r="B36" s="412" t="s">
        <v>108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146.9</v>
      </c>
    </row>
    <row r="37" spans="1:14" ht="25.5" customHeight="1">
      <c r="A37" s="452"/>
      <c r="B37" s="424" t="s">
        <v>191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248.6</v>
      </c>
    </row>
    <row r="38" spans="1:14" ht="24.75" customHeight="1">
      <c r="A38" s="452"/>
      <c r="B38" s="172" t="s">
        <v>130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U15" sqref="U15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9" t="s">
        <v>206</v>
      </c>
      <c r="C1" s="459"/>
      <c r="D1" s="459"/>
      <c r="E1" s="459"/>
      <c r="F1" s="459"/>
      <c r="G1" s="460" t="s">
        <v>128</v>
      </c>
      <c r="H1" s="460"/>
      <c r="I1" s="460"/>
      <c r="J1" s="221" t="s">
        <v>109</v>
      </c>
      <c r="K1" s="3"/>
      <c r="M1" s="3" t="s">
        <v>176</v>
      </c>
    </row>
    <row r="2" spans="2:15">
      <c r="B2" s="459"/>
      <c r="C2" s="459"/>
      <c r="D2" s="459"/>
      <c r="E2" s="459"/>
      <c r="F2" s="459"/>
      <c r="G2" s="460"/>
      <c r="H2" s="460"/>
      <c r="I2" s="460"/>
      <c r="J2" s="370">
        <v>191638</v>
      </c>
      <c r="K2" s="4" t="s">
        <v>111</v>
      </c>
      <c r="L2" s="338">
        <f t="shared" ref="L2:L7" si="0">SUM(J2)</f>
        <v>191638</v>
      </c>
      <c r="M2" s="370">
        <v>132356</v>
      </c>
    </row>
    <row r="3" spans="2:15">
      <c r="J3" s="370">
        <v>386386</v>
      </c>
      <c r="K3" s="3" t="s">
        <v>112</v>
      </c>
      <c r="L3" s="338">
        <f t="shared" si="0"/>
        <v>386386</v>
      </c>
      <c r="M3" s="370">
        <v>255287</v>
      </c>
    </row>
    <row r="4" spans="2:15">
      <c r="J4" s="370">
        <v>515344</v>
      </c>
      <c r="K4" s="3" t="s">
        <v>103</v>
      </c>
      <c r="L4" s="338">
        <f t="shared" si="0"/>
        <v>515344</v>
      </c>
      <c r="M4" s="370">
        <v>323929</v>
      </c>
    </row>
    <row r="5" spans="2:15">
      <c r="J5" s="370">
        <v>244810</v>
      </c>
      <c r="K5" s="3" t="s">
        <v>91</v>
      </c>
      <c r="L5" s="338">
        <f t="shared" si="0"/>
        <v>244810</v>
      </c>
      <c r="M5" s="370">
        <v>214905</v>
      </c>
    </row>
    <row r="6" spans="2:15">
      <c r="J6" s="370">
        <v>283562</v>
      </c>
      <c r="K6" s="3" t="s">
        <v>101</v>
      </c>
      <c r="L6" s="338">
        <f t="shared" si="0"/>
        <v>283562</v>
      </c>
      <c r="M6" s="370">
        <v>168317</v>
      </c>
    </row>
    <row r="7" spans="2:15">
      <c r="J7" s="370">
        <v>864669</v>
      </c>
      <c r="K7" s="3" t="s">
        <v>104</v>
      </c>
      <c r="L7" s="338">
        <f t="shared" si="0"/>
        <v>864669</v>
      </c>
      <c r="M7" s="370">
        <v>589342</v>
      </c>
    </row>
    <row r="8" spans="2:15">
      <c r="J8" s="338">
        <f>SUM(J2:J7)</f>
        <v>2486409</v>
      </c>
      <c r="K8" s="3" t="s">
        <v>93</v>
      </c>
      <c r="L8" s="404">
        <f>SUM(L2:L7)</f>
        <v>2486409</v>
      </c>
      <c r="M8" s="338">
        <f>SUM(M2:M7)</f>
        <v>1684136</v>
      </c>
    </row>
    <row r="10" spans="2:15">
      <c r="K10" s="3"/>
      <c r="L10" s="3" t="s">
        <v>160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8">
        <f>SUM(M2)</f>
        <v>132356</v>
      </c>
      <c r="M11" s="338">
        <f t="shared" ref="M11:M17" si="1">SUM(N11-L11)</f>
        <v>59282</v>
      </c>
      <c r="N11" s="338">
        <f t="shared" ref="N11:N17" si="2">SUM(L2)</f>
        <v>191638</v>
      </c>
      <c r="O11" s="339">
        <f>SUM(L11/N11)</f>
        <v>0.69065634164414158</v>
      </c>
    </row>
    <row r="12" spans="2:15">
      <c r="K12" s="3" t="s">
        <v>112</v>
      </c>
      <c r="L12" s="338">
        <f t="shared" ref="L12:L17" si="3">SUM(M3)</f>
        <v>255287</v>
      </c>
      <c r="M12" s="338">
        <f t="shared" si="1"/>
        <v>131099</v>
      </c>
      <c r="N12" s="338">
        <f t="shared" si="2"/>
        <v>386386</v>
      </c>
      <c r="O12" s="339">
        <f t="shared" ref="O12:O17" si="4">SUM(L12/N12)</f>
        <v>0.66070458039369961</v>
      </c>
    </row>
    <row r="13" spans="2:15">
      <c r="K13" s="3" t="s">
        <v>103</v>
      </c>
      <c r="L13" s="338">
        <f t="shared" si="3"/>
        <v>323929</v>
      </c>
      <c r="M13" s="338">
        <f t="shared" si="1"/>
        <v>191415</v>
      </c>
      <c r="N13" s="338">
        <f t="shared" si="2"/>
        <v>515344</v>
      </c>
      <c r="O13" s="339">
        <f t="shared" si="4"/>
        <v>0.62856849017355398</v>
      </c>
    </row>
    <row r="14" spans="2:15">
      <c r="K14" s="3" t="s">
        <v>91</v>
      </c>
      <c r="L14" s="338">
        <f t="shared" si="3"/>
        <v>214905</v>
      </c>
      <c r="M14" s="338">
        <f t="shared" si="1"/>
        <v>29905</v>
      </c>
      <c r="N14" s="338">
        <f t="shared" si="2"/>
        <v>244810</v>
      </c>
      <c r="O14" s="339">
        <f t="shared" si="4"/>
        <v>0.87784404231853275</v>
      </c>
    </row>
    <row r="15" spans="2:15">
      <c r="K15" s="3" t="s">
        <v>101</v>
      </c>
      <c r="L15" s="338">
        <f t="shared" si="3"/>
        <v>168317</v>
      </c>
      <c r="M15" s="338">
        <f t="shared" si="1"/>
        <v>115245</v>
      </c>
      <c r="N15" s="338">
        <f t="shared" si="2"/>
        <v>283562</v>
      </c>
      <c r="O15" s="339">
        <f t="shared" si="4"/>
        <v>0.59358094526064842</v>
      </c>
    </row>
    <row r="16" spans="2:15">
      <c r="K16" s="3" t="s">
        <v>104</v>
      </c>
      <c r="L16" s="338">
        <f t="shared" si="3"/>
        <v>589342</v>
      </c>
      <c r="M16" s="338">
        <f t="shared" si="1"/>
        <v>275327</v>
      </c>
      <c r="N16" s="338">
        <f t="shared" si="2"/>
        <v>864669</v>
      </c>
      <c r="O16" s="339">
        <f t="shared" si="4"/>
        <v>0.68158104430712796</v>
      </c>
    </row>
    <row r="17" spans="11:15">
      <c r="K17" s="3" t="s">
        <v>93</v>
      </c>
      <c r="L17" s="338">
        <f t="shared" si="3"/>
        <v>1684136</v>
      </c>
      <c r="M17" s="338">
        <f t="shared" si="1"/>
        <v>802273</v>
      </c>
      <c r="N17" s="338">
        <f t="shared" si="2"/>
        <v>2486409</v>
      </c>
      <c r="O17" s="339">
        <f t="shared" si="4"/>
        <v>0.67733667308958423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61" t="s">
        <v>109</v>
      </c>
      <c r="D56" s="462"/>
      <c r="E56" s="461" t="s">
        <v>110</v>
      </c>
      <c r="F56" s="462"/>
      <c r="G56" s="465" t="s">
        <v>115</v>
      </c>
      <c r="H56" s="461" t="s">
        <v>116</v>
      </c>
      <c r="I56" s="462"/>
    </row>
    <row r="57" spans="1:9" ht="14.25">
      <c r="A57" s="37" t="s">
        <v>117</v>
      </c>
      <c r="B57" s="38"/>
      <c r="C57" s="463"/>
      <c r="D57" s="464"/>
      <c r="E57" s="463"/>
      <c r="F57" s="464"/>
      <c r="G57" s="466"/>
      <c r="H57" s="463"/>
      <c r="I57" s="464"/>
    </row>
    <row r="58" spans="1:9" ht="19.5" customHeight="1">
      <c r="A58" s="41" t="s">
        <v>118</v>
      </c>
      <c r="B58" s="39"/>
      <c r="C58" s="469" t="s">
        <v>192</v>
      </c>
      <c r="D58" s="470"/>
      <c r="E58" s="467" t="s">
        <v>207</v>
      </c>
      <c r="F58" s="468"/>
      <c r="G58" s="80">
        <v>15.2</v>
      </c>
      <c r="H58" s="40"/>
      <c r="I58" s="39"/>
    </row>
    <row r="59" spans="1:9" ht="19.5" customHeight="1">
      <c r="A59" s="41" t="s">
        <v>119</v>
      </c>
      <c r="B59" s="39"/>
      <c r="C59" s="471" t="s">
        <v>154</v>
      </c>
      <c r="D59" s="470"/>
      <c r="E59" s="467" t="s">
        <v>208</v>
      </c>
      <c r="F59" s="468"/>
      <c r="G59" s="84">
        <v>27.6</v>
      </c>
      <c r="H59" s="40"/>
      <c r="I59" s="39"/>
    </row>
    <row r="60" spans="1:9" ht="20.100000000000001" customHeight="1">
      <c r="A60" s="41" t="s">
        <v>120</v>
      </c>
      <c r="B60" s="39"/>
      <c r="C60" s="467" t="s">
        <v>193</v>
      </c>
      <c r="D60" s="468"/>
      <c r="E60" s="467" t="s">
        <v>209</v>
      </c>
      <c r="F60" s="468"/>
      <c r="G60" s="80">
        <v>70.900000000000006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U15" sqref="U15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3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62</v>
      </c>
      <c r="C26" s="145">
        <v>71.900000000000006</v>
      </c>
      <c r="D26" s="147">
        <v>82.3</v>
      </c>
      <c r="E26" s="145">
        <v>86.9</v>
      </c>
      <c r="F26" s="145">
        <v>79.5</v>
      </c>
      <c r="G26" s="145">
        <v>84.7</v>
      </c>
      <c r="H26" s="147">
        <v>77.8</v>
      </c>
      <c r="I26" s="145">
        <v>103.2</v>
      </c>
      <c r="J26" s="145">
        <v>105.2</v>
      </c>
      <c r="K26" s="145">
        <v>95.4</v>
      </c>
      <c r="L26" s="145">
        <v>100.3</v>
      </c>
      <c r="M26" s="300">
        <v>106.6</v>
      </c>
      <c r="N26" s="301">
        <f t="shared" ref="N26:N27" si="0">SUM(B26:M26)</f>
        <v>1055.8</v>
      </c>
      <c r="O26" s="147">
        <v>116.7</v>
      </c>
    </row>
    <row r="27" spans="1:35" ht="9.9499999999999993" customHeight="1">
      <c r="A27" s="6" t="s">
        <v>177</v>
      </c>
      <c r="B27" s="145">
        <v>93.3</v>
      </c>
      <c r="C27" s="145">
        <v>91.3</v>
      </c>
      <c r="D27" s="147">
        <v>106.6</v>
      </c>
      <c r="E27" s="145">
        <v>106.6</v>
      </c>
      <c r="F27" s="145">
        <v>101.9</v>
      </c>
      <c r="G27" s="145">
        <v>113</v>
      </c>
      <c r="H27" s="147">
        <v>110.5</v>
      </c>
      <c r="I27" s="145">
        <v>100.3</v>
      </c>
      <c r="J27" s="145">
        <v>104.2</v>
      </c>
      <c r="K27" s="145">
        <v>103.1</v>
      </c>
      <c r="L27" s="145">
        <v>103.7</v>
      </c>
      <c r="M27" s="300">
        <v>103.6</v>
      </c>
      <c r="N27" s="301">
        <f t="shared" si="0"/>
        <v>1238.0999999999999</v>
      </c>
      <c r="O27" s="147">
        <f>SUM(N27/N26)*100</f>
        <v>117.26652775146809</v>
      </c>
    </row>
    <row r="28" spans="1:35" ht="9.9499999999999993" customHeight="1">
      <c r="A28" s="6" t="s">
        <v>182</v>
      </c>
      <c r="B28" s="145">
        <v>91.6</v>
      </c>
      <c r="C28" s="145">
        <v>96.2</v>
      </c>
      <c r="D28" s="147">
        <v>103.6</v>
      </c>
      <c r="E28" s="145">
        <v>104.5</v>
      </c>
      <c r="F28" s="145">
        <v>106.1</v>
      </c>
      <c r="G28" s="145">
        <v>112.9</v>
      </c>
      <c r="H28" s="147">
        <v>114</v>
      </c>
      <c r="I28" s="145">
        <v>98.3</v>
      </c>
      <c r="J28" s="145">
        <v>106.4</v>
      </c>
      <c r="K28" s="145">
        <v>118.9</v>
      </c>
      <c r="L28" s="145">
        <v>102.8</v>
      </c>
      <c r="M28" s="300">
        <v>116.4</v>
      </c>
      <c r="N28" s="301">
        <f t="shared" ref="N28" si="1">SUM(B28:M28)</f>
        <v>1271.7</v>
      </c>
      <c r="O28" s="147">
        <f>SUM(N28/N27)*100</f>
        <v>102.71383571601649</v>
      </c>
    </row>
    <row r="29" spans="1:35" ht="9.9499999999999993" customHeight="1">
      <c r="A29" s="6" t="s">
        <v>187</v>
      </c>
      <c r="B29" s="145">
        <v>96.6</v>
      </c>
      <c r="C29" s="145">
        <v>108.3</v>
      </c>
      <c r="D29" s="147">
        <v>112.8</v>
      </c>
      <c r="E29" s="145">
        <v>102.7</v>
      </c>
      <c r="F29" s="145">
        <v>105.5</v>
      </c>
      <c r="G29" s="145">
        <v>119.6</v>
      </c>
      <c r="H29" s="147">
        <v>113.1</v>
      </c>
      <c r="I29" s="145">
        <v>97.8</v>
      </c>
      <c r="J29" s="145">
        <v>94.8</v>
      </c>
      <c r="K29" s="145">
        <v>105.8</v>
      </c>
      <c r="L29" s="145">
        <v>104.2</v>
      </c>
      <c r="M29" s="300">
        <v>101.9</v>
      </c>
      <c r="N29" s="301">
        <f t="shared" ref="N29" si="2">SUM(B29:M29)</f>
        <v>1263.1000000000001</v>
      </c>
      <c r="O29" s="147">
        <f>SUM(N29/N28)*100</f>
        <v>99.323739875756871</v>
      </c>
    </row>
    <row r="30" spans="1:35" ht="9.9499999999999993" customHeight="1">
      <c r="A30" s="6" t="s">
        <v>195</v>
      </c>
      <c r="B30" s="145">
        <v>94.9</v>
      </c>
      <c r="C30" s="145">
        <v>103.4</v>
      </c>
      <c r="D30" s="147">
        <v>108.1</v>
      </c>
      <c r="E30" s="145">
        <v>113.3</v>
      </c>
      <c r="F30" s="145">
        <v>107.9</v>
      </c>
      <c r="G30" s="145"/>
      <c r="H30" s="147"/>
      <c r="I30" s="145"/>
      <c r="J30" s="145"/>
      <c r="K30" s="145"/>
      <c r="L30" s="145"/>
      <c r="M30" s="300"/>
      <c r="N30" s="301">
        <f t="shared" ref="N30" si="3">SUM(B30:M30)</f>
        <v>527.6</v>
      </c>
      <c r="O30" s="147">
        <f>SUM(N30/N29)*100</f>
        <v>41.770247803024304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3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107.9</v>
      </c>
      <c r="C56" s="145">
        <v>111.7</v>
      </c>
      <c r="D56" s="145">
        <v>111.9</v>
      </c>
      <c r="E56" s="145">
        <v>110.2</v>
      </c>
      <c r="F56" s="145">
        <v>112.5</v>
      </c>
      <c r="G56" s="145">
        <v>113</v>
      </c>
      <c r="H56" s="145">
        <v>111.4</v>
      </c>
      <c r="I56" s="145">
        <v>144</v>
      </c>
      <c r="J56" s="146">
        <v>145.1</v>
      </c>
      <c r="K56" s="145">
        <v>144.6</v>
      </c>
      <c r="L56" s="145">
        <v>147.4</v>
      </c>
      <c r="M56" s="146">
        <v>148.4</v>
      </c>
      <c r="N56" s="208">
        <f t="shared" ref="N56:N59" si="4">SUM(B56:M56)/12</f>
        <v>125.67500000000001</v>
      </c>
      <c r="O56" s="147">
        <v>104.3</v>
      </c>
      <c r="P56" s="17"/>
      <c r="Q56" s="17"/>
    </row>
    <row r="57" spans="1:17" ht="9.9499999999999993" customHeight="1">
      <c r="A57" s="6" t="s">
        <v>177</v>
      </c>
      <c r="B57" s="145">
        <v>141.30000000000001</v>
      </c>
      <c r="C57" s="145">
        <v>142.30000000000001</v>
      </c>
      <c r="D57" s="145">
        <v>141.1</v>
      </c>
      <c r="E57" s="145">
        <v>140.1</v>
      </c>
      <c r="F57" s="145">
        <v>145.19999999999999</v>
      </c>
      <c r="G57" s="145">
        <v>146.30000000000001</v>
      </c>
      <c r="H57" s="145">
        <v>140.9</v>
      </c>
      <c r="I57" s="145">
        <v>140.80000000000001</v>
      </c>
      <c r="J57" s="146">
        <v>138</v>
      </c>
      <c r="K57" s="145">
        <v>138.30000000000001</v>
      </c>
      <c r="L57" s="145">
        <v>140.9</v>
      </c>
      <c r="M57" s="146">
        <v>141.1</v>
      </c>
      <c r="N57" s="208">
        <f t="shared" si="4"/>
        <v>141.35833333333332</v>
      </c>
      <c r="O57" s="147">
        <f>SUM(N57/N56)*100</f>
        <v>112.47927856242951</v>
      </c>
      <c r="P57" s="17"/>
      <c r="Q57" s="17"/>
    </row>
    <row r="58" spans="1:17" ht="9.9499999999999993" customHeight="1">
      <c r="A58" s="6" t="s">
        <v>182</v>
      </c>
      <c r="B58" s="145">
        <v>141.4</v>
      </c>
      <c r="C58" s="145">
        <v>142</v>
      </c>
      <c r="D58" s="145">
        <v>141.30000000000001</v>
      </c>
      <c r="E58" s="145">
        <v>142.80000000000001</v>
      </c>
      <c r="F58" s="145">
        <v>148.4</v>
      </c>
      <c r="G58" s="145">
        <v>148.9</v>
      </c>
      <c r="H58" s="145">
        <v>155</v>
      </c>
      <c r="I58" s="145">
        <v>154.5</v>
      </c>
      <c r="J58" s="146">
        <v>153.4</v>
      </c>
      <c r="K58" s="145">
        <v>157.9</v>
      </c>
      <c r="L58" s="145">
        <v>155.4</v>
      </c>
      <c r="M58" s="146">
        <v>152.80000000000001</v>
      </c>
      <c r="N58" s="208">
        <f t="shared" si="4"/>
        <v>149.48333333333335</v>
      </c>
      <c r="O58" s="147">
        <f>SUM(N58/N57)*100</f>
        <v>105.74780404409599</v>
      </c>
      <c r="P58" s="17"/>
      <c r="Q58" s="17"/>
    </row>
    <row r="59" spans="1:17" ht="10.5" customHeight="1">
      <c r="A59" s="6" t="s">
        <v>187</v>
      </c>
      <c r="B59" s="147">
        <v>151</v>
      </c>
      <c r="C59" s="145">
        <v>149.6</v>
      </c>
      <c r="D59" s="145">
        <v>151.1</v>
      </c>
      <c r="E59" s="145">
        <v>149.80000000000001</v>
      </c>
      <c r="F59" s="145">
        <v>147.9</v>
      </c>
      <c r="G59" s="145">
        <v>153.9</v>
      </c>
      <c r="H59" s="145">
        <v>150.4</v>
      </c>
      <c r="I59" s="145">
        <v>153.5</v>
      </c>
      <c r="J59" s="146">
        <v>147.69999999999999</v>
      </c>
      <c r="K59" s="145">
        <v>148.4</v>
      </c>
      <c r="L59" s="145">
        <v>148.4</v>
      </c>
      <c r="M59" s="146">
        <v>144</v>
      </c>
      <c r="N59" s="208">
        <f t="shared" si="4"/>
        <v>149.64166666666668</v>
      </c>
      <c r="O59" s="147">
        <f>SUM(N59/N58)*100</f>
        <v>100.10592039246293</v>
      </c>
      <c r="P59" s="17"/>
      <c r="Q59" s="17"/>
    </row>
    <row r="60" spans="1:17" ht="10.5" customHeight="1">
      <c r="A60" s="6" t="s">
        <v>195</v>
      </c>
      <c r="B60" s="147">
        <v>145.1</v>
      </c>
      <c r="C60" s="145">
        <v>148.19999999999999</v>
      </c>
      <c r="D60" s="145">
        <v>145.69999999999999</v>
      </c>
      <c r="E60" s="145">
        <v>146.69999999999999</v>
      </c>
      <c r="F60" s="145">
        <v>148.69999999999999</v>
      </c>
      <c r="G60" s="145"/>
      <c r="H60" s="145"/>
      <c r="I60" s="145"/>
      <c r="J60" s="146"/>
      <c r="K60" s="145"/>
      <c r="L60" s="145"/>
      <c r="M60" s="146"/>
      <c r="N60" s="208">
        <f t="shared" ref="N60" si="5">SUM(B60:M60)/12</f>
        <v>61.199999999999989</v>
      </c>
      <c r="O60" s="147">
        <f>SUM(N60/N59)*100</f>
        <v>40.897700061257439</v>
      </c>
    </row>
    <row r="61" spans="1:17" ht="9.9499999999999993" customHeight="1">
      <c r="E61" s="439"/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3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57.4</v>
      </c>
      <c r="C86" s="145">
        <v>63.8</v>
      </c>
      <c r="D86" s="145">
        <v>73.5</v>
      </c>
      <c r="E86" s="145">
        <v>79</v>
      </c>
      <c r="F86" s="145">
        <v>70.3</v>
      </c>
      <c r="G86" s="145">
        <v>74.900000000000006</v>
      </c>
      <c r="H86" s="145">
        <v>70</v>
      </c>
      <c r="I86" s="145">
        <v>68</v>
      </c>
      <c r="J86" s="146">
        <v>72.400000000000006</v>
      </c>
      <c r="K86" s="145">
        <v>66</v>
      </c>
      <c r="L86" s="145">
        <v>67.7</v>
      </c>
      <c r="M86" s="146">
        <v>71.7</v>
      </c>
      <c r="N86" s="208">
        <f>SUM(B86:M86)/12</f>
        <v>69.558333333333337</v>
      </c>
      <c r="O86" s="403">
        <v>110.9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177</v>
      </c>
      <c r="B87" s="145">
        <v>66.900000000000006</v>
      </c>
      <c r="C87" s="145">
        <v>64.099999999999994</v>
      </c>
      <c r="D87" s="145">
        <v>75.599999999999994</v>
      </c>
      <c r="E87" s="145">
        <v>76.2</v>
      </c>
      <c r="F87" s="145">
        <v>69.599999999999994</v>
      </c>
      <c r="G87" s="145">
        <v>77.2</v>
      </c>
      <c r="H87" s="145">
        <v>78.8</v>
      </c>
      <c r="I87" s="145">
        <v>71.3</v>
      </c>
      <c r="J87" s="146">
        <v>75.8</v>
      </c>
      <c r="K87" s="145">
        <v>74.5</v>
      </c>
      <c r="L87" s="145">
        <v>73.3</v>
      </c>
      <c r="M87" s="146">
        <v>73.400000000000006</v>
      </c>
      <c r="N87" s="208">
        <f>SUM(B87:M87)/12</f>
        <v>73.058333333333323</v>
      </c>
      <c r="O87" s="403">
        <f>SUM(N87/N86)*100</f>
        <v>105.03174793338923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182</v>
      </c>
      <c r="B88" s="145">
        <v>64.8</v>
      </c>
      <c r="C88" s="145">
        <v>67.7</v>
      </c>
      <c r="D88" s="145">
        <v>73.400000000000006</v>
      </c>
      <c r="E88" s="145">
        <v>73.099999999999994</v>
      </c>
      <c r="F88" s="145">
        <v>70.900000000000006</v>
      </c>
      <c r="G88" s="145">
        <v>75.8</v>
      </c>
      <c r="H88" s="145">
        <v>73</v>
      </c>
      <c r="I88" s="145">
        <v>63.7</v>
      </c>
      <c r="J88" s="146">
        <v>69.5</v>
      </c>
      <c r="K88" s="145">
        <v>74.900000000000006</v>
      </c>
      <c r="L88" s="145">
        <v>66.5</v>
      </c>
      <c r="M88" s="146">
        <v>76.400000000000006</v>
      </c>
      <c r="N88" s="208">
        <f>SUM(B88:M88)/12</f>
        <v>70.808333333333323</v>
      </c>
      <c r="O88" s="403">
        <f>SUM(N88/N87)*100</f>
        <v>96.920269191285499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187</v>
      </c>
      <c r="B89" s="145">
        <v>64.2</v>
      </c>
      <c r="C89" s="145">
        <v>72.5</v>
      </c>
      <c r="D89" s="145">
        <v>74.5</v>
      </c>
      <c r="E89" s="145">
        <v>68.7</v>
      </c>
      <c r="F89" s="145">
        <v>71.5</v>
      </c>
      <c r="G89" s="145">
        <v>77.3</v>
      </c>
      <c r="H89" s="145">
        <v>75.5</v>
      </c>
      <c r="I89" s="145">
        <v>63.3</v>
      </c>
      <c r="J89" s="146">
        <v>64.900000000000006</v>
      </c>
      <c r="K89" s="145">
        <v>71.2</v>
      </c>
      <c r="L89" s="145">
        <v>70.2</v>
      </c>
      <c r="M89" s="146">
        <v>71.2</v>
      </c>
      <c r="N89" s="208">
        <f>SUM(B89:M89)/12</f>
        <v>70.416666666666671</v>
      </c>
      <c r="O89" s="403">
        <f>SUM(N89/N88)*100</f>
        <v>99.44686359891729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195</v>
      </c>
      <c r="B90" s="145">
        <v>65.3</v>
      </c>
      <c r="C90" s="145">
        <v>69.400000000000006</v>
      </c>
      <c r="D90" s="145">
        <v>74.400000000000006</v>
      </c>
      <c r="E90" s="145">
        <v>77.2</v>
      </c>
      <c r="F90" s="145">
        <v>72.3</v>
      </c>
      <c r="G90" s="145"/>
      <c r="H90" s="145"/>
      <c r="I90" s="145"/>
      <c r="J90" s="146"/>
      <c r="K90" s="145"/>
      <c r="L90" s="145"/>
      <c r="M90" s="146"/>
      <c r="N90" s="208">
        <f>SUM(B90:M90)/12</f>
        <v>29.883333333333336</v>
      </c>
      <c r="O90" s="403">
        <f>SUM(N90/N89)*100</f>
        <v>42.437869822485212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U15" sqref="U1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72" t="s">
        <v>210</v>
      </c>
      <c r="B1" s="473"/>
      <c r="C1" s="473"/>
      <c r="D1" s="473"/>
      <c r="E1" s="473"/>
      <c r="F1" s="473"/>
      <c r="G1" s="473"/>
      <c r="M1" s="16"/>
      <c r="N1" t="s">
        <v>195</v>
      </c>
      <c r="O1" s="110"/>
      <c r="Q1" s="279" t="s">
        <v>187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367087</v>
      </c>
      <c r="K3" s="195">
        <v>1</v>
      </c>
      <c r="L3" s="3">
        <f>SUM(H3)</f>
        <v>17</v>
      </c>
      <c r="M3" s="160" t="s">
        <v>21</v>
      </c>
      <c r="N3" s="13">
        <f>SUM(J3)</f>
        <v>367087</v>
      </c>
      <c r="O3" s="3">
        <f>SUM(H3)</f>
        <v>17</v>
      </c>
      <c r="P3" s="160" t="s">
        <v>21</v>
      </c>
      <c r="Q3" s="196">
        <v>346764</v>
      </c>
    </row>
    <row r="4" spans="1:18" ht="13.5" customHeight="1">
      <c r="H4" s="3">
        <v>33</v>
      </c>
      <c r="I4" s="160" t="s">
        <v>0</v>
      </c>
      <c r="J4" s="13">
        <v>110102</v>
      </c>
      <c r="K4" s="195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110102</v>
      </c>
      <c r="O4" s="3">
        <f t="shared" ref="O4:O12" si="2">SUM(H4)</f>
        <v>33</v>
      </c>
      <c r="P4" s="160" t="s">
        <v>0</v>
      </c>
      <c r="Q4" s="86">
        <v>127474</v>
      </c>
    </row>
    <row r="5" spans="1:18" ht="13.5" customHeight="1">
      <c r="H5" s="3">
        <v>26</v>
      </c>
      <c r="I5" s="160" t="s">
        <v>30</v>
      </c>
      <c r="J5" s="13">
        <v>106732</v>
      </c>
      <c r="K5" s="195">
        <v>3</v>
      </c>
      <c r="L5" s="3">
        <f t="shared" si="0"/>
        <v>26</v>
      </c>
      <c r="M5" s="160" t="s">
        <v>30</v>
      </c>
      <c r="N5" s="13">
        <f t="shared" si="1"/>
        <v>106732</v>
      </c>
      <c r="O5" s="3">
        <f t="shared" si="2"/>
        <v>26</v>
      </c>
      <c r="P5" s="160" t="s">
        <v>30</v>
      </c>
      <c r="Q5" s="86">
        <v>110795</v>
      </c>
    </row>
    <row r="6" spans="1:18" ht="13.5" customHeight="1">
      <c r="H6" s="3">
        <v>36</v>
      </c>
      <c r="I6" s="160" t="s">
        <v>5</v>
      </c>
      <c r="J6" s="217">
        <v>91302</v>
      </c>
      <c r="K6" s="195">
        <v>4</v>
      </c>
      <c r="L6" s="3">
        <f t="shared" si="0"/>
        <v>36</v>
      </c>
      <c r="M6" s="160" t="s">
        <v>5</v>
      </c>
      <c r="N6" s="13">
        <f t="shared" si="1"/>
        <v>91302</v>
      </c>
      <c r="O6" s="3">
        <f t="shared" si="2"/>
        <v>36</v>
      </c>
      <c r="P6" s="160" t="s">
        <v>5</v>
      </c>
      <c r="Q6" s="86">
        <v>70110</v>
      </c>
    </row>
    <row r="7" spans="1:18" ht="13.5" customHeight="1">
      <c r="H7" s="3">
        <v>16</v>
      </c>
      <c r="I7" s="160" t="s">
        <v>3</v>
      </c>
      <c r="J7" s="217">
        <v>68671</v>
      </c>
      <c r="K7" s="195">
        <v>5</v>
      </c>
      <c r="L7" s="3">
        <f t="shared" si="0"/>
        <v>16</v>
      </c>
      <c r="M7" s="160" t="s">
        <v>3</v>
      </c>
      <c r="N7" s="13">
        <f t="shared" si="1"/>
        <v>68671</v>
      </c>
      <c r="O7" s="3">
        <f t="shared" si="2"/>
        <v>16</v>
      </c>
      <c r="P7" s="160" t="s">
        <v>3</v>
      </c>
      <c r="Q7" s="86">
        <v>63419</v>
      </c>
    </row>
    <row r="8" spans="1:18" ht="13.5" customHeight="1">
      <c r="H8" s="33">
        <v>40</v>
      </c>
      <c r="I8" s="160" t="s">
        <v>2</v>
      </c>
      <c r="J8" s="13">
        <v>50290</v>
      </c>
      <c r="K8" s="195">
        <v>6</v>
      </c>
      <c r="L8" s="3">
        <f t="shared" si="0"/>
        <v>40</v>
      </c>
      <c r="M8" s="160" t="s">
        <v>2</v>
      </c>
      <c r="N8" s="13">
        <f t="shared" si="1"/>
        <v>50290</v>
      </c>
      <c r="O8" s="3">
        <f t="shared" si="2"/>
        <v>40</v>
      </c>
      <c r="P8" s="160" t="s">
        <v>2</v>
      </c>
      <c r="Q8" s="86">
        <v>45500</v>
      </c>
    </row>
    <row r="9" spans="1:18" ht="13.5" customHeight="1">
      <c r="H9" s="14">
        <v>34</v>
      </c>
      <c r="I9" s="162" t="s">
        <v>1</v>
      </c>
      <c r="J9" s="13">
        <v>41924</v>
      </c>
      <c r="K9" s="195">
        <v>7</v>
      </c>
      <c r="L9" s="3">
        <f t="shared" si="0"/>
        <v>34</v>
      </c>
      <c r="M9" s="162" t="s">
        <v>1</v>
      </c>
      <c r="N9" s="13">
        <f t="shared" si="1"/>
        <v>41924</v>
      </c>
      <c r="O9" s="3">
        <f t="shared" si="2"/>
        <v>34</v>
      </c>
      <c r="P9" s="162" t="s">
        <v>1</v>
      </c>
      <c r="Q9" s="86">
        <v>48842</v>
      </c>
    </row>
    <row r="10" spans="1:18" ht="13.5" customHeight="1">
      <c r="H10" s="3">
        <v>13</v>
      </c>
      <c r="I10" s="160" t="s">
        <v>7</v>
      </c>
      <c r="J10" s="13">
        <v>33943</v>
      </c>
      <c r="K10" s="195">
        <v>8</v>
      </c>
      <c r="L10" s="3">
        <f t="shared" si="0"/>
        <v>13</v>
      </c>
      <c r="M10" s="160" t="s">
        <v>7</v>
      </c>
      <c r="N10" s="13">
        <f t="shared" si="1"/>
        <v>33943</v>
      </c>
      <c r="O10" s="3">
        <f t="shared" si="2"/>
        <v>13</v>
      </c>
      <c r="P10" s="160" t="s">
        <v>7</v>
      </c>
      <c r="Q10" s="86">
        <v>28178</v>
      </c>
    </row>
    <row r="11" spans="1:18" ht="13.5" customHeight="1">
      <c r="H11" s="14">
        <v>38</v>
      </c>
      <c r="I11" s="162" t="s">
        <v>38</v>
      </c>
      <c r="J11" s="13">
        <v>31543</v>
      </c>
      <c r="K11" s="195">
        <v>9</v>
      </c>
      <c r="L11" s="3">
        <f t="shared" si="0"/>
        <v>38</v>
      </c>
      <c r="M11" s="162" t="s">
        <v>38</v>
      </c>
      <c r="N11" s="13">
        <f t="shared" si="1"/>
        <v>31543</v>
      </c>
      <c r="O11" s="3">
        <f t="shared" si="2"/>
        <v>38</v>
      </c>
      <c r="P11" s="162" t="s">
        <v>38</v>
      </c>
      <c r="Q11" s="86">
        <v>22963</v>
      </c>
    </row>
    <row r="12" spans="1:18" ht="13.5" customHeight="1" thickBot="1">
      <c r="H12" s="271">
        <v>3</v>
      </c>
      <c r="I12" s="374" t="s">
        <v>10</v>
      </c>
      <c r="J12" s="411">
        <v>25612</v>
      </c>
      <c r="K12" s="194">
        <v>10</v>
      </c>
      <c r="L12" s="3">
        <f t="shared" si="0"/>
        <v>3</v>
      </c>
      <c r="M12" s="374" t="s">
        <v>10</v>
      </c>
      <c r="N12" s="13">
        <f t="shared" si="1"/>
        <v>25612</v>
      </c>
      <c r="O12" s="14">
        <f t="shared" si="2"/>
        <v>3</v>
      </c>
      <c r="P12" s="374" t="s">
        <v>10</v>
      </c>
      <c r="Q12" s="197">
        <v>21304</v>
      </c>
    </row>
    <row r="13" spans="1:18" ht="13.5" customHeight="1" thickTop="1" thickBot="1">
      <c r="H13" s="121">
        <v>25</v>
      </c>
      <c r="I13" s="174" t="s">
        <v>29</v>
      </c>
      <c r="J13" s="413">
        <v>25214</v>
      </c>
      <c r="K13" s="103"/>
      <c r="L13" s="78"/>
      <c r="M13" s="163"/>
      <c r="N13" s="336">
        <v>916458</v>
      </c>
      <c r="O13" s="3"/>
      <c r="P13" s="270" t="s">
        <v>153</v>
      </c>
      <c r="Q13" s="198">
        <v>1055082</v>
      </c>
    </row>
    <row r="14" spans="1:18" ht="13.5" customHeight="1">
      <c r="B14" s="19"/>
      <c r="H14" s="3">
        <v>24</v>
      </c>
      <c r="I14" s="160" t="s">
        <v>28</v>
      </c>
      <c r="J14" s="13">
        <v>24816</v>
      </c>
      <c r="K14" s="103"/>
      <c r="L14" s="26"/>
      <c r="O14"/>
    </row>
    <row r="15" spans="1:18" ht="13.5" customHeight="1">
      <c r="G15" s="17"/>
      <c r="H15" s="3">
        <v>9</v>
      </c>
      <c r="I15" s="3" t="s">
        <v>162</v>
      </c>
      <c r="J15" s="13">
        <v>13783</v>
      </c>
      <c r="K15" s="103"/>
      <c r="L15" s="26"/>
      <c r="M15" t="s">
        <v>196</v>
      </c>
      <c r="N15" s="15"/>
      <c r="O15"/>
      <c r="P15" t="s">
        <v>197</v>
      </c>
      <c r="Q15" s="85" t="s">
        <v>63</v>
      </c>
    </row>
    <row r="16" spans="1:18" ht="13.5" customHeight="1">
      <c r="C16" s="15"/>
      <c r="E16" s="17"/>
      <c r="H16" s="3">
        <v>37</v>
      </c>
      <c r="I16" s="160" t="s">
        <v>37</v>
      </c>
      <c r="J16" s="217">
        <v>13752</v>
      </c>
      <c r="K16" s="103"/>
      <c r="L16" s="3">
        <f>SUM(L3)</f>
        <v>17</v>
      </c>
      <c r="M16" s="13">
        <f>SUM(N3)</f>
        <v>367087</v>
      </c>
      <c r="N16" s="160" t="s">
        <v>21</v>
      </c>
      <c r="O16" s="3">
        <f>SUM(O3)</f>
        <v>17</v>
      </c>
      <c r="P16" s="13">
        <f>SUM(M16)</f>
        <v>367087</v>
      </c>
      <c r="Q16" s="275">
        <v>361139</v>
      </c>
      <c r="R16" s="79"/>
    </row>
    <row r="17" spans="2:20" ht="13.5" customHeight="1">
      <c r="C17" s="15"/>
      <c r="E17" s="17"/>
      <c r="H17" s="3">
        <v>31</v>
      </c>
      <c r="I17" s="160" t="s">
        <v>105</v>
      </c>
      <c r="J17" s="217">
        <v>12864</v>
      </c>
      <c r="K17" s="103"/>
      <c r="L17" s="3">
        <f t="shared" ref="L17:L25" si="3">SUM(L4)</f>
        <v>33</v>
      </c>
      <c r="M17" s="13">
        <f t="shared" ref="M17:M25" si="4">SUM(N4)</f>
        <v>110102</v>
      </c>
      <c r="N17" s="160" t="s">
        <v>0</v>
      </c>
      <c r="O17" s="3">
        <f t="shared" ref="O17:O25" si="5">SUM(O4)</f>
        <v>33</v>
      </c>
      <c r="P17" s="13">
        <f t="shared" ref="P17:P25" si="6">SUM(M17)</f>
        <v>110102</v>
      </c>
      <c r="Q17" s="276">
        <v>115775</v>
      </c>
      <c r="R17" s="79"/>
      <c r="S17" s="42"/>
    </row>
    <row r="18" spans="2:20" ht="13.5" customHeight="1">
      <c r="C18" s="15"/>
      <c r="E18" s="17"/>
      <c r="H18" s="3">
        <v>2</v>
      </c>
      <c r="I18" s="160" t="s">
        <v>6</v>
      </c>
      <c r="J18" s="13">
        <v>12521</v>
      </c>
      <c r="K18" s="103"/>
      <c r="L18" s="3">
        <f t="shared" si="3"/>
        <v>26</v>
      </c>
      <c r="M18" s="13">
        <f t="shared" si="4"/>
        <v>106732</v>
      </c>
      <c r="N18" s="160" t="s">
        <v>30</v>
      </c>
      <c r="O18" s="3">
        <f t="shared" si="5"/>
        <v>26</v>
      </c>
      <c r="P18" s="13">
        <f t="shared" si="6"/>
        <v>106732</v>
      </c>
      <c r="Q18" s="276">
        <v>118964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217">
        <v>9448</v>
      </c>
      <c r="L19" s="3">
        <f t="shared" si="3"/>
        <v>36</v>
      </c>
      <c r="M19" s="13">
        <f t="shared" si="4"/>
        <v>91302</v>
      </c>
      <c r="N19" s="160" t="s">
        <v>5</v>
      </c>
      <c r="O19" s="3">
        <f t="shared" si="5"/>
        <v>36</v>
      </c>
      <c r="P19" s="13">
        <f t="shared" si="6"/>
        <v>91302</v>
      </c>
      <c r="Q19" s="276">
        <v>103160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13">
        <v>7742</v>
      </c>
      <c r="L20" s="3">
        <f t="shared" si="3"/>
        <v>16</v>
      </c>
      <c r="M20" s="13">
        <f t="shared" si="4"/>
        <v>68671</v>
      </c>
      <c r="N20" s="160" t="s">
        <v>3</v>
      </c>
      <c r="O20" s="3">
        <f t="shared" si="5"/>
        <v>16</v>
      </c>
      <c r="P20" s="13">
        <f t="shared" si="6"/>
        <v>68671</v>
      </c>
      <c r="Q20" s="276">
        <v>85075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158</v>
      </c>
      <c r="J21" s="217">
        <v>5939</v>
      </c>
      <c r="L21" s="3">
        <f t="shared" si="3"/>
        <v>40</v>
      </c>
      <c r="M21" s="13">
        <f t="shared" si="4"/>
        <v>50290</v>
      </c>
      <c r="N21" s="160" t="s">
        <v>2</v>
      </c>
      <c r="O21" s="3">
        <f t="shared" si="5"/>
        <v>40</v>
      </c>
      <c r="P21" s="13">
        <f t="shared" si="6"/>
        <v>50290</v>
      </c>
      <c r="Q21" s="276">
        <v>51138</v>
      </c>
      <c r="R21" s="79"/>
      <c r="S21" s="28"/>
    </row>
    <row r="22" spans="2:20" ht="13.5" customHeight="1">
      <c r="C22" s="15"/>
      <c r="E22" s="17"/>
      <c r="H22" s="3">
        <v>15</v>
      </c>
      <c r="I22" s="160" t="s">
        <v>20</v>
      </c>
      <c r="J22" s="13">
        <v>5833</v>
      </c>
      <c r="K22" s="15"/>
      <c r="L22" s="3">
        <f t="shared" si="3"/>
        <v>34</v>
      </c>
      <c r="M22" s="13">
        <f t="shared" si="4"/>
        <v>41924</v>
      </c>
      <c r="N22" s="162" t="s">
        <v>1</v>
      </c>
      <c r="O22" s="3">
        <f t="shared" si="5"/>
        <v>34</v>
      </c>
      <c r="P22" s="13">
        <f t="shared" si="6"/>
        <v>41924</v>
      </c>
      <c r="Q22" s="276">
        <v>44146</v>
      </c>
      <c r="R22" s="79"/>
    </row>
    <row r="23" spans="2:20" ht="13.5" customHeight="1">
      <c r="B23" s="18"/>
      <c r="C23" s="15"/>
      <c r="E23" s="17"/>
      <c r="H23" s="3">
        <v>1</v>
      </c>
      <c r="I23" s="160" t="s">
        <v>4</v>
      </c>
      <c r="J23" s="13">
        <v>2457</v>
      </c>
      <c r="K23" s="15"/>
      <c r="L23" s="3">
        <f t="shared" si="3"/>
        <v>13</v>
      </c>
      <c r="M23" s="13">
        <f t="shared" si="4"/>
        <v>33943</v>
      </c>
      <c r="N23" s="160" t="s">
        <v>7</v>
      </c>
      <c r="O23" s="3">
        <f t="shared" si="5"/>
        <v>13</v>
      </c>
      <c r="P23" s="13">
        <f t="shared" si="6"/>
        <v>33943</v>
      </c>
      <c r="Q23" s="276">
        <v>33727</v>
      </c>
      <c r="R23" s="79"/>
      <c r="S23" s="42"/>
    </row>
    <row r="24" spans="2:20" ht="13.5" customHeight="1">
      <c r="C24" s="15"/>
      <c r="E24" s="17"/>
      <c r="H24" s="3">
        <v>22</v>
      </c>
      <c r="I24" s="160" t="s">
        <v>26</v>
      </c>
      <c r="J24" s="13">
        <v>2407</v>
      </c>
      <c r="K24" s="15"/>
      <c r="L24" s="3">
        <f t="shared" si="3"/>
        <v>38</v>
      </c>
      <c r="M24" s="13">
        <f t="shared" si="4"/>
        <v>31543</v>
      </c>
      <c r="N24" s="162" t="s">
        <v>38</v>
      </c>
      <c r="O24" s="3">
        <f t="shared" si="5"/>
        <v>38</v>
      </c>
      <c r="P24" s="13">
        <f t="shared" si="6"/>
        <v>31543</v>
      </c>
      <c r="Q24" s="276">
        <v>33881</v>
      </c>
      <c r="R24" s="79"/>
      <c r="S24" s="111"/>
    </row>
    <row r="25" spans="2:20" ht="13.5" customHeight="1" thickBot="1">
      <c r="C25" s="15"/>
      <c r="E25" s="17"/>
      <c r="H25" s="3">
        <v>39</v>
      </c>
      <c r="I25" s="160" t="s">
        <v>39</v>
      </c>
      <c r="J25" s="13">
        <v>1985</v>
      </c>
      <c r="K25" s="15"/>
      <c r="L25" s="14">
        <f t="shared" si="3"/>
        <v>3</v>
      </c>
      <c r="M25" s="113">
        <f t="shared" si="4"/>
        <v>25612</v>
      </c>
      <c r="N25" s="374" t="s">
        <v>10</v>
      </c>
      <c r="O25" s="14">
        <f t="shared" si="5"/>
        <v>3</v>
      </c>
      <c r="P25" s="113">
        <f t="shared" si="6"/>
        <v>25612</v>
      </c>
      <c r="Q25" s="277">
        <v>29572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1983</v>
      </c>
      <c r="K26" s="15"/>
      <c r="L26" s="114"/>
      <c r="M26" s="161">
        <f>SUM(J43-(M16+M17+M18+M19+M20+M21+M22+M23+M24+M25))</f>
        <v>151453</v>
      </c>
      <c r="N26" s="218" t="s">
        <v>45</v>
      </c>
      <c r="O26" s="115"/>
      <c r="P26" s="161">
        <f>SUM(M26)</f>
        <v>151453</v>
      </c>
      <c r="Q26" s="161"/>
      <c r="R26" s="175">
        <v>1132627</v>
      </c>
      <c r="T26" s="28"/>
    </row>
    <row r="27" spans="2:20" ht="13.5" customHeight="1">
      <c r="H27" s="3">
        <v>12</v>
      </c>
      <c r="I27" s="160" t="s">
        <v>18</v>
      </c>
      <c r="J27" s="13">
        <v>1761</v>
      </c>
      <c r="K27" s="15"/>
      <c r="M27" t="s">
        <v>188</v>
      </c>
      <c r="O27" s="110"/>
      <c r="P27" s="28" t="s">
        <v>189</v>
      </c>
    </row>
    <row r="28" spans="2:20" ht="13.5" customHeight="1">
      <c r="H28" s="3">
        <v>20</v>
      </c>
      <c r="I28" s="160" t="s">
        <v>24</v>
      </c>
      <c r="J28" s="13">
        <v>1748</v>
      </c>
      <c r="K28" s="15"/>
      <c r="M28" s="86">
        <f t="shared" ref="M28:M37" si="7">SUM(Q3)</f>
        <v>346764</v>
      </c>
      <c r="N28" s="160" t="s">
        <v>21</v>
      </c>
      <c r="O28" s="3">
        <f>SUM(L3)</f>
        <v>17</v>
      </c>
      <c r="P28" s="86">
        <f t="shared" ref="P28:P37" si="8">SUM(Q3)</f>
        <v>346764</v>
      </c>
    </row>
    <row r="29" spans="2:20" ht="13.5" customHeight="1">
      <c r="H29" s="3">
        <v>30</v>
      </c>
      <c r="I29" s="160" t="s">
        <v>33</v>
      </c>
      <c r="J29" s="13">
        <v>1480</v>
      </c>
      <c r="K29" s="15"/>
      <c r="M29" s="86">
        <f t="shared" si="7"/>
        <v>127474</v>
      </c>
      <c r="N29" s="160" t="s">
        <v>0</v>
      </c>
      <c r="O29" s="3">
        <f t="shared" ref="O29:O37" si="9">SUM(L4)</f>
        <v>33</v>
      </c>
      <c r="P29" s="86">
        <f t="shared" si="8"/>
        <v>127474</v>
      </c>
    </row>
    <row r="30" spans="2:20" ht="13.5" customHeight="1">
      <c r="H30" s="3">
        <v>10</v>
      </c>
      <c r="I30" s="160" t="s">
        <v>16</v>
      </c>
      <c r="J30" s="407">
        <v>1336</v>
      </c>
      <c r="K30" s="15"/>
      <c r="M30" s="86">
        <f t="shared" si="7"/>
        <v>110795</v>
      </c>
      <c r="N30" s="160" t="s">
        <v>30</v>
      </c>
      <c r="O30" s="3">
        <f t="shared" si="9"/>
        <v>26</v>
      </c>
      <c r="P30" s="86">
        <f t="shared" si="8"/>
        <v>110795</v>
      </c>
    </row>
    <row r="31" spans="2:20" ht="13.5" customHeight="1">
      <c r="H31" s="3">
        <v>29</v>
      </c>
      <c r="I31" s="160" t="s">
        <v>95</v>
      </c>
      <c r="J31" s="87">
        <v>757</v>
      </c>
      <c r="K31" s="15"/>
      <c r="M31" s="86">
        <f t="shared" si="7"/>
        <v>70110</v>
      </c>
      <c r="N31" s="160" t="s">
        <v>5</v>
      </c>
      <c r="O31" s="3">
        <f t="shared" si="9"/>
        <v>36</v>
      </c>
      <c r="P31" s="86">
        <f t="shared" si="8"/>
        <v>70110</v>
      </c>
    </row>
    <row r="32" spans="2:20" ht="13.5" customHeight="1">
      <c r="H32" s="3">
        <v>6</v>
      </c>
      <c r="I32" s="160" t="s">
        <v>13</v>
      </c>
      <c r="J32" s="217">
        <v>745</v>
      </c>
      <c r="K32" s="15"/>
      <c r="M32" s="86">
        <f t="shared" si="7"/>
        <v>63419</v>
      </c>
      <c r="N32" s="160" t="s">
        <v>3</v>
      </c>
      <c r="O32" s="3">
        <f t="shared" si="9"/>
        <v>16</v>
      </c>
      <c r="P32" s="86">
        <f t="shared" si="8"/>
        <v>63419</v>
      </c>
      <c r="S32" s="10"/>
    </row>
    <row r="33" spans="8:21" ht="13.5" customHeight="1">
      <c r="H33" s="3">
        <v>23</v>
      </c>
      <c r="I33" s="160" t="s">
        <v>27</v>
      </c>
      <c r="J33" s="136">
        <v>730</v>
      </c>
      <c r="K33" s="15"/>
      <c r="M33" s="86">
        <f t="shared" si="7"/>
        <v>45500</v>
      </c>
      <c r="N33" s="160" t="s">
        <v>2</v>
      </c>
      <c r="O33" s="3">
        <f t="shared" si="9"/>
        <v>40</v>
      </c>
      <c r="P33" s="86">
        <f t="shared" si="8"/>
        <v>45500</v>
      </c>
      <c r="S33" s="28"/>
      <c r="T33" s="28"/>
    </row>
    <row r="34" spans="8:21" ht="13.5" customHeight="1">
      <c r="H34" s="3">
        <v>35</v>
      </c>
      <c r="I34" s="160" t="s">
        <v>36</v>
      </c>
      <c r="J34" s="217">
        <v>433</v>
      </c>
      <c r="K34" s="15"/>
      <c r="M34" s="86">
        <f t="shared" si="7"/>
        <v>48842</v>
      </c>
      <c r="N34" s="162" t="s">
        <v>1</v>
      </c>
      <c r="O34" s="3">
        <f t="shared" si="9"/>
        <v>34</v>
      </c>
      <c r="P34" s="86">
        <f t="shared" si="8"/>
        <v>48842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394</v>
      </c>
      <c r="K35" s="15"/>
      <c r="M35" s="86">
        <f t="shared" si="7"/>
        <v>28178</v>
      </c>
      <c r="N35" s="160" t="s">
        <v>7</v>
      </c>
      <c r="O35" s="3">
        <f t="shared" si="9"/>
        <v>13</v>
      </c>
      <c r="P35" s="86">
        <f t="shared" si="8"/>
        <v>28178</v>
      </c>
      <c r="S35" s="28"/>
    </row>
    <row r="36" spans="8:21" ht="13.5" customHeight="1">
      <c r="H36" s="3">
        <v>18</v>
      </c>
      <c r="I36" s="160" t="s">
        <v>22</v>
      </c>
      <c r="J36" s="13">
        <v>373</v>
      </c>
      <c r="K36" s="15"/>
      <c r="M36" s="86">
        <f t="shared" si="7"/>
        <v>22963</v>
      </c>
      <c r="N36" s="162" t="s">
        <v>38</v>
      </c>
      <c r="O36" s="3">
        <f t="shared" si="9"/>
        <v>38</v>
      </c>
      <c r="P36" s="86">
        <f t="shared" si="8"/>
        <v>22963</v>
      </c>
      <c r="S36" s="28"/>
    </row>
    <row r="37" spans="8:21" ht="13.5" customHeight="1" thickBot="1">
      <c r="H37" s="3">
        <v>5</v>
      </c>
      <c r="I37" s="160" t="s">
        <v>12</v>
      </c>
      <c r="J37" s="407">
        <v>337</v>
      </c>
      <c r="K37" s="15"/>
      <c r="M37" s="112">
        <f t="shared" si="7"/>
        <v>21304</v>
      </c>
      <c r="N37" s="374" t="s">
        <v>10</v>
      </c>
      <c r="O37" s="14">
        <f t="shared" si="9"/>
        <v>3</v>
      </c>
      <c r="P37" s="112">
        <f t="shared" si="8"/>
        <v>21304</v>
      </c>
      <c r="S37" s="28"/>
    </row>
    <row r="38" spans="8:21" ht="13.5" customHeight="1" thickTop="1" thickBot="1">
      <c r="H38" s="3">
        <v>4</v>
      </c>
      <c r="I38" s="160" t="s">
        <v>11</v>
      </c>
      <c r="J38" s="13">
        <v>193</v>
      </c>
      <c r="K38" s="15"/>
      <c r="M38" s="342">
        <f>SUM(Q13-(Q3+Q4+Q5+Q6+Q7+Q8+Q9+Q10+Q11+Q12))</f>
        <v>169733</v>
      </c>
      <c r="N38" s="270" t="s">
        <v>178</v>
      </c>
      <c r="O38" s="343"/>
      <c r="P38" s="344">
        <f>SUM(M38)</f>
        <v>169733</v>
      </c>
      <c r="U38" s="28"/>
    </row>
    <row r="39" spans="8:21" ht="13.5" customHeight="1">
      <c r="H39" s="3">
        <v>7</v>
      </c>
      <c r="I39" s="160" t="s">
        <v>14</v>
      </c>
      <c r="J39" s="13">
        <v>189</v>
      </c>
      <c r="K39" s="15"/>
      <c r="P39" s="28"/>
    </row>
    <row r="40" spans="8:21" ht="13.5" customHeight="1">
      <c r="H40" s="3">
        <v>19</v>
      </c>
      <c r="I40" s="160" t="s">
        <v>23</v>
      </c>
      <c r="J40" s="217">
        <v>189</v>
      </c>
      <c r="K40" s="15"/>
    </row>
    <row r="41" spans="8:21" ht="13.5" customHeight="1">
      <c r="H41" s="3">
        <v>28</v>
      </c>
      <c r="I41" s="160" t="s">
        <v>32</v>
      </c>
      <c r="J41" s="13">
        <v>44</v>
      </c>
      <c r="K41" s="15"/>
    </row>
    <row r="42" spans="8:21" ht="13.5" customHeight="1" thickBot="1">
      <c r="H42" s="14">
        <v>8</v>
      </c>
      <c r="I42" s="162" t="s">
        <v>15</v>
      </c>
      <c r="J42" s="420">
        <v>0</v>
      </c>
      <c r="K42" s="15"/>
    </row>
    <row r="43" spans="8:21" ht="13.5" customHeight="1" thickTop="1">
      <c r="H43" s="114"/>
      <c r="I43" s="291" t="s">
        <v>93</v>
      </c>
      <c r="J43" s="292">
        <f>SUM(J3:J42)</f>
        <v>1078659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 thickBot="1"/>
    <row r="52" spans="1:16" ht="13.5" customHeight="1">
      <c r="A52" s="33" t="s">
        <v>46</v>
      </c>
      <c r="B52" s="22" t="s">
        <v>9</v>
      </c>
      <c r="C52" s="59" t="s">
        <v>195</v>
      </c>
      <c r="D52" s="59" t="s">
        <v>187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367087</v>
      </c>
      <c r="D53" s="87">
        <f t="shared" ref="D53:D63" si="11">SUM(Q3)</f>
        <v>346764</v>
      </c>
      <c r="E53" s="80">
        <f t="shared" ref="E53:E62" si="12">SUM(P16/Q16*100)</f>
        <v>101.64701126159179</v>
      </c>
      <c r="F53" s="20">
        <f t="shared" ref="F53:F63" si="13">SUM(C53/D53*100)</f>
        <v>105.86075832554707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110102</v>
      </c>
      <c r="D54" s="87">
        <f t="shared" si="11"/>
        <v>127474</v>
      </c>
      <c r="E54" s="80">
        <f t="shared" si="12"/>
        <v>95.099978406391699</v>
      </c>
      <c r="F54" s="20">
        <f t="shared" si="13"/>
        <v>86.372122942717738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106732</v>
      </c>
      <c r="D55" s="87">
        <f t="shared" si="11"/>
        <v>110795</v>
      </c>
      <c r="E55" s="80">
        <f t="shared" si="12"/>
        <v>89.717897851450857</v>
      </c>
      <c r="F55" s="20">
        <f t="shared" si="13"/>
        <v>96.332867006633876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91302</v>
      </c>
      <c r="D56" s="87">
        <f t="shared" si="11"/>
        <v>70110</v>
      </c>
      <c r="E56" s="80">
        <f t="shared" si="12"/>
        <v>88.505234587049245</v>
      </c>
      <c r="F56" s="20">
        <f t="shared" si="13"/>
        <v>130.22678647839109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68671</v>
      </c>
      <c r="D57" s="87">
        <f t="shared" si="11"/>
        <v>63419</v>
      </c>
      <c r="E57" s="80">
        <f t="shared" si="12"/>
        <v>80.718189832500727</v>
      </c>
      <c r="F57" s="20">
        <f t="shared" si="13"/>
        <v>108.28142985540612</v>
      </c>
      <c r="G57" s="21"/>
      <c r="I57" s="159"/>
      <c r="P57" s="28"/>
    </row>
    <row r="58" spans="1:16" ht="13.5" customHeight="1">
      <c r="A58" s="9">
        <v>6</v>
      </c>
      <c r="B58" s="160" t="s">
        <v>2</v>
      </c>
      <c r="C58" s="13">
        <f t="shared" si="10"/>
        <v>50290</v>
      </c>
      <c r="D58" s="87">
        <f t="shared" si="11"/>
        <v>45500</v>
      </c>
      <c r="E58" s="80">
        <f t="shared" si="12"/>
        <v>98.341741953146382</v>
      </c>
      <c r="F58" s="20">
        <f t="shared" si="13"/>
        <v>110.52747252747253</v>
      </c>
      <c r="G58" s="21"/>
    </row>
    <row r="59" spans="1:16" ht="13.5" customHeight="1">
      <c r="A59" s="9">
        <v>7</v>
      </c>
      <c r="B59" s="162" t="s">
        <v>1</v>
      </c>
      <c r="C59" s="13">
        <f t="shared" si="10"/>
        <v>41924</v>
      </c>
      <c r="D59" s="87">
        <f t="shared" si="11"/>
        <v>48842</v>
      </c>
      <c r="E59" s="80">
        <f t="shared" si="12"/>
        <v>94.96670139990033</v>
      </c>
      <c r="F59" s="20">
        <f t="shared" si="13"/>
        <v>85.835960853363915</v>
      </c>
      <c r="G59" s="21"/>
    </row>
    <row r="60" spans="1:16" ht="13.5" customHeight="1">
      <c r="A60" s="9">
        <v>8</v>
      </c>
      <c r="B60" s="160" t="s">
        <v>7</v>
      </c>
      <c r="C60" s="13">
        <f t="shared" si="10"/>
        <v>33943</v>
      </c>
      <c r="D60" s="87">
        <f t="shared" si="11"/>
        <v>28178</v>
      </c>
      <c r="E60" s="80">
        <f t="shared" si="12"/>
        <v>100.64043644557772</v>
      </c>
      <c r="F60" s="20">
        <f t="shared" si="13"/>
        <v>120.45922350770104</v>
      </c>
      <c r="G60" s="21"/>
    </row>
    <row r="61" spans="1:16" ht="13.5" customHeight="1">
      <c r="A61" s="9">
        <v>9</v>
      </c>
      <c r="B61" s="162" t="s">
        <v>38</v>
      </c>
      <c r="C61" s="13">
        <f t="shared" si="10"/>
        <v>31543</v>
      </c>
      <c r="D61" s="87">
        <f t="shared" si="11"/>
        <v>22963</v>
      </c>
      <c r="E61" s="80">
        <f t="shared" si="12"/>
        <v>93.099377232076975</v>
      </c>
      <c r="F61" s="20">
        <f t="shared" si="13"/>
        <v>137.36445586378085</v>
      </c>
      <c r="G61" s="21"/>
    </row>
    <row r="62" spans="1:16" ht="13.5" customHeight="1" thickBot="1">
      <c r="A62" s="127">
        <v>10</v>
      </c>
      <c r="B62" s="374" t="s">
        <v>10</v>
      </c>
      <c r="C62" s="113">
        <f t="shared" si="10"/>
        <v>25612</v>
      </c>
      <c r="D62" s="128">
        <f t="shared" si="11"/>
        <v>21304</v>
      </c>
      <c r="E62" s="129">
        <f t="shared" si="12"/>
        <v>86.608954416339785</v>
      </c>
      <c r="F62" s="130">
        <f t="shared" si="13"/>
        <v>120.22155463762674</v>
      </c>
      <c r="G62" s="131"/>
    </row>
    <row r="63" spans="1:16" ht="13.5" customHeight="1" thickTop="1">
      <c r="A63" s="114"/>
      <c r="B63" s="132" t="s">
        <v>74</v>
      </c>
      <c r="C63" s="133">
        <f>SUM(J43)</f>
        <v>1078659</v>
      </c>
      <c r="D63" s="133">
        <f t="shared" si="11"/>
        <v>1055082</v>
      </c>
      <c r="E63" s="134">
        <f>SUM(C63/R26*100)</f>
        <v>95.235148023135594</v>
      </c>
      <c r="F63" s="135">
        <f t="shared" si="13"/>
        <v>102.23461304429419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U15" sqref="U15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195</v>
      </c>
      <c r="I2" s="3"/>
      <c r="J2" s="184" t="s">
        <v>102</v>
      </c>
      <c r="K2" s="3"/>
      <c r="L2" s="293" t="s">
        <v>190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3" t="s">
        <v>99</v>
      </c>
      <c r="N3" s="417"/>
      <c r="S3" s="26"/>
      <c r="T3" s="26"/>
      <c r="U3" s="26"/>
    </row>
    <row r="4" spans="8:30" ht="13.5" customHeight="1">
      <c r="H4" s="414">
        <v>17670</v>
      </c>
      <c r="I4" s="3">
        <v>33</v>
      </c>
      <c r="J4" s="160" t="s">
        <v>0</v>
      </c>
      <c r="K4" s="116">
        <f>SUM(I4)</f>
        <v>33</v>
      </c>
      <c r="L4" s="309">
        <v>18105</v>
      </c>
      <c r="M4" s="45"/>
      <c r="N4" s="417"/>
      <c r="O4" s="90"/>
      <c r="S4" s="26"/>
      <c r="T4" s="26"/>
      <c r="U4" s="26"/>
    </row>
    <row r="5" spans="8:30" ht="13.5" customHeight="1">
      <c r="H5" s="88">
        <v>13189</v>
      </c>
      <c r="I5" s="3">
        <v>26</v>
      </c>
      <c r="J5" s="160" t="s">
        <v>30</v>
      </c>
      <c r="K5" s="116">
        <f t="shared" ref="K5:K13" si="0">SUM(I5)</f>
        <v>26</v>
      </c>
      <c r="L5" s="310">
        <v>12711</v>
      </c>
      <c r="M5" s="45"/>
      <c r="N5" s="417"/>
      <c r="O5" s="90"/>
      <c r="S5" s="26"/>
      <c r="T5" s="26"/>
      <c r="U5" s="26"/>
    </row>
    <row r="6" spans="8:30" ht="13.5" customHeight="1">
      <c r="H6" s="44">
        <v>5708</v>
      </c>
      <c r="I6" s="3">
        <v>14</v>
      </c>
      <c r="J6" s="160" t="s">
        <v>19</v>
      </c>
      <c r="K6" s="116">
        <f t="shared" si="0"/>
        <v>14</v>
      </c>
      <c r="L6" s="310">
        <v>7209</v>
      </c>
      <c r="M6" s="45"/>
      <c r="N6" s="417"/>
      <c r="O6" s="90"/>
      <c r="S6" s="26"/>
      <c r="T6" s="26"/>
      <c r="U6" s="26"/>
    </row>
    <row r="7" spans="8:30" ht="13.5" customHeight="1">
      <c r="H7" s="44">
        <v>3136</v>
      </c>
      <c r="I7" s="3">
        <v>38</v>
      </c>
      <c r="J7" s="160" t="s">
        <v>38</v>
      </c>
      <c r="K7" s="116">
        <f t="shared" si="0"/>
        <v>38</v>
      </c>
      <c r="L7" s="310">
        <v>3615</v>
      </c>
      <c r="M7" s="45"/>
      <c r="N7" s="417"/>
      <c r="O7" s="90"/>
      <c r="S7" s="26"/>
      <c r="T7" s="26"/>
      <c r="U7" s="26"/>
    </row>
    <row r="8" spans="8:30">
      <c r="H8" s="44">
        <v>3040</v>
      </c>
      <c r="I8" s="3">
        <v>37</v>
      </c>
      <c r="J8" s="160" t="s">
        <v>37</v>
      </c>
      <c r="K8" s="116">
        <f t="shared" si="0"/>
        <v>37</v>
      </c>
      <c r="L8" s="310">
        <v>3667</v>
      </c>
      <c r="M8" s="45"/>
      <c r="N8" s="90"/>
      <c r="O8" s="90"/>
      <c r="S8" s="26"/>
      <c r="T8" s="26"/>
      <c r="U8" s="26"/>
    </row>
    <row r="9" spans="8:30">
      <c r="H9" s="88">
        <v>2924</v>
      </c>
      <c r="I9" s="3">
        <v>15</v>
      </c>
      <c r="J9" s="160" t="s">
        <v>20</v>
      </c>
      <c r="K9" s="116">
        <f t="shared" si="0"/>
        <v>15</v>
      </c>
      <c r="L9" s="310">
        <v>2552</v>
      </c>
      <c r="M9" s="45"/>
      <c r="N9" s="90"/>
      <c r="O9" s="90"/>
      <c r="S9" s="26"/>
      <c r="T9" s="26"/>
      <c r="U9" s="26"/>
    </row>
    <row r="10" spans="8:30">
      <c r="H10" s="289">
        <v>2682</v>
      </c>
      <c r="I10" s="14">
        <v>34</v>
      </c>
      <c r="J10" s="162" t="s">
        <v>1</v>
      </c>
      <c r="K10" s="116">
        <f t="shared" si="0"/>
        <v>34</v>
      </c>
      <c r="L10" s="310">
        <v>2644</v>
      </c>
      <c r="S10" s="26"/>
      <c r="T10" s="26"/>
      <c r="U10" s="26"/>
    </row>
    <row r="11" spans="8:30">
      <c r="H11" s="89">
        <v>1671</v>
      </c>
      <c r="I11" s="3">
        <v>24</v>
      </c>
      <c r="J11" s="160" t="s">
        <v>28</v>
      </c>
      <c r="K11" s="116">
        <f t="shared" si="0"/>
        <v>24</v>
      </c>
      <c r="L11" s="310">
        <v>1524</v>
      </c>
      <c r="M11" s="45"/>
      <c r="N11" s="90"/>
      <c r="O11" s="90"/>
      <c r="S11" s="26"/>
      <c r="T11" s="26"/>
      <c r="U11" s="26"/>
    </row>
    <row r="12" spans="8:30">
      <c r="H12" s="166">
        <v>1525</v>
      </c>
      <c r="I12" s="14">
        <v>27</v>
      </c>
      <c r="J12" s="162" t="s">
        <v>31</v>
      </c>
      <c r="K12" s="116">
        <f t="shared" si="0"/>
        <v>27</v>
      </c>
      <c r="L12" s="310">
        <v>1405</v>
      </c>
      <c r="M12" s="45"/>
      <c r="N12" s="90"/>
      <c r="O12" s="90"/>
      <c r="S12" s="26"/>
      <c r="T12" s="26"/>
      <c r="U12" s="26"/>
    </row>
    <row r="13" spans="8:30" ht="14.25" thickBot="1">
      <c r="H13" s="446">
        <v>1236</v>
      </c>
      <c r="I13" s="377">
        <v>17</v>
      </c>
      <c r="J13" s="378" t="s">
        <v>21</v>
      </c>
      <c r="K13" s="116">
        <f t="shared" si="0"/>
        <v>17</v>
      </c>
      <c r="L13" s="310">
        <v>974</v>
      </c>
      <c r="M13" s="45"/>
      <c r="N13" s="90"/>
      <c r="O13" s="90"/>
      <c r="S13" s="26"/>
      <c r="T13" s="26"/>
      <c r="U13" s="26"/>
    </row>
    <row r="14" spans="8:30" ht="14.25" thickTop="1">
      <c r="H14" s="44">
        <v>913</v>
      </c>
      <c r="I14" s="121">
        <v>36</v>
      </c>
      <c r="J14" s="174" t="s">
        <v>5</v>
      </c>
      <c r="K14" s="107" t="s">
        <v>8</v>
      </c>
      <c r="L14" s="311">
        <v>59292</v>
      </c>
      <c r="S14" s="26"/>
      <c r="T14" s="26"/>
      <c r="U14" s="26"/>
    </row>
    <row r="15" spans="8:30">
      <c r="H15" s="44">
        <v>742</v>
      </c>
      <c r="I15" s="3">
        <v>25</v>
      </c>
      <c r="J15" s="160" t="s">
        <v>29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44">
        <v>649</v>
      </c>
      <c r="I16" s="3">
        <v>16</v>
      </c>
      <c r="J16" s="160" t="s">
        <v>3</v>
      </c>
      <c r="K16" s="116">
        <f>SUM(I4)</f>
        <v>33</v>
      </c>
      <c r="L16" s="160" t="s">
        <v>0</v>
      </c>
      <c r="M16" s="312">
        <v>18254</v>
      </c>
      <c r="N16" s="89">
        <f>SUM(H4)</f>
        <v>17670</v>
      </c>
      <c r="O16" s="45"/>
      <c r="P16" s="17"/>
      <c r="S16" s="26"/>
      <c r="T16" s="26"/>
      <c r="U16" s="26"/>
    </row>
    <row r="17" spans="1:21">
      <c r="H17" s="88">
        <v>540</v>
      </c>
      <c r="I17" s="3">
        <v>1</v>
      </c>
      <c r="J17" s="160" t="s">
        <v>4</v>
      </c>
      <c r="K17" s="116">
        <f t="shared" ref="K17:K25" si="1">SUM(I5)</f>
        <v>26</v>
      </c>
      <c r="L17" s="160" t="s">
        <v>30</v>
      </c>
      <c r="M17" s="313">
        <v>13307</v>
      </c>
      <c r="N17" s="89">
        <f t="shared" ref="N17:N25" si="2">SUM(H5)</f>
        <v>13189</v>
      </c>
      <c r="O17" s="45"/>
      <c r="P17" s="17"/>
      <c r="S17" s="26"/>
      <c r="T17" s="26"/>
      <c r="U17" s="26"/>
    </row>
    <row r="18" spans="1:21">
      <c r="H18" s="429">
        <v>503</v>
      </c>
      <c r="I18" s="33">
        <v>40</v>
      </c>
      <c r="J18" s="160" t="s">
        <v>2</v>
      </c>
      <c r="K18" s="116">
        <f t="shared" si="1"/>
        <v>14</v>
      </c>
      <c r="L18" s="160" t="s">
        <v>19</v>
      </c>
      <c r="M18" s="313">
        <v>5660</v>
      </c>
      <c r="N18" s="89">
        <f t="shared" si="2"/>
        <v>5708</v>
      </c>
      <c r="O18" s="45"/>
      <c r="P18" s="17"/>
      <c r="S18" s="26"/>
      <c r="T18" s="26"/>
      <c r="U18" s="26"/>
    </row>
    <row r="19" spans="1:21">
      <c r="H19" s="414">
        <v>198</v>
      </c>
      <c r="I19" s="3">
        <v>23</v>
      </c>
      <c r="J19" s="160" t="s">
        <v>27</v>
      </c>
      <c r="K19" s="116">
        <f t="shared" si="1"/>
        <v>38</v>
      </c>
      <c r="L19" s="160" t="s">
        <v>38</v>
      </c>
      <c r="M19" s="313">
        <v>3125</v>
      </c>
      <c r="N19" s="89">
        <f t="shared" si="2"/>
        <v>3136</v>
      </c>
      <c r="O19" s="45"/>
      <c r="P19" s="17"/>
      <c r="S19" s="26"/>
      <c r="T19" s="26"/>
      <c r="U19" s="26"/>
    </row>
    <row r="20" spans="1:21" ht="14.25" thickBot="1">
      <c r="H20" s="193">
        <v>172</v>
      </c>
      <c r="I20" s="3">
        <v>32</v>
      </c>
      <c r="J20" s="160" t="s">
        <v>35</v>
      </c>
      <c r="K20" s="116">
        <f t="shared" si="1"/>
        <v>37</v>
      </c>
      <c r="L20" s="160" t="s">
        <v>37</v>
      </c>
      <c r="M20" s="313">
        <v>4491</v>
      </c>
      <c r="N20" s="89">
        <f t="shared" si="2"/>
        <v>3040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195</v>
      </c>
      <c r="D21" s="59" t="s">
        <v>187</v>
      </c>
      <c r="E21" s="59" t="s">
        <v>51</v>
      </c>
      <c r="F21" s="59" t="s">
        <v>50</v>
      </c>
      <c r="G21" s="59" t="s">
        <v>52</v>
      </c>
      <c r="H21" s="44">
        <v>142</v>
      </c>
      <c r="I21" s="3">
        <v>21</v>
      </c>
      <c r="J21" s="160" t="s">
        <v>25</v>
      </c>
      <c r="K21" s="116">
        <f t="shared" si="1"/>
        <v>15</v>
      </c>
      <c r="L21" s="160" t="s">
        <v>20</v>
      </c>
      <c r="M21" s="313">
        <v>4306</v>
      </c>
      <c r="N21" s="89">
        <f t="shared" si="2"/>
        <v>2924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17670</v>
      </c>
      <c r="D22" s="89">
        <f>SUM(L4)</f>
        <v>18105</v>
      </c>
      <c r="E22" s="52">
        <f t="shared" ref="E22:E32" si="4">SUM(N16/M16*100)</f>
        <v>96.800701216171802</v>
      </c>
      <c r="F22" s="55">
        <f>SUM(C22/D22*100)</f>
        <v>97.597348798674403</v>
      </c>
      <c r="G22" s="3"/>
      <c r="H22" s="447">
        <v>96</v>
      </c>
      <c r="I22" s="3">
        <v>9</v>
      </c>
      <c r="J22" s="3" t="s">
        <v>163</v>
      </c>
      <c r="K22" s="116">
        <f t="shared" si="1"/>
        <v>34</v>
      </c>
      <c r="L22" s="162" t="s">
        <v>1</v>
      </c>
      <c r="M22" s="313">
        <v>2454</v>
      </c>
      <c r="N22" s="89">
        <f t="shared" si="2"/>
        <v>2682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13189</v>
      </c>
      <c r="D23" s="89">
        <f>SUM(L5)</f>
        <v>12711</v>
      </c>
      <c r="E23" s="52">
        <f t="shared" si="4"/>
        <v>99.113248666115581</v>
      </c>
      <c r="F23" s="55">
        <f t="shared" ref="F23:F32" si="5">SUM(C23/D23*100)</f>
        <v>103.76052238218864</v>
      </c>
      <c r="G23" s="3"/>
      <c r="H23" s="436">
        <v>26</v>
      </c>
      <c r="I23" s="3">
        <v>22</v>
      </c>
      <c r="J23" s="160" t="s">
        <v>26</v>
      </c>
      <c r="K23" s="116">
        <f t="shared" si="1"/>
        <v>24</v>
      </c>
      <c r="L23" s="160" t="s">
        <v>28</v>
      </c>
      <c r="M23" s="313">
        <v>1838</v>
      </c>
      <c r="N23" s="89">
        <f t="shared" si="2"/>
        <v>1671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5708</v>
      </c>
      <c r="D24" s="89">
        <f t="shared" ref="D24:D31" si="6">SUM(L6)</f>
        <v>7209</v>
      </c>
      <c r="E24" s="52">
        <f t="shared" si="4"/>
        <v>100.84805653710247</v>
      </c>
      <c r="F24" s="55">
        <f t="shared" si="5"/>
        <v>79.178804272437233</v>
      </c>
      <c r="G24" s="3"/>
      <c r="H24" s="125">
        <v>12</v>
      </c>
      <c r="I24" s="3">
        <v>2</v>
      </c>
      <c r="J24" s="160" t="s">
        <v>6</v>
      </c>
      <c r="K24" s="116">
        <f t="shared" si="1"/>
        <v>27</v>
      </c>
      <c r="L24" s="162" t="s">
        <v>31</v>
      </c>
      <c r="M24" s="313">
        <v>1570</v>
      </c>
      <c r="N24" s="89">
        <f t="shared" si="2"/>
        <v>1525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38</v>
      </c>
      <c r="C25" s="43">
        <f t="shared" si="3"/>
        <v>3136</v>
      </c>
      <c r="D25" s="89">
        <f t="shared" si="6"/>
        <v>3615</v>
      </c>
      <c r="E25" s="52">
        <f t="shared" si="4"/>
        <v>100.352</v>
      </c>
      <c r="F25" s="55">
        <f t="shared" si="5"/>
        <v>86.749654218533891</v>
      </c>
      <c r="G25" s="3"/>
      <c r="H25" s="416">
        <v>8</v>
      </c>
      <c r="I25" s="3">
        <v>4</v>
      </c>
      <c r="J25" s="160" t="s">
        <v>11</v>
      </c>
      <c r="K25" s="180">
        <f t="shared" si="1"/>
        <v>17</v>
      </c>
      <c r="L25" s="378" t="s">
        <v>21</v>
      </c>
      <c r="M25" s="314">
        <v>1161</v>
      </c>
      <c r="N25" s="166">
        <f t="shared" si="2"/>
        <v>1236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37</v>
      </c>
      <c r="C26" s="89">
        <f t="shared" si="3"/>
        <v>3040</v>
      </c>
      <c r="D26" s="89">
        <f t="shared" si="6"/>
        <v>3667</v>
      </c>
      <c r="E26" s="52">
        <f t="shared" si="4"/>
        <v>67.690937430416383</v>
      </c>
      <c r="F26" s="55">
        <f t="shared" si="5"/>
        <v>82.901554404145074</v>
      </c>
      <c r="G26" s="12"/>
      <c r="H26" s="91">
        <v>5</v>
      </c>
      <c r="I26" s="3">
        <v>19</v>
      </c>
      <c r="J26" s="160" t="s">
        <v>23</v>
      </c>
      <c r="K26" s="3"/>
      <c r="L26" s="361" t="s">
        <v>157</v>
      </c>
      <c r="M26" s="315">
        <v>59975</v>
      </c>
      <c r="N26" s="191">
        <f>SUM(H44)</f>
        <v>56791</v>
      </c>
      <c r="S26" s="26"/>
      <c r="T26" s="26"/>
      <c r="U26" s="26"/>
    </row>
    <row r="27" spans="1:21">
      <c r="A27" s="61">
        <v>6</v>
      </c>
      <c r="B27" s="160" t="s">
        <v>20</v>
      </c>
      <c r="C27" s="43">
        <f t="shared" si="3"/>
        <v>2924</v>
      </c>
      <c r="D27" s="89">
        <f t="shared" si="6"/>
        <v>2552</v>
      </c>
      <c r="E27" s="52">
        <f t="shared" si="4"/>
        <v>67.9052484904784</v>
      </c>
      <c r="F27" s="55">
        <f t="shared" si="5"/>
        <v>114.57680250783699</v>
      </c>
      <c r="G27" s="3"/>
      <c r="H27" s="125">
        <v>2</v>
      </c>
      <c r="I27" s="3">
        <v>12</v>
      </c>
      <c r="J27" s="160" t="s">
        <v>18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2682</v>
      </c>
      <c r="D28" s="89">
        <f t="shared" si="6"/>
        <v>2644</v>
      </c>
      <c r="E28" s="52">
        <f t="shared" si="4"/>
        <v>109.29095354523228</v>
      </c>
      <c r="F28" s="55">
        <f t="shared" si="5"/>
        <v>101.43721633888048</v>
      </c>
      <c r="G28" s="3"/>
      <c r="H28" s="91">
        <v>2</v>
      </c>
      <c r="I28" s="3">
        <v>31</v>
      </c>
      <c r="J28" s="160" t="s">
        <v>105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1671</v>
      </c>
      <c r="D29" s="89">
        <f t="shared" si="6"/>
        <v>1524</v>
      </c>
      <c r="E29" s="52">
        <f t="shared" si="4"/>
        <v>90.914036996735575</v>
      </c>
      <c r="F29" s="55">
        <f t="shared" si="5"/>
        <v>109.64566929133859</v>
      </c>
      <c r="G29" s="11"/>
      <c r="H29" s="447">
        <v>0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1525</v>
      </c>
      <c r="D30" s="89">
        <f t="shared" si="6"/>
        <v>1405</v>
      </c>
      <c r="E30" s="52">
        <f t="shared" si="4"/>
        <v>97.133757961783445</v>
      </c>
      <c r="F30" s="55">
        <f t="shared" si="5"/>
        <v>108.54092526690391</v>
      </c>
      <c r="G30" s="12"/>
      <c r="H30" s="91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78" t="s">
        <v>21</v>
      </c>
      <c r="C31" s="43">
        <f t="shared" si="3"/>
        <v>1236</v>
      </c>
      <c r="D31" s="89">
        <f t="shared" si="6"/>
        <v>974</v>
      </c>
      <c r="E31" s="52">
        <f t="shared" si="4"/>
        <v>106.45994832041343</v>
      </c>
      <c r="F31" s="55">
        <f t="shared" si="5"/>
        <v>126.8993839835729</v>
      </c>
      <c r="G31" s="92"/>
      <c r="H31" s="91">
        <v>0</v>
      </c>
      <c r="I31" s="3">
        <v>6</v>
      </c>
      <c r="J31" s="160" t="s">
        <v>13</v>
      </c>
      <c r="L31" s="29"/>
      <c r="M31" s="26"/>
      <c r="Q31" t="s">
        <v>203</v>
      </c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56791</v>
      </c>
      <c r="D32" s="67">
        <f>SUM(L14)</f>
        <v>59292</v>
      </c>
      <c r="E32" s="70">
        <f t="shared" si="4"/>
        <v>94.691121300541894</v>
      </c>
      <c r="F32" s="68">
        <f t="shared" si="5"/>
        <v>95.781893004115233</v>
      </c>
      <c r="G32" s="69"/>
      <c r="H32" s="438">
        <v>0</v>
      </c>
      <c r="I32" s="3">
        <v>7</v>
      </c>
      <c r="J32" s="160" t="s">
        <v>14</v>
      </c>
      <c r="L32" s="29"/>
      <c r="M32" s="26"/>
      <c r="S32" s="26"/>
      <c r="T32" s="26"/>
      <c r="U32" s="26"/>
    </row>
    <row r="33" spans="2:30">
      <c r="H33" s="89">
        <v>0</v>
      </c>
      <c r="I33" s="3">
        <v>8</v>
      </c>
      <c r="J33" s="160" t="s">
        <v>15</v>
      </c>
      <c r="L33" s="29"/>
      <c r="M33" s="26"/>
      <c r="S33" s="26"/>
      <c r="T33" s="26"/>
      <c r="U33" s="26"/>
    </row>
    <row r="34" spans="2:30">
      <c r="H34" s="97">
        <v>0</v>
      </c>
      <c r="I34" s="3">
        <v>10</v>
      </c>
      <c r="J34" s="160" t="s">
        <v>16</v>
      </c>
      <c r="L34" s="29"/>
      <c r="M34" s="26"/>
      <c r="S34" s="26"/>
      <c r="T34" s="26"/>
      <c r="U34" s="26"/>
    </row>
    <row r="35" spans="2:30">
      <c r="H35" s="122">
        <v>0</v>
      </c>
      <c r="I35" s="3">
        <v>11</v>
      </c>
      <c r="J35" s="160" t="s">
        <v>17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13</v>
      </c>
      <c r="J36" s="160" t="s">
        <v>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29</v>
      </c>
      <c r="J40" s="160" t="s">
        <v>95</v>
      </c>
      <c r="L40" s="48"/>
      <c r="M40" s="26"/>
      <c r="S40" s="26"/>
      <c r="T40" s="26"/>
      <c r="U40" s="26"/>
    </row>
    <row r="41" spans="2:30">
      <c r="H41" s="88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193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56791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195</v>
      </c>
      <c r="I47" s="3"/>
      <c r="J47" s="178" t="s">
        <v>71</v>
      </c>
      <c r="K47" s="3"/>
      <c r="L47" s="298" t="s">
        <v>187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2" t="s">
        <v>99</v>
      </c>
      <c r="S48" s="26"/>
      <c r="T48" s="26"/>
      <c r="U48" s="26"/>
      <c r="V48" s="26"/>
    </row>
    <row r="49" spans="1:22">
      <c r="H49" s="43">
        <v>57973</v>
      </c>
      <c r="I49" s="3">
        <v>26</v>
      </c>
      <c r="J49" s="160" t="s">
        <v>30</v>
      </c>
      <c r="K49" s="3">
        <f>SUM(I49)</f>
        <v>26</v>
      </c>
      <c r="L49" s="434">
        <v>59321</v>
      </c>
      <c r="S49" s="26"/>
      <c r="T49" s="26"/>
      <c r="U49" s="26"/>
      <c r="V49" s="26"/>
    </row>
    <row r="50" spans="1:22">
      <c r="H50" s="43">
        <v>15256</v>
      </c>
      <c r="I50" s="3">
        <v>33</v>
      </c>
      <c r="J50" s="160" t="s">
        <v>0</v>
      </c>
      <c r="K50" s="3">
        <f t="shared" ref="K50:K58" si="7">SUM(I50)</f>
        <v>33</v>
      </c>
      <c r="L50" s="303">
        <v>12131</v>
      </c>
      <c r="M50" s="26"/>
      <c r="N50" s="90"/>
      <c r="O50" s="90"/>
      <c r="S50" s="26"/>
      <c r="T50" s="26"/>
      <c r="U50" s="26"/>
      <c r="V50" s="26"/>
    </row>
    <row r="51" spans="1:22">
      <c r="H51" s="88">
        <v>13859</v>
      </c>
      <c r="I51" s="3">
        <v>13</v>
      </c>
      <c r="J51" s="160" t="s">
        <v>7</v>
      </c>
      <c r="K51" s="3">
        <f t="shared" si="7"/>
        <v>13</v>
      </c>
      <c r="L51" s="303">
        <v>8335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88">
        <v>7120</v>
      </c>
      <c r="I52" s="3">
        <v>40</v>
      </c>
      <c r="J52" s="160" t="s">
        <v>2</v>
      </c>
      <c r="K52" s="3">
        <f t="shared" si="7"/>
        <v>40</v>
      </c>
      <c r="L52" s="434">
        <v>4351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59" t="s">
        <v>52</v>
      </c>
      <c r="H53" s="88">
        <v>5640</v>
      </c>
      <c r="I53" s="3">
        <v>34</v>
      </c>
      <c r="J53" s="160" t="s">
        <v>1</v>
      </c>
      <c r="K53" s="3">
        <f t="shared" si="7"/>
        <v>34</v>
      </c>
      <c r="L53" s="303">
        <v>5056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57973</v>
      </c>
      <c r="D54" s="97">
        <f>SUM(L49)</f>
        <v>59321</v>
      </c>
      <c r="E54" s="52">
        <f t="shared" ref="E54:E64" si="9">SUM(N63/M63*100)</f>
        <v>86.771639400697481</v>
      </c>
      <c r="F54" s="52">
        <f>SUM(C54/D54*100)</f>
        <v>97.727617538477091</v>
      </c>
      <c r="G54" s="3"/>
      <c r="H54" s="333">
        <v>3734</v>
      </c>
      <c r="I54" s="3">
        <v>24</v>
      </c>
      <c r="J54" s="160" t="s">
        <v>28</v>
      </c>
      <c r="K54" s="3">
        <f t="shared" si="7"/>
        <v>24</v>
      </c>
      <c r="L54" s="303">
        <v>3701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15256</v>
      </c>
      <c r="D55" s="97">
        <f t="shared" ref="D55:D64" si="10">SUM(L50)</f>
        <v>12131</v>
      </c>
      <c r="E55" s="52">
        <f t="shared" si="9"/>
        <v>101.30818779467428</v>
      </c>
      <c r="F55" s="52">
        <f t="shared" ref="F55:F64" si="11">SUM(C55/D55*100)</f>
        <v>125.76044843788641</v>
      </c>
      <c r="G55" s="3"/>
      <c r="H55" s="88">
        <v>3515</v>
      </c>
      <c r="I55" s="3">
        <v>38</v>
      </c>
      <c r="J55" s="160" t="s">
        <v>38</v>
      </c>
      <c r="K55" s="3">
        <f t="shared" si="7"/>
        <v>38</v>
      </c>
      <c r="L55" s="303">
        <v>1648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13859</v>
      </c>
      <c r="D56" s="97">
        <f t="shared" si="10"/>
        <v>8335</v>
      </c>
      <c r="E56" s="52">
        <f t="shared" si="9"/>
        <v>115.47242126312281</v>
      </c>
      <c r="F56" s="52">
        <f t="shared" si="11"/>
        <v>166.27474505098979</v>
      </c>
      <c r="G56" s="3"/>
      <c r="H56" s="44">
        <v>2765</v>
      </c>
      <c r="I56" s="3">
        <v>25</v>
      </c>
      <c r="J56" s="160" t="s">
        <v>29</v>
      </c>
      <c r="K56" s="3">
        <f t="shared" si="7"/>
        <v>25</v>
      </c>
      <c r="L56" s="303">
        <v>12917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7120</v>
      </c>
      <c r="D57" s="97">
        <f t="shared" si="10"/>
        <v>4351</v>
      </c>
      <c r="E57" s="52">
        <f t="shared" si="9"/>
        <v>63.098192130450194</v>
      </c>
      <c r="F57" s="52">
        <f t="shared" si="11"/>
        <v>163.64054240404505</v>
      </c>
      <c r="G57" s="3"/>
      <c r="H57" s="91">
        <v>1981</v>
      </c>
      <c r="I57" s="3">
        <v>22</v>
      </c>
      <c r="J57" s="160" t="s">
        <v>26</v>
      </c>
      <c r="K57" s="3">
        <f t="shared" si="7"/>
        <v>22</v>
      </c>
      <c r="L57" s="303">
        <v>1736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5640</v>
      </c>
      <c r="D58" s="97">
        <f t="shared" si="10"/>
        <v>5056</v>
      </c>
      <c r="E58" s="52">
        <f t="shared" si="9"/>
        <v>91.17361784675073</v>
      </c>
      <c r="F58" s="52">
        <f t="shared" si="11"/>
        <v>111.5506329113924</v>
      </c>
      <c r="G58" s="12"/>
      <c r="H58" s="330">
        <v>1553</v>
      </c>
      <c r="I58" s="14">
        <v>16</v>
      </c>
      <c r="J58" s="162" t="s">
        <v>3</v>
      </c>
      <c r="K58" s="14">
        <f t="shared" si="7"/>
        <v>16</v>
      </c>
      <c r="L58" s="304">
        <v>1561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28</v>
      </c>
      <c r="C59" s="43">
        <f t="shared" si="8"/>
        <v>3734</v>
      </c>
      <c r="D59" s="97">
        <f t="shared" si="10"/>
        <v>3701</v>
      </c>
      <c r="E59" s="52">
        <f t="shared" si="9"/>
        <v>92.448625897499383</v>
      </c>
      <c r="F59" s="52">
        <f t="shared" si="11"/>
        <v>100.89165090516077</v>
      </c>
      <c r="G59" s="3"/>
      <c r="H59" s="372">
        <v>1475</v>
      </c>
      <c r="I59" s="335">
        <v>36</v>
      </c>
      <c r="J59" s="220" t="s">
        <v>5</v>
      </c>
      <c r="K59" s="8" t="s">
        <v>67</v>
      </c>
      <c r="L59" s="305">
        <v>115017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38</v>
      </c>
      <c r="C60" s="43">
        <f t="shared" si="8"/>
        <v>3515</v>
      </c>
      <c r="D60" s="97">
        <f t="shared" si="10"/>
        <v>1648</v>
      </c>
      <c r="E60" s="52">
        <f t="shared" si="9"/>
        <v>81.992069045952874</v>
      </c>
      <c r="F60" s="52">
        <f t="shared" si="11"/>
        <v>213.28883495145629</v>
      </c>
      <c r="G60" s="3"/>
      <c r="H60" s="91">
        <v>574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29</v>
      </c>
      <c r="C61" s="43">
        <f t="shared" si="8"/>
        <v>2765</v>
      </c>
      <c r="D61" s="97">
        <f t="shared" si="10"/>
        <v>12917</v>
      </c>
      <c r="E61" s="52">
        <f t="shared" si="9"/>
        <v>120.26968247063941</v>
      </c>
      <c r="F61" s="52">
        <f t="shared" si="11"/>
        <v>21.405899202601223</v>
      </c>
      <c r="G61" s="11"/>
      <c r="H61" s="125">
        <v>468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26</v>
      </c>
      <c r="C62" s="43">
        <f t="shared" si="8"/>
        <v>1981</v>
      </c>
      <c r="D62" s="97">
        <f t="shared" si="10"/>
        <v>1736</v>
      </c>
      <c r="E62" s="52">
        <f t="shared" si="9"/>
        <v>88.556101922217252</v>
      </c>
      <c r="F62" s="52">
        <f t="shared" si="11"/>
        <v>114.11290322580645</v>
      </c>
      <c r="G62" s="12"/>
      <c r="H62" s="91">
        <v>312</v>
      </c>
      <c r="I62" s="173">
        <v>12</v>
      </c>
      <c r="J62" s="160" t="s">
        <v>18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</v>
      </c>
      <c r="C63" s="330">
        <f t="shared" si="8"/>
        <v>1553</v>
      </c>
      <c r="D63" s="137">
        <f t="shared" si="10"/>
        <v>1561</v>
      </c>
      <c r="E63" s="57">
        <f t="shared" si="9"/>
        <v>79.356157383750642</v>
      </c>
      <c r="F63" s="57">
        <f t="shared" si="11"/>
        <v>99.487508007687381</v>
      </c>
      <c r="G63" s="92"/>
      <c r="H63" s="91">
        <v>197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66811</v>
      </c>
      <c r="N63" s="89">
        <f>SUM(H49)</f>
        <v>57973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116715</v>
      </c>
      <c r="D64" s="138">
        <f t="shared" si="10"/>
        <v>115017</v>
      </c>
      <c r="E64" s="70">
        <f t="shared" si="9"/>
        <v>89.498504715896019</v>
      </c>
      <c r="F64" s="70">
        <f t="shared" si="11"/>
        <v>101.47630350296043</v>
      </c>
      <c r="G64" s="69"/>
      <c r="H64" s="125">
        <v>150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15059</v>
      </c>
      <c r="N64" s="89">
        <f t="shared" ref="N64:N72" si="13">SUM(H50)</f>
        <v>15256</v>
      </c>
      <c r="O64" s="45"/>
      <c r="S64" s="26"/>
      <c r="T64" s="26"/>
      <c r="U64" s="26"/>
      <c r="V64" s="26"/>
    </row>
    <row r="65" spans="2:22">
      <c r="H65" s="43">
        <v>57</v>
      </c>
      <c r="I65" s="3">
        <v>9</v>
      </c>
      <c r="J65" s="3" t="s">
        <v>161</v>
      </c>
      <c r="K65" s="3">
        <f t="shared" si="12"/>
        <v>13</v>
      </c>
      <c r="L65" s="160" t="s">
        <v>7</v>
      </c>
      <c r="M65" s="169">
        <v>12002</v>
      </c>
      <c r="N65" s="89">
        <f t="shared" si="13"/>
        <v>13859</v>
      </c>
      <c r="O65" s="45"/>
      <c r="S65" s="26"/>
      <c r="T65" s="26"/>
      <c r="U65" s="26"/>
      <c r="V65" s="26"/>
    </row>
    <row r="66" spans="2:22">
      <c r="H66" s="89">
        <v>39</v>
      </c>
      <c r="I66" s="3">
        <v>15</v>
      </c>
      <c r="J66" s="160" t="s">
        <v>20</v>
      </c>
      <c r="K66" s="3">
        <f t="shared" si="12"/>
        <v>40</v>
      </c>
      <c r="L66" s="160" t="s">
        <v>2</v>
      </c>
      <c r="M66" s="169">
        <v>11284</v>
      </c>
      <c r="N66" s="89">
        <f t="shared" si="13"/>
        <v>7120</v>
      </c>
      <c r="O66" s="45"/>
      <c r="S66" s="26"/>
      <c r="T66" s="26"/>
      <c r="U66" s="26"/>
      <c r="V66" s="26"/>
    </row>
    <row r="67" spans="2:22">
      <c r="H67" s="89">
        <v>32</v>
      </c>
      <c r="I67" s="3">
        <v>29</v>
      </c>
      <c r="J67" s="160" t="s">
        <v>95</v>
      </c>
      <c r="K67" s="3">
        <f t="shared" si="12"/>
        <v>34</v>
      </c>
      <c r="L67" s="160" t="s">
        <v>1</v>
      </c>
      <c r="M67" s="169">
        <v>6186</v>
      </c>
      <c r="N67" s="89">
        <f t="shared" si="13"/>
        <v>5640</v>
      </c>
      <c r="O67" s="45"/>
      <c r="S67" s="26"/>
      <c r="T67" s="26"/>
      <c r="U67" s="26"/>
      <c r="V67" s="26"/>
    </row>
    <row r="68" spans="2:22">
      <c r="B68" s="51"/>
      <c r="C68" s="26"/>
      <c r="H68" s="88">
        <v>10</v>
      </c>
      <c r="I68" s="3">
        <v>1</v>
      </c>
      <c r="J68" s="160" t="s">
        <v>4</v>
      </c>
      <c r="K68" s="3">
        <f t="shared" si="12"/>
        <v>24</v>
      </c>
      <c r="L68" s="160" t="s">
        <v>28</v>
      </c>
      <c r="M68" s="169">
        <v>4039</v>
      </c>
      <c r="N68" s="89">
        <f t="shared" si="13"/>
        <v>3734</v>
      </c>
      <c r="O68" s="45"/>
      <c r="S68" s="26"/>
      <c r="T68" s="26"/>
      <c r="U68" s="26"/>
      <c r="V68" s="26"/>
    </row>
    <row r="69" spans="2:22">
      <c r="B69" s="51"/>
      <c r="C69" s="26"/>
      <c r="H69" s="88">
        <v>5</v>
      </c>
      <c r="I69" s="3">
        <v>27</v>
      </c>
      <c r="J69" s="160" t="s">
        <v>31</v>
      </c>
      <c r="K69" s="3">
        <f t="shared" si="12"/>
        <v>38</v>
      </c>
      <c r="L69" s="160" t="s">
        <v>38</v>
      </c>
      <c r="M69" s="169">
        <v>4287</v>
      </c>
      <c r="N69" s="89">
        <f t="shared" si="13"/>
        <v>3515</v>
      </c>
      <c r="O69" s="45"/>
      <c r="S69" s="26"/>
      <c r="T69" s="26"/>
      <c r="U69" s="26"/>
      <c r="V69" s="26"/>
    </row>
    <row r="70" spans="2:22">
      <c r="B70" s="50"/>
      <c r="H70" s="44">
        <v>0</v>
      </c>
      <c r="I70" s="3">
        <v>2</v>
      </c>
      <c r="J70" s="160" t="s">
        <v>6</v>
      </c>
      <c r="K70" s="3">
        <f t="shared" si="12"/>
        <v>25</v>
      </c>
      <c r="L70" s="160" t="s">
        <v>29</v>
      </c>
      <c r="M70" s="169">
        <v>2299</v>
      </c>
      <c r="N70" s="89">
        <f t="shared" si="13"/>
        <v>2765</v>
      </c>
      <c r="O70" s="45"/>
      <c r="S70" s="26"/>
      <c r="T70" s="26"/>
      <c r="U70" s="26"/>
      <c r="V70" s="26"/>
    </row>
    <row r="71" spans="2:22">
      <c r="B71" s="50"/>
      <c r="H71" s="333">
        <v>0</v>
      </c>
      <c r="I71" s="3">
        <v>3</v>
      </c>
      <c r="J71" s="160" t="s">
        <v>10</v>
      </c>
      <c r="K71" s="3">
        <f t="shared" si="12"/>
        <v>22</v>
      </c>
      <c r="L71" s="160" t="s">
        <v>26</v>
      </c>
      <c r="M71" s="169">
        <v>2237</v>
      </c>
      <c r="N71" s="89">
        <f t="shared" si="13"/>
        <v>1981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4</v>
      </c>
      <c r="J72" s="160" t="s">
        <v>11</v>
      </c>
      <c r="K72" s="3">
        <f t="shared" si="12"/>
        <v>16</v>
      </c>
      <c r="L72" s="162" t="s">
        <v>3</v>
      </c>
      <c r="M72" s="170">
        <v>1957</v>
      </c>
      <c r="N72" s="89">
        <f t="shared" si="13"/>
        <v>1553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5</v>
      </c>
      <c r="J73" s="160" t="s">
        <v>12</v>
      </c>
      <c r="K73" s="43"/>
      <c r="L73" s="3" t="s">
        <v>174</v>
      </c>
      <c r="M73" s="168">
        <v>130410</v>
      </c>
      <c r="N73" s="167">
        <f>SUM(H89)</f>
        <v>116715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333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415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23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333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31</v>
      </c>
      <c r="J84" s="160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116715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U15" sqref="U1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0" t="s">
        <v>198</v>
      </c>
      <c r="I2" s="3"/>
      <c r="J2" s="185" t="s">
        <v>103</v>
      </c>
      <c r="K2" s="3"/>
      <c r="L2" s="179" t="s">
        <v>190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17"/>
      <c r="R3" s="48"/>
      <c r="S3" s="26"/>
      <c r="T3" s="26"/>
      <c r="U3" s="26"/>
      <c r="V3" s="26"/>
    </row>
    <row r="4" spans="5:30" ht="13.5" customHeight="1">
      <c r="H4" s="89">
        <v>25287</v>
      </c>
      <c r="I4" s="3">
        <v>3</v>
      </c>
      <c r="J4" s="33" t="s">
        <v>10</v>
      </c>
      <c r="K4" s="200">
        <f>SUM(I4)</f>
        <v>3</v>
      </c>
      <c r="L4" s="272">
        <v>21304</v>
      </c>
      <c r="M4" s="45"/>
      <c r="N4" s="417"/>
      <c r="R4" s="48"/>
      <c r="S4" s="26"/>
      <c r="T4" s="26"/>
      <c r="U4" s="26"/>
      <c r="V4" s="26"/>
    </row>
    <row r="5" spans="5:30" ht="13.5" customHeight="1">
      <c r="H5" s="88">
        <v>19473</v>
      </c>
      <c r="I5" s="3">
        <v>17</v>
      </c>
      <c r="J5" s="33" t="s">
        <v>21</v>
      </c>
      <c r="K5" s="200">
        <f t="shared" ref="K5:K13" si="0">SUM(I5)</f>
        <v>17</v>
      </c>
      <c r="L5" s="272">
        <v>19108</v>
      </c>
      <c r="M5" s="45"/>
      <c r="N5" s="417"/>
      <c r="R5" s="48"/>
      <c r="S5" s="26"/>
      <c r="T5" s="26"/>
      <c r="U5" s="26"/>
      <c r="V5" s="26"/>
    </row>
    <row r="6" spans="5:30" ht="13.5" customHeight="1">
      <c r="H6" s="44">
        <v>16466</v>
      </c>
      <c r="I6" s="3">
        <v>33</v>
      </c>
      <c r="J6" s="33" t="s">
        <v>0</v>
      </c>
      <c r="K6" s="200">
        <f t="shared" si="0"/>
        <v>33</v>
      </c>
      <c r="L6" s="272">
        <v>20246</v>
      </c>
      <c r="M6" s="45"/>
      <c r="N6" s="417"/>
      <c r="R6" s="48"/>
      <c r="S6" s="26"/>
      <c r="T6" s="26"/>
      <c r="U6" s="26"/>
      <c r="V6" s="26"/>
    </row>
    <row r="7" spans="5:30" ht="13.5" customHeight="1">
      <c r="H7" s="88">
        <v>15140</v>
      </c>
      <c r="I7" s="3">
        <v>40</v>
      </c>
      <c r="J7" s="33" t="s">
        <v>2</v>
      </c>
      <c r="K7" s="200">
        <f t="shared" si="0"/>
        <v>40</v>
      </c>
      <c r="L7" s="272">
        <v>12996</v>
      </c>
      <c r="M7" s="45"/>
      <c r="N7" s="417"/>
      <c r="R7" s="48"/>
      <c r="S7" s="26"/>
      <c r="T7" s="26"/>
      <c r="U7" s="26"/>
      <c r="V7" s="26"/>
    </row>
    <row r="8" spans="5:30">
      <c r="H8" s="88">
        <v>14473</v>
      </c>
      <c r="I8" s="3">
        <v>34</v>
      </c>
      <c r="J8" s="33" t="s">
        <v>1</v>
      </c>
      <c r="K8" s="200">
        <f t="shared" si="0"/>
        <v>34</v>
      </c>
      <c r="L8" s="272">
        <v>16959</v>
      </c>
      <c r="M8" s="45"/>
      <c r="R8" s="48"/>
      <c r="S8" s="26"/>
      <c r="T8" s="26"/>
      <c r="U8" s="26"/>
      <c r="V8" s="26"/>
    </row>
    <row r="9" spans="5:30">
      <c r="H9" s="88">
        <v>12509</v>
      </c>
      <c r="I9" s="3">
        <v>2</v>
      </c>
      <c r="J9" s="33" t="s">
        <v>6</v>
      </c>
      <c r="K9" s="200">
        <f t="shared" si="0"/>
        <v>2</v>
      </c>
      <c r="L9" s="272">
        <v>14972</v>
      </c>
      <c r="M9" s="45"/>
      <c r="R9" s="48"/>
      <c r="S9" s="26"/>
      <c r="T9" s="26"/>
      <c r="U9" s="26"/>
      <c r="V9" s="26"/>
    </row>
    <row r="10" spans="5:30">
      <c r="H10" s="88">
        <v>11671</v>
      </c>
      <c r="I10" s="3">
        <v>31</v>
      </c>
      <c r="J10" s="33" t="s">
        <v>64</v>
      </c>
      <c r="K10" s="200">
        <f t="shared" si="0"/>
        <v>31</v>
      </c>
      <c r="L10" s="272">
        <v>13964</v>
      </c>
      <c r="M10" s="45"/>
      <c r="R10" s="48"/>
      <c r="S10" s="26"/>
      <c r="T10" s="26"/>
      <c r="U10" s="26"/>
      <c r="V10" s="26"/>
    </row>
    <row r="11" spans="5:30">
      <c r="H11" s="88">
        <v>11177</v>
      </c>
      <c r="I11" s="3">
        <v>13</v>
      </c>
      <c r="J11" s="33" t="s">
        <v>7</v>
      </c>
      <c r="K11" s="200">
        <f t="shared" si="0"/>
        <v>13</v>
      </c>
      <c r="L11" s="273">
        <v>10290</v>
      </c>
      <c r="M11" s="45"/>
      <c r="N11" s="29"/>
      <c r="R11" s="48"/>
      <c r="S11" s="26"/>
      <c r="T11" s="26"/>
      <c r="U11" s="26"/>
      <c r="V11" s="26"/>
    </row>
    <row r="12" spans="5:30">
      <c r="H12" s="435">
        <v>8995</v>
      </c>
      <c r="I12" s="3">
        <v>16</v>
      </c>
      <c r="J12" s="33" t="s">
        <v>3</v>
      </c>
      <c r="K12" s="200">
        <f t="shared" si="0"/>
        <v>16</v>
      </c>
      <c r="L12" s="273">
        <v>7039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6">
        <v>7373</v>
      </c>
      <c r="I13" s="14">
        <v>11</v>
      </c>
      <c r="J13" s="77" t="s">
        <v>17</v>
      </c>
      <c r="K13" s="200">
        <f t="shared" si="0"/>
        <v>11</v>
      </c>
      <c r="L13" s="273">
        <v>4893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2">
        <v>7247</v>
      </c>
      <c r="I14" s="219">
        <v>25</v>
      </c>
      <c r="J14" s="376" t="s">
        <v>29</v>
      </c>
      <c r="K14" s="107" t="s">
        <v>8</v>
      </c>
      <c r="L14" s="274">
        <v>174035</v>
      </c>
      <c r="N14" s="32"/>
      <c r="R14" s="48"/>
      <c r="S14" s="26"/>
      <c r="T14" s="26"/>
      <c r="U14" s="26"/>
      <c r="V14" s="26"/>
    </row>
    <row r="15" spans="5:30">
      <c r="H15" s="88">
        <v>6432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5142</v>
      </c>
      <c r="I16" s="3">
        <v>38</v>
      </c>
      <c r="J16" s="33" t="s">
        <v>38</v>
      </c>
      <c r="K16" s="50"/>
      <c r="L16" s="32"/>
      <c r="R16" s="48"/>
      <c r="S16" s="26"/>
      <c r="T16" s="26"/>
      <c r="U16" s="26"/>
      <c r="V16" s="26"/>
    </row>
    <row r="17" spans="1:22">
      <c r="H17" s="88">
        <v>3806</v>
      </c>
      <c r="I17" s="3">
        <v>21</v>
      </c>
      <c r="J17" s="3" t="s">
        <v>158</v>
      </c>
      <c r="L17" s="32"/>
      <c r="R17" s="48"/>
      <c r="S17" s="26"/>
      <c r="T17" s="26"/>
      <c r="U17" s="26"/>
      <c r="V17" s="26"/>
    </row>
    <row r="18" spans="1:22">
      <c r="H18" s="122">
        <v>2990</v>
      </c>
      <c r="I18" s="3">
        <v>9</v>
      </c>
      <c r="J18" s="3" t="s">
        <v>162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1851</v>
      </c>
      <c r="I19" s="3">
        <v>14</v>
      </c>
      <c r="J19" s="33" t="s">
        <v>19</v>
      </c>
      <c r="K19" s="116">
        <f>SUM(I4)</f>
        <v>3</v>
      </c>
      <c r="L19" s="33" t="s">
        <v>10</v>
      </c>
      <c r="M19" s="365">
        <v>29566</v>
      </c>
      <c r="N19" s="89">
        <f>SUM(H4)</f>
        <v>25287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195</v>
      </c>
      <c r="D20" s="59" t="s">
        <v>187</v>
      </c>
      <c r="E20" s="59" t="s">
        <v>51</v>
      </c>
      <c r="F20" s="59" t="s">
        <v>50</v>
      </c>
      <c r="G20" s="60" t="s">
        <v>52</v>
      </c>
      <c r="H20" s="44">
        <v>1509</v>
      </c>
      <c r="I20" s="3">
        <v>36</v>
      </c>
      <c r="J20" s="33" t="s">
        <v>5</v>
      </c>
      <c r="K20" s="116">
        <f t="shared" ref="K20:K28" si="1">SUM(I5)</f>
        <v>17</v>
      </c>
      <c r="L20" s="33" t="s">
        <v>21</v>
      </c>
      <c r="M20" s="366">
        <v>21469</v>
      </c>
      <c r="N20" s="89">
        <f t="shared" ref="N20:N28" si="2">SUM(H5)</f>
        <v>19473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199">
        <f>SUM(H4)</f>
        <v>25287</v>
      </c>
      <c r="D21" s="89">
        <f>SUM(L4)</f>
        <v>21304</v>
      </c>
      <c r="E21" s="52">
        <f t="shared" ref="E21:E30" si="3">SUM(N19/M19*100)</f>
        <v>85.527294865724144</v>
      </c>
      <c r="F21" s="52">
        <f t="shared" ref="F21:F31" si="4">SUM(C21/D21*100)</f>
        <v>118.69601952684943</v>
      </c>
      <c r="G21" s="62"/>
      <c r="H21" s="289">
        <v>1351</v>
      </c>
      <c r="I21" s="3">
        <v>1</v>
      </c>
      <c r="J21" s="33" t="s">
        <v>4</v>
      </c>
      <c r="K21" s="116">
        <f t="shared" si="1"/>
        <v>33</v>
      </c>
      <c r="L21" s="33" t="s">
        <v>0</v>
      </c>
      <c r="M21" s="366">
        <v>18851</v>
      </c>
      <c r="N21" s="89">
        <f t="shared" si="2"/>
        <v>16466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21</v>
      </c>
      <c r="C22" s="199">
        <f t="shared" ref="C22:C30" si="5">SUM(H5)</f>
        <v>19473</v>
      </c>
      <c r="D22" s="89">
        <f t="shared" ref="D22:D29" si="6">SUM(L5)</f>
        <v>19108</v>
      </c>
      <c r="E22" s="52">
        <f t="shared" si="3"/>
        <v>90.70287391122082</v>
      </c>
      <c r="F22" s="52">
        <f t="shared" si="4"/>
        <v>101.91019468285536</v>
      </c>
      <c r="G22" s="62"/>
      <c r="H22" s="333">
        <v>1323</v>
      </c>
      <c r="I22" s="3">
        <v>24</v>
      </c>
      <c r="J22" s="33" t="s">
        <v>28</v>
      </c>
      <c r="K22" s="116">
        <f t="shared" si="1"/>
        <v>40</v>
      </c>
      <c r="L22" s="33" t="s">
        <v>2</v>
      </c>
      <c r="M22" s="366">
        <v>12965</v>
      </c>
      <c r="N22" s="89">
        <f t="shared" si="2"/>
        <v>15140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0</v>
      </c>
      <c r="C23" s="199">
        <f t="shared" si="5"/>
        <v>16466</v>
      </c>
      <c r="D23" s="89">
        <f t="shared" si="6"/>
        <v>20246</v>
      </c>
      <c r="E23" s="52">
        <f t="shared" si="3"/>
        <v>87.34815129170866</v>
      </c>
      <c r="F23" s="52">
        <f t="shared" si="4"/>
        <v>81.329645362046818</v>
      </c>
      <c r="G23" s="62"/>
      <c r="H23" s="88">
        <v>463</v>
      </c>
      <c r="I23" s="3">
        <v>12</v>
      </c>
      <c r="J23" s="33" t="s">
        <v>18</v>
      </c>
      <c r="K23" s="116">
        <f t="shared" si="1"/>
        <v>34</v>
      </c>
      <c r="L23" s="33" t="s">
        <v>1</v>
      </c>
      <c r="M23" s="366">
        <v>14951</v>
      </c>
      <c r="N23" s="89">
        <f t="shared" si="2"/>
        <v>14473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</v>
      </c>
      <c r="C24" s="199">
        <f t="shared" si="5"/>
        <v>15140</v>
      </c>
      <c r="D24" s="89">
        <f t="shared" si="6"/>
        <v>12996</v>
      </c>
      <c r="E24" s="52">
        <f t="shared" si="3"/>
        <v>116.77593521018126</v>
      </c>
      <c r="F24" s="52">
        <f t="shared" si="4"/>
        <v>116.49738381040319</v>
      </c>
      <c r="G24" s="62"/>
      <c r="H24" s="88">
        <v>450</v>
      </c>
      <c r="I24" s="3">
        <v>10</v>
      </c>
      <c r="J24" s="33" t="s">
        <v>16</v>
      </c>
      <c r="K24" s="116">
        <f t="shared" si="1"/>
        <v>2</v>
      </c>
      <c r="L24" s="33" t="s">
        <v>6</v>
      </c>
      <c r="M24" s="366">
        <v>11537</v>
      </c>
      <c r="N24" s="89">
        <f t="shared" si="2"/>
        <v>12509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14473</v>
      </c>
      <c r="D25" s="89">
        <f t="shared" si="6"/>
        <v>16959</v>
      </c>
      <c r="E25" s="52">
        <f t="shared" si="3"/>
        <v>96.802889438833532</v>
      </c>
      <c r="F25" s="52">
        <f t="shared" si="4"/>
        <v>85.341116811132736</v>
      </c>
      <c r="G25" s="72"/>
      <c r="H25" s="88">
        <v>418</v>
      </c>
      <c r="I25" s="3">
        <v>37</v>
      </c>
      <c r="J25" s="33" t="s">
        <v>37</v>
      </c>
      <c r="K25" s="116">
        <f t="shared" si="1"/>
        <v>31</v>
      </c>
      <c r="L25" s="33" t="s">
        <v>64</v>
      </c>
      <c r="M25" s="366">
        <v>11783</v>
      </c>
      <c r="N25" s="89">
        <f t="shared" si="2"/>
        <v>11671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</v>
      </c>
      <c r="C26" s="199">
        <f t="shared" si="5"/>
        <v>12509</v>
      </c>
      <c r="D26" s="89">
        <f t="shared" si="6"/>
        <v>14972</v>
      </c>
      <c r="E26" s="52">
        <f t="shared" si="3"/>
        <v>108.42506717517553</v>
      </c>
      <c r="F26" s="52">
        <f t="shared" si="4"/>
        <v>83.54929201175527</v>
      </c>
      <c r="G26" s="62"/>
      <c r="H26" s="88">
        <v>346</v>
      </c>
      <c r="I26" s="3">
        <v>27</v>
      </c>
      <c r="J26" s="33" t="s">
        <v>31</v>
      </c>
      <c r="K26" s="116">
        <f t="shared" si="1"/>
        <v>13</v>
      </c>
      <c r="L26" s="33" t="s">
        <v>7</v>
      </c>
      <c r="M26" s="367">
        <v>10875</v>
      </c>
      <c r="N26" s="89">
        <f t="shared" si="2"/>
        <v>11177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64</v>
      </c>
      <c r="C27" s="199">
        <f t="shared" si="5"/>
        <v>11671</v>
      </c>
      <c r="D27" s="89">
        <f t="shared" si="6"/>
        <v>13964</v>
      </c>
      <c r="E27" s="52">
        <f t="shared" si="3"/>
        <v>99.049478061614195</v>
      </c>
      <c r="F27" s="52">
        <f t="shared" si="4"/>
        <v>83.579203666571175</v>
      </c>
      <c r="G27" s="62"/>
      <c r="H27" s="88">
        <v>268</v>
      </c>
      <c r="I27" s="3">
        <v>39</v>
      </c>
      <c r="J27" s="33" t="s">
        <v>39</v>
      </c>
      <c r="K27" s="116">
        <f t="shared" si="1"/>
        <v>16</v>
      </c>
      <c r="L27" s="33" t="s">
        <v>3</v>
      </c>
      <c r="M27" s="368">
        <v>16982</v>
      </c>
      <c r="N27" s="89">
        <f t="shared" si="2"/>
        <v>8995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199">
        <f t="shared" si="5"/>
        <v>11177</v>
      </c>
      <c r="D28" s="89">
        <f t="shared" si="6"/>
        <v>10290</v>
      </c>
      <c r="E28" s="52">
        <f t="shared" si="3"/>
        <v>102.77701149425286</v>
      </c>
      <c r="F28" s="52">
        <f t="shared" si="4"/>
        <v>108.62001943634596</v>
      </c>
      <c r="G28" s="73"/>
      <c r="H28" s="88">
        <v>212</v>
      </c>
      <c r="I28" s="3">
        <v>32</v>
      </c>
      <c r="J28" s="33" t="s">
        <v>35</v>
      </c>
      <c r="K28" s="180">
        <f t="shared" si="1"/>
        <v>11</v>
      </c>
      <c r="L28" s="77" t="s">
        <v>17</v>
      </c>
      <c r="M28" s="368">
        <v>3465</v>
      </c>
      <c r="N28" s="166">
        <f t="shared" si="2"/>
        <v>7373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</v>
      </c>
      <c r="C29" s="199">
        <f t="shared" si="5"/>
        <v>8995</v>
      </c>
      <c r="D29" s="89">
        <f t="shared" si="6"/>
        <v>7039</v>
      </c>
      <c r="E29" s="52">
        <f t="shared" si="3"/>
        <v>52.96784830997526</v>
      </c>
      <c r="F29" s="52">
        <f t="shared" si="4"/>
        <v>127.78803807359</v>
      </c>
      <c r="G29" s="72"/>
      <c r="H29" s="88">
        <v>189</v>
      </c>
      <c r="I29" s="3">
        <v>7</v>
      </c>
      <c r="J29" s="33" t="s">
        <v>14</v>
      </c>
      <c r="K29" s="114"/>
      <c r="L29" s="114" t="s">
        <v>166</v>
      </c>
      <c r="M29" s="369">
        <v>185405</v>
      </c>
      <c r="N29" s="171">
        <f>SUM(H44)</f>
        <v>177091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7373</v>
      </c>
      <c r="D30" s="89">
        <f>SUM(L13)</f>
        <v>4893</v>
      </c>
      <c r="E30" s="57">
        <f t="shared" si="3"/>
        <v>212.7849927849928</v>
      </c>
      <c r="F30" s="63">
        <f t="shared" si="4"/>
        <v>150.68465154302064</v>
      </c>
      <c r="G30" s="75"/>
      <c r="H30" s="44">
        <v>163</v>
      </c>
      <c r="I30" s="3">
        <v>4</v>
      </c>
      <c r="J30" s="33" t="s">
        <v>11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177091</v>
      </c>
      <c r="D31" s="67">
        <f>SUM(L14)</f>
        <v>174035</v>
      </c>
      <c r="E31" s="70">
        <f>SUM(N29/M29*100)</f>
        <v>95.515762789568782</v>
      </c>
      <c r="F31" s="63">
        <f t="shared" si="4"/>
        <v>101.75596862700031</v>
      </c>
      <c r="G31" s="71"/>
      <c r="H31" s="88">
        <v>148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120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289">
        <v>74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12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7</v>
      </c>
      <c r="I35" s="3">
        <v>19</v>
      </c>
      <c r="J35" s="33" t="s">
        <v>23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5</v>
      </c>
      <c r="I36" s="3">
        <v>23</v>
      </c>
      <c r="J36" s="33" t="s">
        <v>27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289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177091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198</v>
      </c>
      <c r="I48" s="3"/>
      <c r="J48" s="188" t="s">
        <v>91</v>
      </c>
      <c r="K48" s="3"/>
      <c r="L48" s="326" t="s">
        <v>190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31812</v>
      </c>
      <c r="I50" s="3">
        <v>16</v>
      </c>
      <c r="J50" s="33" t="s">
        <v>3</v>
      </c>
      <c r="K50" s="324">
        <f>SUM(I50)</f>
        <v>16</v>
      </c>
      <c r="L50" s="327">
        <v>34597</v>
      </c>
      <c r="M50" s="45"/>
      <c r="R50" s="48"/>
      <c r="S50" s="26"/>
      <c r="T50" s="26"/>
      <c r="U50" s="26"/>
      <c r="V50" s="26"/>
    </row>
    <row r="51" spans="1:22">
      <c r="H51" s="44">
        <v>12655</v>
      </c>
      <c r="I51" s="3">
        <v>26</v>
      </c>
      <c r="J51" s="33" t="s">
        <v>30</v>
      </c>
      <c r="K51" s="324">
        <f t="shared" ref="K51:K59" si="7">SUM(I51)</f>
        <v>26</v>
      </c>
      <c r="L51" s="328">
        <v>14887</v>
      </c>
      <c r="M51" s="45"/>
      <c r="R51" s="48"/>
      <c r="S51" s="26"/>
      <c r="T51" s="26"/>
      <c r="U51" s="26"/>
      <c r="V51" s="26"/>
    </row>
    <row r="52" spans="1:22" ht="14.25" thickBot="1">
      <c r="H52" s="44">
        <v>6383</v>
      </c>
      <c r="I52" s="3">
        <v>38</v>
      </c>
      <c r="J52" s="33" t="s">
        <v>38</v>
      </c>
      <c r="K52" s="324">
        <f t="shared" si="7"/>
        <v>38</v>
      </c>
      <c r="L52" s="328">
        <v>6368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60" t="s">
        <v>52</v>
      </c>
      <c r="H53" s="44">
        <v>6090</v>
      </c>
      <c r="I53" s="3">
        <v>33</v>
      </c>
      <c r="J53" s="33" t="s">
        <v>0</v>
      </c>
      <c r="K53" s="324">
        <f t="shared" si="7"/>
        <v>33</v>
      </c>
      <c r="L53" s="328">
        <v>11911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31812</v>
      </c>
      <c r="D54" s="97">
        <f>SUM(L50)</f>
        <v>34597</v>
      </c>
      <c r="E54" s="52">
        <f t="shared" ref="E54:E63" si="8">SUM(N67/M67*100)</f>
        <v>84.281361769770839</v>
      </c>
      <c r="F54" s="52">
        <f t="shared" ref="F54:F62" si="9">SUM(C54/D54*100)</f>
        <v>91.950169089805485</v>
      </c>
      <c r="G54" s="62"/>
      <c r="H54" s="44">
        <v>4802</v>
      </c>
      <c r="I54" s="3">
        <v>34</v>
      </c>
      <c r="J54" s="33" t="s">
        <v>1</v>
      </c>
      <c r="K54" s="324">
        <f t="shared" si="7"/>
        <v>34</v>
      </c>
      <c r="L54" s="328">
        <v>5713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12655</v>
      </c>
      <c r="D55" s="97">
        <f t="shared" ref="D55:D63" si="11">SUM(L51)</f>
        <v>14887</v>
      </c>
      <c r="E55" s="52">
        <f t="shared" si="8"/>
        <v>87.845342218520059</v>
      </c>
      <c r="F55" s="52">
        <f t="shared" si="9"/>
        <v>85.007053133606505</v>
      </c>
      <c r="G55" s="62"/>
      <c r="H55" s="289">
        <v>1692</v>
      </c>
      <c r="I55" s="3">
        <v>39</v>
      </c>
      <c r="J55" s="33" t="s">
        <v>39</v>
      </c>
      <c r="K55" s="324">
        <f t="shared" si="7"/>
        <v>39</v>
      </c>
      <c r="L55" s="328">
        <v>1878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38</v>
      </c>
      <c r="C56" s="43">
        <f t="shared" si="10"/>
        <v>6383</v>
      </c>
      <c r="D56" s="97">
        <f t="shared" si="11"/>
        <v>6368</v>
      </c>
      <c r="E56" s="52">
        <f t="shared" si="8"/>
        <v>85.597425238031377</v>
      </c>
      <c r="F56" s="52">
        <f t="shared" si="9"/>
        <v>100.2355527638191</v>
      </c>
      <c r="G56" s="62"/>
      <c r="H56" s="88">
        <v>1321</v>
      </c>
      <c r="I56" s="3">
        <v>25</v>
      </c>
      <c r="J56" s="33" t="s">
        <v>29</v>
      </c>
      <c r="K56" s="324">
        <f t="shared" si="7"/>
        <v>25</v>
      </c>
      <c r="L56" s="328">
        <v>1397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6090</v>
      </c>
      <c r="D57" s="97">
        <f t="shared" si="11"/>
        <v>11911</v>
      </c>
      <c r="E57" s="52">
        <f t="shared" si="8"/>
        <v>103.80092040224986</v>
      </c>
      <c r="F57" s="52">
        <f t="shared" si="9"/>
        <v>51.129208294853498</v>
      </c>
      <c r="G57" s="62"/>
      <c r="H57" s="44">
        <v>1320</v>
      </c>
      <c r="I57" s="3">
        <v>17</v>
      </c>
      <c r="J57" s="33" t="s">
        <v>21</v>
      </c>
      <c r="K57" s="324">
        <f t="shared" si="7"/>
        <v>17</v>
      </c>
      <c r="L57" s="328">
        <v>929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1</v>
      </c>
      <c r="C58" s="43">
        <f t="shared" si="10"/>
        <v>4802</v>
      </c>
      <c r="D58" s="97">
        <f t="shared" si="11"/>
        <v>5713</v>
      </c>
      <c r="E58" s="52">
        <f t="shared" si="8"/>
        <v>109.93589743589745</v>
      </c>
      <c r="F58" s="52">
        <f t="shared" si="9"/>
        <v>84.053912130229307</v>
      </c>
      <c r="G58" s="72"/>
      <c r="H58" s="44">
        <v>997</v>
      </c>
      <c r="I58" s="3">
        <v>24</v>
      </c>
      <c r="J58" s="33" t="s">
        <v>28</v>
      </c>
      <c r="K58" s="324">
        <f t="shared" si="7"/>
        <v>24</v>
      </c>
      <c r="L58" s="328">
        <v>1903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1692</v>
      </c>
      <c r="D59" s="97">
        <f t="shared" si="11"/>
        <v>1878</v>
      </c>
      <c r="E59" s="52">
        <f t="shared" si="8"/>
        <v>90.870032223415691</v>
      </c>
      <c r="F59" s="52">
        <f t="shared" si="9"/>
        <v>90.095846645367416</v>
      </c>
      <c r="G59" s="62"/>
      <c r="H59" s="427">
        <v>882</v>
      </c>
      <c r="I59" s="14">
        <v>14</v>
      </c>
      <c r="J59" s="77" t="s">
        <v>19</v>
      </c>
      <c r="K59" s="325">
        <f t="shared" si="7"/>
        <v>14</v>
      </c>
      <c r="L59" s="329">
        <v>594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29</v>
      </c>
      <c r="C60" s="89">
        <f t="shared" si="10"/>
        <v>1321</v>
      </c>
      <c r="D60" s="97">
        <f t="shared" si="11"/>
        <v>1397</v>
      </c>
      <c r="E60" s="52">
        <f t="shared" si="8"/>
        <v>69.162303664921467</v>
      </c>
      <c r="F60" s="52">
        <f t="shared" si="9"/>
        <v>94.559770937723698</v>
      </c>
      <c r="G60" s="62"/>
      <c r="H60" s="422">
        <v>847</v>
      </c>
      <c r="I60" s="219">
        <v>31</v>
      </c>
      <c r="J60" s="376" t="s">
        <v>106</v>
      </c>
      <c r="K60" s="362" t="s">
        <v>8</v>
      </c>
      <c r="L60" s="371">
        <v>88120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21</v>
      </c>
      <c r="C61" s="43">
        <f t="shared" si="10"/>
        <v>1320</v>
      </c>
      <c r="D61" s="97">
        <f t="shared" si="11"/>
        <v>929</v>
      </c>
      <c r="E61" s="52">
        <f t="shared" si="8"/>
        <v>87.475149105367791</v>
      </c>
      <c r="F61" s="52">
        <f t="shared" si="9"/>
        <v>142.08826695371366</v>
      </c>
      <c r="G61" s="73"/>
      <c r="H61" s="44">
        <v>830</v>
      </c>
      <c r="I61" s="3">
        <v>40</v>
      </c>
      <c r="J61" s="33" t="s">
        <v>2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28</v>
      </c>
      <c r="C62" s="43">
        <f t="shared" si="10"/>
        <v>997</v>
      </c>
      <c r="D62" s="97">
        <f t="shared" si="11"/>
        <v>1903</v>
      </c>
      <c r="E62" s="52">
        <f t="shared" si="8"/>
        <v>92.830540037243949</v>
      </c>
      <c r="F62" s="52">
        <f t="shared" si="9"/>
        <v>52.390961639516554</v>
      </c>
      <c r="G62" s="72"/>
      <c r="H62" s="88">
        <v>635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19</v>
      </c>
      <c r="C63" s="43">
        <f t="shared" si="10"/>
        <v>882</v>
      </c>
      <c r="D63" s="97">
        <f t="shared" si="11"/>
        <v>594</v>
      </c>
      <c r="E63" s="57">
        <f t="shared" si="8"/>
        <v>121.15384615384615</v>
      </c>
      <c r="F63" s="52">
        <f>SUM(C63/D63*100)</f>
        <v>148.4848484848485</v>
      </c>
      <c r="G63" s="75"/>
      <c r="H63" s="44">
        <v>177</v>
      </c>
      <c r="I63" s="3">
        <v>19</v>
      </c>
      <c r="J63" s="33" t="s">
        <v>23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71013</v>
      </c>
      <c r="D64" s="67">
        <f>SUM(L60)</f>
        <v>88120</v>
      </c>
      <c r="E64" s="70">
        <f>SUM(N77/M77*100)</f>
        <v>89.091433733125911</v>
      </c>
      <c r="F64" s="70">
        <f>SUM(C64/D64*100)</f>
        <v>80.586699954607354</v>
      </c>
      <c r="G64" s="71"/>
      <c r="H64" s="346">
        <v>159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101</v>
      </c>
      <c r="I65" s="3">
        <v>11</v>
      </c>
      <c r="J65" s="33" t="s">
        <v>17</v>
      </c>
      <c r="M65" s="48"/>
      <c r="N65" s="26"/>
      <c r="R65" s="48"/>
      <c r="S65" s="26"/>
      <c r="T65" s="26"/>
      <c r="U65" s="26"/>
      <c r="V65" s="26"/>
    </row>
    <row r="66" spans="3:22">
      <c r="H66" s="44">
        <v>98</v>
      </c>
      <c r="I66" s="3">
        <v>1</v>
      </c>
      <c r="J66" s="33" t="s">
        <v>4</v>
      </c>
      <c r="L66" s="189" t="s">
        <v>91</v>
      </c>
      <c r="M66" s="340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88">
        <v>90</v>
      </c>
      <c r="I67" s="3">
        <v>9</v>
      </c>
      <c r="J67" s="3" t="s">
        <v>162</v>
      </c>
      <c r="K67" s="3">
        <f>SUM(I50)</f>
        <v>16</v>
      </c>
      <c r="L67" s="33" t="s">
        <v>3</v>
      </c>
      <c r="M67" s="387">
        <v>37745</v>
      </c>
      <c r="N67" s="89">
        <f>SUM(H50)</f>
        <v>31812</v>
      </c>
      <c r="R67" s="48"/>
      <c r="S67" s="26"/>
      <c r="T67" s="26"/>
      <c r="U67" s="26"/>
      <c r="V67" s="26"/>
    </row>
    <row r="68" spans="3:22">
      <c r="C68" s="26"/>
      <c r="H68" s="44">
        <v>78</v>
      </c>
      <c r="I68" s="3">
        <v>15</v>
      </c>
      <c r="J68" s="33" t="s">
        <v>20</v>
      </c>
      <c r="K68" s="3">
        <f t="shared" ref="K68:K76" si="12">SUM(I51)</f>
        <v>26</v>
      </c>
      <c r="L68" s="33" t="s">
        <v>30</v>
      </c>
      <c r="M68" s="388">
        <v>14406</v>
      </c>
      <c r="N68" s="89">
        <f t="shared" ref="N68:N76" si="13">SUM(H51)</f>
        <v>12655</v>
      </c>
      <c r="R68" s="48"/>
      <c r="S68" s="26"/>
      <c r="T68" s="26"/>
      <c r="U68" s="26"/>
      <c r="V68" s="26"/>
    </row>
    <row r="69" spans="3:22">
      <c r="H69" s="333">
        <v>44</v>
      </c>
      <c r="I69" s="3">
        <v>13</v>
      </c>
      <c r="J69" s="33" t="s">
        <v>7</v>
      </c>
      <c r="K69" s="3">
        <f t="shared" si="12"/>
        <v>38</v>
      </c>
      <c r="L69" s="33" t="s">
        <v>38</v>
      </c>
      <c r="M69" s="388">
        <v>7457</v>
      </c>
      <c r="N69" s="89">
        <f t="shared" si="13"/>
        <v>6383</v>
      </c>
      <c r="R69" s="48"/>
      <c r="S69" s="26"/>
      <c r="T69" s="26"/>
      <c r="U69" s="26"/>
      <c r="V69" s="26"/>
    </row>
    <row r="70" spans="3:22">
      <c r="H70" s="44">
        <v>0</v>
      </c>
      <c r="I70" s="3">
        <v>2</v>
      </c>
      <c r="J70" s="33" t="s">
        <v>6</v>
      </c>
      <c r="K70" s="3">
        <f t="shared" si="12"/>
        <v>33</v>
      </c>
      <c r="L70" s="33" t="s">
        <v>0</v>
      </c>
      <c r="M70" s="388">
        <v>5867</v>
      </c>
      <c r="N70" s="89">
        <f t="shared" si="13"/>
        <v>6090</v>
      </c>
      <c r="R70" s="48"/>
      <c r="S70" s="26"/>
      <c r="T70" s="26"/>
      <c r="U70" s="26"/>
      <c r="V70" s="26"/>
    </row>
    <row r="71" spans="3:22">
      <c r="H71" s="88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88">
        <v>4368</v>
      </c>
      <c r="N71" s="89">
        <f t="shared" si="13"/>
        <v>4802</v>
      </c>
      <c r="R71" s="48"/>
      <c r="S71" s="26"/>
      <c r="T71" s="26"/>
      <c r="U71" s="26"/>
      <c r="V71" s="26"/>
    </row>
    <row r="72" spans="3:22">
      <c r="H72" s="88">
        <v>0</v>
      </c>
      <c r="I72" s="3">
        <v>4</v>
      </c>
      <c r="J72" s="33" t="s">
        <v>11</v>
      </c>
      <c r="K72" s="3">
        <f t="shared" si="12"/>
        <v>39</v>
      </c>
      <c r="L72" s="33" t="s">
        <v>39</v>
      </c>
      <c r="M72" s="388">
        <v>1862</v>
      </c>
      <c r="N72" s="89">
        <f t="shared" si="13"/>
        <v>1692</v>
      </c>
      <c r="R72" s="48"/>
      <c r="S72" s="26"/>
      <c r="T72" s="26"/>
      <c r="U72" s="26"/>
      <c r="V72" s="26"/>
    </row>
    <row r="73" spans="3:22">
      <c r="H73" s="88">
        <v>0</v>
      </c>
      <c r="I73" s="3">
        <v>5</v>
      </c>
      <c r="J73" s="33" t="s">
        <v>12</v>
      </c>
      <c r="K73" s="3">
        <f t="shared" si="12"/>
        <v>25</v>
      </c>
      <c r="L73" s="33" t="s">
        <v>29</v>
      </c>
      <c r="M73" s="388">
        <v>1910</v>
      </c>
      <c r="N73" s="89">
        <f t="shared" si="13"/>
        <v>1321</v>
      </c>
      <c r="R73" s="48"/>
      <c r="S73" s="26"/>
      <c r="T73" s="26"/>
      <c r="U73" s="26"/>
      <c r="V73" s="26"/>
    </row>
    <row r="74" spans="3:22">
      <c r="H74" s="88">
        <v>0</v>
      </c>
      <c r="I74" s="3">
        <v>6</v>
      </c>
      <c r="J74" s="33" t="s">
        <v>13</v>
      </c>
      <c r="K74" s="3">
        <f t="shared" si="12"/>
        <v>17</v>
      </c>
      <c r="L74" s="33" t="s">
        <v>21</v>
      </c>
      <c r="M74" s="388">
        <v>1509</v>
      </c>
      <c r="N74" s="89">
        <f t="shared" si="13"/>
        <v>1320</v>
      </c>
      <c r="R74" s="48"/>
      <c r="S74" s="26"/>
      <c r="T74" s="26"/>
      <c r="U74" s="26"/>
      <c r="V74" s="26"/>
    </row>
    <row r="75" spans="3:22">
      <c r="H75" s="44">
        <v>0</v>
      </c>
      <c r="I75" s="3">
        <v>7</v>
      </c>
      <c r="J75" s="33" t="s">
        <v>14</v>
      </c>
      <c r="K75" s="3">
        <f t="shared" si="12"/>
        <v>24</v>
      </c>
      <c r="L75" s="33" t="s">
        <v>28</v>
      </c>
      <c r="M75" s="388">
        <v>1074</v>
      </c>
      <c r="N75" s="89">
        <f t="shared" si="13"/>
        <v>997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8</v>
      </c>
      <c r="J76" s="33" t="s">
        <v>15</v>
      </c>
      <c r="K76" s="14">
        <f t="shared" si="12"/>
        <v>14</v>
      </c>
      <c r="L76" s="77" t="s">
        <v>19</v>
      </c>
      <c r="M76" s="389">
        <v>728</v>
      </c>
      <c r="N76" s="166">
        <f t="shared" si="13"/>
        <v>882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10</v>
      </c>
      <c r="J77" s="33" t="s">
        <v>16</v>
      </c>
      <c r="K77" s="3"/>
      <c r="L77" s="114" t="s">
        <v>62</v>
      </c>
      <c r="M77" s="294">
        <v>79708</v>
      </c>
      <c r="N77" s="171">
        <f>SUM(H90)</f>
        <v>71013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88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346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43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>
      <c r="H83" s="88">
        <v>0</v>
      </c>
      <c r="I83" s="3">
        <v>23</v>
      </c>
      <c r="J83" s="33" t="s">
        <v>27</v>
      </c>
      <c r="R83" s="48"/>
      <c r="S83" s="26"/>
      <c r="T83" s="26"/>
      <c r="U83" s="26"/>
      <c r="V83" s="26"/>
    </row>
    <row r="84" spans="8:22">
      <c r="H84" s="88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289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71013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U15" sqref="U1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199</v>
      </c>
      <c r="I2" s="3"/>
      <c r="J2" s="182" t="s">
        <v>70</v>
      </c>
      <c r="K2" s="81"/>
      <c r="L2" s="316" t="s">
        <v>200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44409</v>
      </c>
      <c r="I4" s="3">
        <v>33</v>
      </c>
      <c r="J4" s="160" t="s">
        <v>0</v>
      </c>
      <c r="K4" s="120">
        <f>SUM(I4)</f>
        <v>33</v>
      </c>
      <c r="L4" s="309">
        <v>51031</v>
      </c>
      <c r="M4" s="95"/>
      <c r="N4" s="418"/>
      <c r="O4" s="1"/>
      <c r="R4" s="48"/>
      <c r="S4" s="26"/>
      <c r="T4" s="26"/>
      <c r="U4" s="26"/>
      <c r="V4" s="26"/>
    </row>
    <row r="5" spans="8:30" ht="13.5" customHeight="1">
      <c r="H5" s="289">
        <v>10477</v>
      </c>
      <c r="I5" s="3">
        <v>9</v>
      </c>
      <c r="J5" s="3" t="s">
        <v>161</v>
      </c>
      <c r="K5" s="120">
        <f t="shared" ref="K5:K13" si="0">SUM(I5)</f>
        <v>9</v>
      </c>
      <c r="L5" s="310">
        <v>10610</v>
      </c>
      <c r="M5" s="95"/>
      <c r="N5" s="418"/>
      <c r="O5" s="1"/>
      <c r="R5" s="48"/>
      <c r="S5" s="26"/>
      <c r="T5" s="26"/>
      <c r="U5" s="26"/>
      <c r="V5" s="26"/>
    </row>
    <row r="6" spans="8:30" ht="13.5" customHeight="1">
      <c r="H6" s="88">
        <v>9044</v>
      </c>
      <c r="I6" s="3">
        <v>34</v>
      </c>
      <c r="J6" s="160" t="s">
        <v>1</v>
      </c>
      <c r="K6" s="120">
        <f t="shared" si="0"/>
        <v>34</v>
      </c>
      <c r="L6" s="310">
        <v>9565</v>
      </c>
      <c r="M6" s="95"/>
      <c r="N6" s="418"/>
      <c r="O6" s="1"/>
      <c r="R6" s="48"/>
      <c r="S6" s="26"/>
      <c r="T6" s="26"/>
      <c r="U6" s="26"/>
      <c r="V6" s="26"/>
    </row>
    <row r="7" spans="8:30" ht="13.5" customHeight="1">
      <c r="H7" s="88">
        <v>8586</v>
      </c>
      <c r="I7" s="3">
        <v>13</v>
      </c>
      <c r="J7" s="160" t="s">
        <v>7</v>
      </c>
      <c r="K7" s="120">
        <f t="shared" si="0"/>
        <v>13</v>
      </c>
      <c r="L7" s="310">
        <v>9228</v>
      </c>
      <c r="M7" s="95"/>
      <c r="N7" s="418"/>
      <c r="O7" s="1"/>
      <c r="R7" s="48"/>
      <c r="S7" s="26"/>
      <c r="T7" s="26"/>
      <c r="U7" s="26"/>
      <c r="V7" s="26"/>
    </row>
    <row r="8" spans="8:30" ht="13.5" customHeight="1">
      <c r="H8" s="88">
        <v>4672</v>
      </c>
      <c r="I8" s="3">
        <v>24</v>
      </c>
      <c r="J8" s="160" t="s">
        <v>28</v>
      </c>
      <c r="K8" s="120">
        <f t="shared" si="0"/>
        <v>24</v>
      </c>
      <c r="L8" s="310">
        <v>5020</v>
      </c>
      <c r="M8" s="95"/>
      <c r="N8" s="418"/>
      <c r="O8" s="1"/>
      <c r="R8" s="48"/>
      <c r="S8" s="26"/>
      <c r="T8" s="26"/>
      <c r="U8" s="26"/>
      <c r="V8" s="26"/>
    </row>
    <row r="9" spans="8:30" ht="13.5" customHeight="1">
      <c r="H9" s="88">
        <v>3181</v>
      </c>
      <c r="I9" s="3">
        <v>25</v>
      </c>
      <c r="J9" s="160" t="s">
        <v>29</v>
      </c>
      <c r="K9" s="120">
        <f t="shared" si="0"/>
        <v>25</v>
      </c>
      <c r="L9" s="310">
        <v>4656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1600</v>
      </c>
      <c r="I10" s="3">
        <v>20</v>
      </c>
      <c r="J10" s="160" t="s">
        <v>24</v>
      </c>
      <c r="K10" s="120">
        <f t="shared" si="0"/>
        <v>20</v>
      </c>
      <c r="L10" s="310">
        <v>1000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1050</v>
      </c>
      <c r="I11" s="3">
        <v>17</v>
      </c>
      <c r="J11" s="160" t="s">
        <v>21</v>
      </c>
      <c r="K11" s="120">
        <f t="shared" si="0"/>
        <v>17</v>
      </c>
      <c r="L11" s="310">
        <v>1045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996</v>
      </c>
      <c r="I12" s="3">
        <v>16</v>
      </c>
      <c r="J12" s="160" t="s">
        <v>3</v>
      </c>
      <c r="K12" s="120">
        <f t="shared" si="0"/>
        <v>16</v>
      </c>
      <c r="L12" s="310">
        <v>891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985</v>
      </c>
      <c r="I13" s="14">
        <v>36</v>
      </c>
      <c r="J13" s="162" t="s">
        <v>5</v>
      </c>
      <c r="K13" s="181">
        <f t="shared" si="0"/>
        <v>36</v>
      </c>
      <c r="L13" s="318">
        <v>1223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2">
        <v>984</v>
      </c>
      <c r="I14" s="219">
        <v>12</v>
      </c>
      <c r="J14" s="220" t="s">
        <v>18</v>
      </c>
      <c r="K14" s="81" t="s">
        <v>8</v>
      </c>
      <c r="L14" s="319">
        <v>101612</v>
      </c>
      <c r="N14" s="48"/>
      <c r="R14" s="48"/>
      <c r="S14" s="26"/>
      <c r="T14" s="26"/>
      <c r="U14" s="26"/>
      <c r="V14" s="26"/>
    </row>
    <row r="15" spans="8:30" ht="13.5" customHeight="1">
      <c r="H15" s="88">
        <v>801</v>
      </c>
      <c r="I15" s="3">
        <v>40</v>
      </c>
      <c r="J15" s="160" t="s">
        <v>2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745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88">
        <v>562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15">
        <v>393</v>
      </c>
      <c r="I18" s="3">
        <v>1</v>
      </c>
      <c r="J18" s="160" t="s">
        <v>4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23">
        <v>360</v>
      </c>
      <c r="I19" s="3">
        <v>18</v>
      </c>
      <c r="J19" s="160" t="s">
        <v>22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348</v>
      </c>
      <c r="I20" s="3">
        <v>26</v>
      </c>
      <c r="J20" s="160" t="s">
        <v>30</v>
      </c>
      <c r="K20" s="120">
        <f>SUM(I4)</f>
        <v>33</v>
      </c>
      <c r="L20" s="160" t="s">
        <v>0</v>
      </c>
      <c r="M20" s="320">
        <v>44378</v>
      </c>
      <c r="N20" s="89">
        <f>SUM(H4)</f>
        <v>44409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60" t="s">
        <v>52</v>
      </c>
      <c r="H21" s="88">
        <v>344</v>
      </c>
      <c r="I21" s="3">
        <v>31</v>
      </c>
      <c r="J21" s="3" t="s">
        <v>64</v>
      </c>
      <c r="K21" s="120">
        <f t="shared" ref="K21:K29" si="1">SUM(I5)</f>
        <v>9</v>
      </c>
      <c r="L21" s="3" t="s">
        <v>161</v>
      </c>
      <c r="M21" s="321">
        <v>10126</v>
      </c>
      <c r="N21" s="89">
        <f t="shared" ref="N21:N29" si="2">SUM(H5)</f>
        <v>10477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44409</v>
      </c>
      <c r="D22" s="97">
        <f>SUM(L4)</f>
        <v>51031</v>
      </c>
      <c r="E22" s="55">
        <f t="shared" ref="E22:E31" si="3">SUM(N20/M20*100)</f>
        <v>100.06985443237639</v>
      </c>
      <c r="F22" s="52">
        <f t="shared" ref="F22:F32" si="4">SUM(C22/D22*100)</f>
        <v>87.023573906057109</v>
      </c>
      <c r="G22" s="62"/>
      <c r="H22" s="88">
        <v>341</v>
      </c>
      <c r="I22" s="3">
        <v>38</v>
      </c>
      <c r="J22" s="160" t="s">
        <v>38</v>
      </c>
      <c r="K22" s="120">
        <f t="shared" si="1"/>
        <v>34</v>
      </c>
      <c r="L22" s="160" t="s">
        <v>1</v>
      </c>
      <c r="M22" s="321">
        <v>10260</v>
      </c>
      <c r="N22" s="89">
        <f t="shared" si="2"/>
        <v>9044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161</v>
      </c>
      <c r="C23" s="43">
        <f t="shared" ref="C23:C31" si="5">SUM(H5)</f>
        <v>10477</v>
      </c>
      <c r="D23" s="97">
        <f t="shared" ref="D23:D31" si="6">SUM(L5)</f>
        <v>10610</v>
      </c>
      <c r="E23" s="55">
        <f t="shared" si="3"/>
        <v>103.46632431364804</v>
      </c>
      <c r="F23" s="52">
        <f t="shared" si="4"/>
        <v>98.74646559849198</v>
      </c>
      <c r="G23" s="62"/>
      <c r="H23" s="88">
        <v>325</v>
      </c>
      <c r="I23" s="3">
        <v>3</v>
      </c>
      <c r="J23" s="160" t="s">
        <v>10</v>
      </c>
      <c r="K23" s="120">
        <f t="shared" si="1"/>
        <v>13</v>
      </c>
      <c r="L23" s="160" t="s">
        <v>7</v>
      </c>
      <c r="M23" s="321">
        <v>10474</v>
      </c>
      <c r="N23" s="89">
        <f t="shared" si="2"/>
        <v>8586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1</v>
      </c>
      <c r="C24" s="43">
        <f t="shared" si="5"/>
        <v>9044</v>
      </c>
      <c r="D24" s="97">
        <f t="shared" si="6"/>
        <v>9565</v>
      </c>
      <c r="E24" s="55">
        <f t="shared" si="3"/>
        <v>88.148148148148152</v>
      </c>
      <c r="F24" s="52">
        <f t="shared" si="4"/>
        <v>94.553058024045995</v>
      </c>
      <c r="G24" s="62"/>
      <c r="H24" s="88">
        <v>272</v>
      </c>
      <c r="I24" s="3">
        <v>22</v>
      </c>
      <c r="J24" s="160" t="s">
        <v>26</v>
      </c>
      <c r="K24" s="120">
        <f t="shared" si="1"/>
        <v>24</v>
      </c>
      <c r="L24" s="160" t="s">
        <v>28</v>
      </c>
      <c r="M24" s="321">
        <v>5365</v>
      </c>
      <c r="N24" s="89">
        <f t="shared" si="2"/>
        <v>4672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8586</v>
      </c>
      <c r="D25" s="97">
        <f t="shared" si="6"/>
        <v>9228</v>
      </c>
      <c r="E25" s="55">
        <f t="shared" si="3"/>
        <v>81.974412831773918</v>
      </c>
      <c r="F25" s="52">
        <f t="shared" si="4"/>
        <v>93.042912873862164</v>
      </c>
      <c r="G25" s="62"/>
      <c r="H25" s="88">
        <v>263</v>
      </c>
      <c r="I25" s="3">
        <v>5</v>
      </c>
      <c r="J25" s="160" t="s">
        <v>12</v>
      </c>
      <c r="K25" s="120">
        <f t="shared" si="1"/>
        <v>25</v>
      </c>
      <c r="L25" s="160" t="s">
        <v>29</v>
      </c>
      <c r="M25" s="321">
        <v>5029</v>
      </c>
      <c r="N25" s="89">
        <f t="shared" si="2"/>
        <v>3181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4672</v>
      </c>
      <c r="D26" s="97">
        <f t="shared" si="6"/>
        <v>5020</v>
      </c>
      <c r="E26" s="55">
        <f t="shared" si="3"/>
        <v>87.082945013979497</v>
      </c>
      <c r="F26" s="52">
        <f t="shared" si="4"/>
        <v>93.067729083665341</v>
      </c>
      <c r="G26" s="72"/>
      <c r="H26" s="88">
        <v>208</v>
      </c>
      <c r="I26" s="3">
        <v>14</v>
      </c>
      <c r="J26" s="160" t="s">
        <v>19</v>
      </c>
      <c r="K26" s="120">
        <f t="shared" si="1"/>
        <v>20</v>
      </c>
      <c r="L26" s="160" t="s">
        <v>24</v>
      </c>
      <c r="M26" s="321">
        <v>1581</v>
      </c>
      <c r="N26" s="89">
        <f t="shared" si="2"/>
        <v>1600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3181</v>
      </c>
      <c r="D27" s="97">
        <f t="shared" si="6"/>
        <v>4656</v>
      </c>
      <c r="E27" s="55">
        <f t="shared" si="3"/>
        <v>63.253131835354935</v>
      </c>
      <c r="F27" s="52">
        <f t="shared" si="4"/>
        <v>68.320446735395194</v>
      </c>
      <c r="G27" s="76"/>
      <c r="H27" s="289">
        <v>37</v>
      </c>
      <c r="I27" s="3">
        <v>11</v>
      </c>
      <c r="J27" s="160" t="s">
        <v>17</v>
      </c>
      <c r="K27" s="120">
        <f t="shared" si="1"/>
        <v>17</v>
      </c>
      <c r="L27" s="160" t="s">
        <v>21</v>
      </c>
      <c r="M27" s="321">
        <v>1053</v>
      </c>
      <c r="N27" s="89">
        <f t="shared" si="2"/>
        <v>1050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1600</v>
      </c>
      <c r="D28" s="97">
        <f t="shared" si="6"/>
        <v>1000</v>
      </c>
      <c r="E28" s="55">
        <f t="shared" si="3"/>
        <v>101.20177103099304</v>
      </c>
      <c r="F28" s="52">
        <f t="shared" si="4"/>
        <v>160</v>
      </c>
      <c r="G28" s="62"/>
      <c r="H28" s="88">
        <v>30</v>
      </c>
      <c r="I28" s="3">
        <v>23</v>
      </c>
      <c r="J28" s="160" t="s">
        <v>27</v>
      </c>
      <c r="K28" s="120">
        <f t="shared" si="1"/>
        <v>16</v>
      </c>
      <c r="L28" s="160" t="s">
        <v>3</v>
      </c>
      <c r="M28" s="321">
        <v>863</v>
      </c>
      <c r="N28" s="89">
        <f t="shared" si="2"/>
        <v>996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1050</v>
      </c>
      <c r="D29" s="97">
        <f t="shared" si="6"/>
        <v>1045</v>
      </c>
      <c r="E29" s="55">
        <f t="shared" si="3"/>
        <v>99.715099715099726</v>
      </c>
      <c r="F29" s="52">
        <f t="shared" si="4"/>
        <v>100.47846889952152</v>
      </c>
      <c r="G29" s="73"/>
      <c r="H29" s="88">
        <v>21</v>
      </c>
      <c r="I29" s="3">
        <v>27</v>
      </c>
      <c r="J29" s="160" t="s">
        <v>31</v>
      </c>
      <c r="K29" s="181">
        <f t="shared" si="1"/>
        <v>36</v>
      </c>
      <c r="L29" s="162" t="s">
        <v>5</v>
      </c>
      <c r="M29" s="322">
        <v>1055</v>
      </c>
      <c r="N29" s="89">
        <f t="shared" si="2"/>
        <v>985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3</v>
      </c>
      <c r="C30" s="43">
        <f t="shared" si="5"/>
        <v>996</v>
      </c>
      <c r="D30" s="97">
        <f t="shared" si="6"/>
        <v>891</v>
      </c>
      <c r="E30" s="55">
        <f t="shared" si="3"/>
        <v>115.41135573580532</v>
      </c>
      <c r="F30" s="52">
        <f t="shared" si="4"/>
        <v>111.78451178451179</v>
      </c>
      <c r="G30" s="72"/>
      <c r="H30" s="88">
        <v>19</v>
      </c>
      <c r="I30" s="3">
        <v>28</v>
      </c>
      <c r="J30" s="160" t="s">
        <v>32</v>
      </c>
      <c r="K30" s="114"/>
      <c r="L30" s="332" t="s">
        <v>107</v>
      </c>
      <c r="M30" s="323">
        <v>98505</v>
      </c>
      <c r="N30" s="89">
        <f>SUM(H44)</f>
        <v>91063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5</v>
      </c>
      <c r="C31" s="43">
        <f t="shared" si="5"/>
        <v>985</v>
      </c>
      <c r="D31" s="97">
        <f t="shared" si="6"/>
        <v>1223</v>
      </c>
      <c r="E31" s="55">
        <f t="shared" si="3"/>
        <v>93.36492890995261</v>
      </c>
      <c r="F31" s="63">
        <f t="shared" si="4"/>
        <v>80.539656582174985</v>
      </c>
      <c r="G31" s="75"/>
      <c r="H31" s="88">
        <v>10</v>
      </c>
      <c r="I31" s="3">
        <v>32</v>
      </c>
      <c r="J31" s="160" t="s">
        <v>35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91063</v>
      </c>
      <c r="D32" s="67">
        <f>SUM(L14)</f>
        <v>101612</v>
      </c>
      <c r="E32" s="68">
        <f>SUM(N30/M30*100)</f>
        <v>92.445053550581193</v>
      </c>
      <c r="F32" s="63">
        <f t="shared" si="4"/>
        <v>89.618352163130339</v>
      </c>
      <c r="G32" s="71"/>
      <c r="H32" s="89">
        <v>0</v>
      </c>
      <c r="I32" s="3">
        <v>2</v>
      </c>
      <c r="J32" s="160" t="s">
        <v>6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4</v>
      </c>
      <c r="J33" s="160" t="s">
        <v>11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7</v>
      </c>
      <c r="J34" s="160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23">
        <v>0</v>
      </c>
      <c r="I35" s="3">
        <v>8</v>
      </c>
      <c r="J35" s="160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10</v>
      </c>
      <c r="J36" s="160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15</v>
      </c>
      <c r="J37" s="160" t="s">
        <v>20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289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91063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198</v>
      </c>
      <c r="I48" s="3"/>
      <c r="J48" s="178" t="s">
        <v>104</v>
      </c>
      <c r="K48" s="81"/>
      <c r="L48" s="296" t="s">
        <v>200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343811</v>
      </c>
      <c r="I50" s="160">
        <v>17</v>
      </c>
      <c r="J50" s="160" t="s">
        <v>21</v>
      </c>
      <c r="K50" s="123">
        <f>SUM(I50)</f>
        <v>17</v>
      </c>
      <c r="L50" s="297">
        <v>324263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85785</v>
      </c>
      <c r="I51" s="160">
        <v>36</v>
      </c>
      <c r="J51" s="160" t="s">
        <v>5</v>
      </c>
      <c r="K51" s="123">
        <f t="shared" ref="K51:K59" si="7">SUM(I51)</f>
        <v>36</v>
      </c>
      <c r="L51" s="297">
        <v>62848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289">
        <v>25896</v>
      </c>
      <c r="I52" s="160">
        <v>40</v>
      </c>
      <c r="J52" s="160" t="s">
        <v>2</v>
      </c>
      <c r="K52" s="123">
        <f t="shared" si="7"/>
        <v>40</v>
      </c>
      <c r="L52" s="297">
        <v>20635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24666</v>
      </c>
      <c r="I53" s="160">
        <v>16</v>
      </c>
      <c r="J53" s="160" t="s">
        <v>3</v>
      </c>
      <c r="K53" s="123">
        <f t="shared" si="7"/>
        <v>16</v>
      </c>
      <c r="L53" s="297">
        <v>18763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60" t="s">
        <v>52</v>
      </c>
      <c r="H54" s="88">
        <v>16135</v>
      </c>
      <c r="I54" s="160">
        <v>26</v>
      </c>
      <c r="J54" s="160" t="s">
        <v>30</v>
      </c>
      <c r="K54" s="123">
        <f t="shared" si="7"/>
        <v>26</v>
      </c>
      <c r="L54" s="297">
        <v>17730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343811</v>
      </c>
      <c r="D55" s="5">
        <f t="shared" ref="D55:D64" si="8">SUM(L50)</f>
        <v>324263</v>
      </c>
      <c r="E55" s="52">
        <f>SUM(N66/M66*100)</f>
        <v>102.41309463525066</v>
      </c>
      <c r="F55" s="52">
        <f t="shared" ref="F55:F65" si="9">SUM(C55/D55*100)</f>
        <v>106.02843987750683</v>
      </c>
      <c r="G55" s="62"/>
      <c r="H55" s="88">
        <v>13026</v>
      </c>
      <c r="I55" s="160">
        <v>38</v>
      </c>
      <c r="J55" s="160" t="s">
        <v>38</v>
      </c>
      <c r="K55" s="123">
        <f t="shared" si="7"/>
        <v>38</v>
      </c>
      <c r="L55" s="297">
        <v>7824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85785</v>
      </c>
      <c r="D56" s="5">
        <f t="shared" si="8"/>
        <v>62848</v>
      </c>
      <c r="E56" s="52">
        <f t="shared" ref="E56:E65" si="11">SUM(N67/M67*100)</f>
        <v>88.392581143740344</v>
      </c>
      <c r="F56" s="52">
        <f t="shared" si="9"/>
        <v>136.49599032586559</v>
      </c>
      <c r="G56" s="62"/>
      <c r="H56" s="88">
        <v>12419</v>
      </c>
      <c r="I56" s="160">
        <v>24</v>
      </c>
      <c r="J56" s="160" t="s">
        <v>28</v>
      </c>
      <c r="K56" s="123">
        <f t="shared" si="7"/>
        <v>24</v>
      </c>
      <c r="L56" s="297">
        <v>10803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25896</v>
      </c>
      <c r="D57" s="5">
        <f t="shared" si="8"/>
        <v>20635</v>
      </c>
      <c r="E57" s="52">
        <f t="shared" si="11"/>
        <v>103.77494590045684</v>
      </c>
      <c r="F57" s="52">
        <f t="shared" si="9"/>
        <v>125.49551732493336</v>
      </c>
      <c r="G57" s="62"/>
      <c r="H57" s="88">
        <v>10211</v>
      </c>
      <c r="I57" s="160">
        <v>33</v>
      </c>
      <c r="J57" s="160" t="s">
        <v>0</v>
      </c>
      <c r="K57" s="123">
        <f t="shared" si="7"/>
        <v>33</v>
      </c>
      <c r="L57" s="297">
        <v>14050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24666</v>
      </c>
      <c r="D58" s="5">
        <f t="shared" si="8"/>
        <v>18763</v>
      </c>
      <c r="E58" s="52">
        <f t="shared" si="11"/>
        <v>92.095732367546574</v>
      </c>
      <c r="F58" s="52">
        <f t="shared" si="9"/>
        <v>131.46085380802643</v>
      </c>
      <c r="G58" s="62"/>
      <c r="H58" s="373">
        <v>10135</v>
      </c>
      <c r="I58" s="162">
        <v>37</v>
      </c>
      <c r="J58" s="162" t="s">
        <v>37</v>
      </c>
      <c r="K58" s="123">
        <f t="shared" si="7"/>
        <v>37</v>
      </c>
      <c r="L58" s="295">
        <v>12340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16135</v>
      </c>
      <c r="D59" s="5">
        <f t="shared" si="8"/>
        <v>17730</v>
      </c>
      <c r="E59" s="52">
        <f t="shared" si="11"/>
        <v>89.843532490673198</v>
      </c>
      <c r="F59" s="52">
        <f t="shared" si="9"/>
        <v>91.0039481105471</v>
      </c>
      <c r="G59" s="72"/>
      <c r="H59" s="373">
        <v>9958</v>
      </c>
      <c r="I59" s="162">
        <v>25</v>
      </c>
      <c r="J59" s="162" t="s">
        <v>29</v>
      </c>
      <c r="K59" s="123">
        <f t="shared" si="7"/>
        <v>25</v>
      </c>
      <c r="L59" s="295">
        <v>9075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38</v>
      </c>
      <c r="C60" s="43">
        <f t="shared" si="10"/>
        <v>13026</v>
      </c>
      <c r="D60" s="5">
        <f t="shared" si="8"/>
        <v>7824</v>
      </c>
      <c r="E60" s="52">
        <f t="shared" si="11"/>
        <v>109.74808324205914</v>
      </c>
      <c r="F60" s="52">
        <f t="shared" si="9"/>
        <v>166.48773006134968</v>
      </c>
      <c r="G60" s="62"/>
      <c r="H60" s="419">
        <v>5283</v>
      </c>
      <c r="I60" s="220">
        <v>34</v>
      </c>
      <c r="J60" s="220" t="s">
        <v>1</v>
      </c>
      <c r="K60" s="81" t="s">
        <v>8</v>
      </c>
      <c r="L60" s="405">
        <v>517006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12419</v>
      </c>
      <c r="D61" s="5">
        <f t="shared" si="8"/>
        <v>10803</v>
      </c>
      <c r="E61" s="52">
        <f t="shared" si="11"/>
        <v>91.349760941522618</v>
      </c>
      <c r="F61" s="52">
        <f t="shared" si="9"/>
        <v>114.95880773859113</v>
      </c>
      <c r="G61" s="62"/>
      <c r="H61" s="88">
        <v>2672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0</v>
      </c>
      <c r="C62" s="43">
        <f t="shared" si="10"/>
        <v>10211</v>
      </c>
      <c r="D62" s="5">
        <f t="shared" si="8"/>
        <v>14050</v>
      </c>
      <c r="E62" s="52">
        <f t="shared" si="11"/>
        <v>76.395331437976949</v>
      </c>
      <c r="F62" s="52">
        <f t="shared" si="9"/>
        <v>72.67615658362989</v>
      </c>
      <c r="G62" s="73"/>
      <c r="H62" s="88">
        <v>1480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37</v>
      </c>
      <c r="C63" s="43">
        <f t="shared" si="10"/>
        <v>10135</v>
      </c>
      <c r="D63" s="5">
        <f t="shared" si="8"/>
        <v>12340</v>
      </c>
      <c r="E63" s="52">
        <f t="shared" si="11"/>
        <v>91.454611081032297</v>
      </c>
      <c r="F63" s="52">
        <f t="shared" si="9"/>
        <v>82.131280388978936</v>
      </c>
      <c r="G63" s="72"/>
      <c r="H63" s="88">
        <v>886</v>
      </c>
      <c r="I63" s="160">
        <v>10</v>
      </c>
      <c r="J63" s="160" t="s">
        <v>16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9958</v>
      </c>
      <c r="D64" s="5">
        <f t="shared" si="8"/>
        <v>9075</v>
      </c>
      <c r="E64" s="57">
        <f t="shared" si="11"/>
        <v>107.49136442141622</v>
      </c>
      <c r="F64" s="52">
        <f t="shared" si="9"/>
        <v>109.73002754820938</v>
      </c>
      <c r="G64" s="75"/>
      <c r="H64" s="415">
        <v>855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565986</v>
      </c>
      <c r="D65" s="67">
        <f>SUM(L60)</f>
        <v>517006</v>
      </c>
      <c r="E65" s="70">
        <f t="shared" si="11"/>
        <v>97.815852781771923</v>
      </c>
      <c r="F65" s="70">
        <f t="shared" si="9"/>
        <v>109.47377786718143</v>
      </c>
      <c r="G65" s="71"/>
      <c r="H65" s="423">
        <v>799</v>
      </c>
      <c r="I65" s="160">
        <v>14</v>
      </c>
      <c r="J65" s="160" t="s">
        <v>19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724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335710</v>
      </c>
      <c r="N66" s="89">
        <f>SUM(H50)</f>
        <v>343811</v>
      </c>
      <c r="R66" s="48"/>
      <c r="S66" s="26"/>
      <c r="T66" s="26"/>
      <c r="U66" s="26"/>
      <c r="V66" s="26"/>
    </row>
    <row r="67" spans="1:22" ht="13.5" customHeight="1">
      <c r="H67" s="289">
        <v>433</v>
      </c>
      <c r="I67" s="160">
        <v>35</v>
      </c>
      <c r="J67" s="160" t="s">
        <v>36</v>
      </c>
      <c r="K67" s="116">
        <f t="shared" ref="K67:K75" si="12">SUM(I51)</f>
        <v>36</v>
      </c>
      <c r="L67" s="160" t="s">
        <v>5</v>
      </c>
      <c r="M67" s="306">
        <v>97050</v>
      </c>
      <c r="N67" s="89">
        <f t="shared" ref="N67:N75" si="13">SUM(H51)</f>
        <v>85785</v>
      </c>
      <c r="R67" s="48"/>
      <c r="S67" s="26"/>
      <c r="T67" s="26"/>
      <c r="U67" s="26"/>
      <c r="V67" s="26"/>
    </row>
    <row r="68" spans="1:22" ht="13.5" customHeight="1">
      <c r="C68" s="26"/>
      <c r="H68" s="88">
        <v>277</v>
      </c>
      <c r="I68" s="160">
        <v>13</v>
      </c>
      <c r="J68" s="160" t="s">
        <v>7</v>
      </c>
      <c r="K68" s="116">
        <f t="shared" si="12"/>
        <v>40</v>
      </c>
      <c r="L68" s="160" t="s">
        <v>2</v>
      </c>
      <c r="M68" s="306">
        <v>24954</v>
      </c>
      <c r="N68" s="89">
        <f t="shared" si="13"/>
        <v>25896</v>
      </c>
      <c r="R68" s="48"/>
      <c r="S68" s="26"/>
      <c r="T68" s="26"/>
      <c r="U68" s="26"/>
      <c r="V68" s="26"/>
    </row>
    <row r="69" spans="1:22" ht="13.5" customHeight="1">
      <c r="H69" s="289">
        <v>128</v>
      </c>
      <c r="I69" s="160">
        <v>22</v>
      </c>
      <c r="J69" s="160" t="s">
        <v>26</v>
      </c>
      <c r="K69" s="116">
        <f t="shared" si="12"/>
        <v>16</v>
      </c>
      <c r="L69" s="160" t="s">
        <v>3</v>
      </c>
      <c r="M69" s="306">
        <v>26783</v>
      </c>
      <c r="N69" s="89">
        <f t="shared" si="13"/>
        <v>24666</v>
      </c>
      <c r="R69" s="48"/>
      <c r="S69" s="26"/>
      <c r="T69" s="26"/>
      <c r="U69" s="26"/>
      <c r="V69" s="26"/>
    </row>
    <row r="70" spans="1:22" ht="13.5" customHeight="1">
      <c r="H70" s="88">
        <v>86</v>
      </c>
      <c r="I70" s="160">
        <v>27</v>
      </c>
      <c r="J70" s="160" t="s">
        <v>31</v>
      </c>
      <c r="K70" s="116">
        <f t="shared" si="12"/>
        <v>26</v>
      </c>
      <c r="L70" s="160" t="s">
        <v>30</v>
      </c>
      <c r="M70" s="306">
        <v>17959</v>
      </c>
      <c r="N70" s="89">
        <f t="shared" si="13"/>
        <v>16135</v>
      </c>
      <c r="R70" s="48"/>
      <c r="S70" s="26"/>
      <c r="T70" s="26"/>
      <c r="U70" s="26"/>
      <c r="V70" s="26"/>
    </row>
    <row r="71" spans="1:22" ht="13.5" customHeight="1">
      <c r="H71" s="88">
        <v>81</v>
      </c>
      <c r="I71" s="160">
        <v>11</v>
      </c>
      <c r="J71" s="160" t="s">
        <v>17</v>
      </c>
      <c r="K71" s="116">
        <f t="shared" si="12"/>
        <v>38</v>
      </c>
      <c r="L71" s="160" t="s">
        <v>38</v>
      </c>
      <c r="M71" s="306">
        <v>11869</v>
      </c>
      <c r="N71" s="89">
        <f t="shared" si="13"/>
        <v>13026</v>
      </c>
      <c r="R71" s="48"/>
      <c r="S71" s="26"/>
      <c r="T71" s="26"/>
      <c r="U71" s="26"/>
      <c r="V71" s="26"/>
    </row>
    <row r="72" spans="1:22" ht="13.5" customHeight="1">
      <c r="H72" s="88">
        <v>73</v>
      </c>
      <c r="I72" s="160">
        <v>9</v>
      </c>
      <c r="J72" s="3" t="s">
        <v>161</v>
      </c>
      <c r="K72" s="116">
        <f t="shared" si="12"/>
        <v>24</v>
      </c>
      <c r="L72" s="160" t="s">
        <v>28</v>
      </c>
      <c r="M72" s="306">
        <v>13595</v>
      </c>
      <c r="N72" s="89">
        <f t="shared" si="13"/>
        <v>12419</v>
      </c>
      <c r="R72" s="48"/>
      <c r="S72" s="26"/>
      <c r="T72" s="26"/>
      <c r="U72" s="26"/>
      <c r="V72" s="26"/>
    </row>
    <row r="73" spans="1:22" ht="13.5" customHeight="1">
      <c r="H73" s="88">
        <v>65</v>
      </c>
      <c r="I73" s="160">
        <v>1</v>
      </c>
      <c r="J73" s="160" t="s">
        <v>4</v>
      </c>
      <c r="K73" s="116">
        <f t="shared" si="12"/>
        <v>33</v>
      </c>
      <c r="L73" s="160" t="s">
        <v>0</v>
      </c>
      <c r="M73" s="306">
        <v>13366</v>
      </c>
      <c r="N73" s="89">
        <f t="shared" si="13"/>
        <v>10211</v>
      </c>
      <c r="R73" s="48"/>
      <c r="S73" s="26"/>
      <c r="T73" s="26"/>
      <c r="U73" s="26"/>
      <c r="V73" s="26"/>
    </row>
    <row r="74" spans="1:22" ht="13.5" customHeight="1">
      <c r="H74" s="88">
        <v>29</v>
      </c>
      <c r="I74" s="160">
        <v>23</v>
      </c>
      <c r="J74" s="160" t="s">
        <v>27</v>
      </c>
      <c r="K74" s="116">
        <f t="shared" si="12"/>
        <v>37</v>
      </c>
      <c r="L74" s="162" t="s">
        <v>37</v>
      </c>
      <c r="M74" s="307">
        <v>11082</v>
      </c>
      <c r="N74" s="89">
        <f t="shared" si="13"/>
        <v>10135</v>
      </c>
      <c r="R74" s="48"/>
      <c r="S74" s="26"/>
      <c r="T74" s="26"/>
      <c r="U74" s="26"/>
      <c r="V74" s="26"/>
    </row>
    <row r="75" spans="1:22" ht="13.5" customHeight="1" thickBot="1">
      <c r="H75" s="88">
        <v>25</v>
      </c>
      <c r="I75" s="160">
        <v>28</v>
      </c>
      <c r="J75" s="160" t="s">
        <v>32</v>
      </c>
      <c r="K75" s="116">
        <f t="shared" si="12"/>
        <v>25</v>
      </c>
      <c r="L75" s="162" t="s">
        <v>29</v>
      </c>
      <c r="M75" s="307">
        <v>9264</v>
      </c>
      <c r="N75" s="166">
        <f t="shared" si="13"/>
        <v>9958</v>
      </c>
      <c r="R75" s="48"/>
      <c r="S75" s="26"/>
      <c r="T75" s="26"/>
      <c r="U75" s="26"/>
      <c r="V75" s="26"/>
    </row>
    <row r="76" spans="1:22" ht="13.5" customHeight="1" thickTop="1">
      <c r="H76" s="88">
        <v>25</v>
      </c>
      <c r="I76" s="160">
        <v>39</v>
      </c>
      <c r="J76" s="160" t="s">
        <v>39</v>
      </c>
      <c r="K76" s="3"/>
      <c r="L76" s="332" t="s">
        <v>107</v>
      </c>
      <c r="M76" s="337">
        <v>578624</v>
      </c>
      <c r="N76" s="171">
        <f>SUM(H90)</f>
        <v>565986</v>
      </c>
      <c r="R76" s="48"/>
      <c r="S76" s="26"/>
      <c r="T76" s="26"/>
      <c r="U76" s="26"/>
      <c r="V76" s="26"/>
    </row>
    <row r="77" spans="1:22" ht="13.5" customHeight="1">
      <c r="H77" s="88">
        <v>22</v>
      </c>
      <c r="I77" s="160">
        <v>4</v>
      </c>
      <c r="J77" s="160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1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2</v>
      </c>
      <c r="J79" s="160" t="s">
        <v>6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193">
        <v>0</v>
      </c>
      <c r="I82" s="160">
        <v>6</v>
      </c>
      <c r="J82" s="160" t="s">
        <v>13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289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565986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U15" sqref="U1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72" t="s">
        <v>211</v>
      </c>
      <c r="B1" s="473"/>
      <c r="C1" s="473"/>
      <c r="D1" s="473"/>
      <c r="E1" s="473"/>
      <c r="F1" s="473"/>
      <c r="G1" s="473"/>
      <c r="I1" s="380"/>
      <c r="J1" s="391"/>
      <c r="M1" s="16"/>
      <c r="N1" t="s">
        <v>195</v>
      </c>
      <c r="O1" s="398"/>
      <c r="Q1" s="279" t="s">
        <v>187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399"/>
      <c r="O2" s="89"/>
      <c r="P2" s="3"/>
      <c r="Q2" s="399"/>
      <c r="R2" s="396"/>
      <c r="S2" s="397"/>
    </row>
    <row r="3" spans="1:19" ht="13.5" customHeight="1">
      <c r="H3" s="3">
        <v>17</v>
      </c>
      <c r="I3" s="160" t="s">
        <v>21</v>
      </c>
      <c r="J3" s="217">
        <v>448835</v>
      </c>
      <c r="K3" s="195">
        <v>1</v>
      </c>
      <c r="L3" s="3">
        <f>SUM(H3)</f>
        <v>17</v>
      </c>
      <c r="M3" s="160" t="s">
        <v>21</v>
      </c>
      <c r="N3" s="13">
        <f>SUM(J3)</f>
        <v>448835</v>
      </c>
      <c r="O3" s="3">
        <f>SUM(H3)</f>
        <v>17</v>
      </c>
      <c r="P3" s="160" t="s">
        <v>21</v>
      </c>
      <c r="Q3" s="196">
        <v>443880</v>
      </c>
      <c r="R3" s="396"/>
      <c r="S3" s="397"/>
    </row>
    <row r="4" spans="1:19" ht="13.5" customHeight="1">
      <c r="G4" s="17"/>
      <c r="H4" s="3">
        <v>26</v>
      </c>
      <c r="I4" s="160" t="s">
        <v>30</v>
      </c>
      <c r="J4" s="13">
        <v>137772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137772</v>
      </c>
      <c r="O4" s="3">
        <f t="shared" ref="O4:O12" si="2">SUM(H4)</f>
        <v>26</v>
      </c>
      <c r="P4" s="160" t="s">
        <v>30</v>
      </c>
      <c r="Q4" s="86">
        <v>130317</v>
      </c>
      <c r="R4" s="396"/>
      <c r="S4" s="397"/>
    </row>
    <row r="5" spans="1:19" ht="13.5" customHeight="1">
      <c r="H5" s="3">
        <v>36</v>
      </c>
      <c r="I5" s="160" t="s">
        <v>5</v>
      </c>
      <c r="J5" s="13">
        <v>120666</v>
      </c>
      <c r="K5" s="195">
        <v>3</v>
      </c>
      <c r="L5" s="3">
        <f t="shared" si="0"/>
        <v>36</v>
      </c>
      <c r="M5" s="160" t="s">
        <v>5</v>
      </c>
      <c r="N5" s="13">
        <f t="shared" si="1"/>
        <v>120666</v>
      </c>
      <c r="O5" s="3">
        <f t="shared" si="2"/>
        <v>36</v>
      </c>
      <c r="P5" s="160" t="s">
        <v>5</v>
      </c>
      <c r="Q5" s="86">
        <v>122061</v>
      </c>
    </row>
    <row r="6" spans="1:19" ht="13.5" customHeight="1">
      <c r="H6" s="3">
        <v>33</v>
      </c>
      <c r="I6" s="160" t="s">
        <v>0</v>
      </c>
      <c r="J6" s="217">
        <v>98638</v>
      </c>
      <c r="K6" s="195">
        <v>4</v>
      </c>
      <c r="L6" s="3">
        <f t="shared" si="0"/>
        <v>33</v>
      </c>
      <c r="M6" s="160" t="s">
        <v>0</v>
      </c>
      <c r="N6" s="13">
        <f t="shared" si="1"/>
        <v>98638</v>
      </c>
      <c r="O6" s="3">
        <f t="shared" si="2"/>
        <v>33</v>
      </c>
      <c r="P6" s="160" t="s">
        <v>0</v>
      </c>
      <c r="Q6" s="86">
        <v>99402</v>
      </c>
    </row>
    <row r="7" spans="1:19" ht="13.5" customHeight="1">
      <c r="H7" s="33">
        <v>40</v>
      </c>
      <c r="I7" s="160" t="s">
        <v>2</v>
      </c>
      <c r="J7" s="13">
        <v>76818</v>
      </c>
      <c r="K7" s="195">
        <v>5</v>
      </c>
      <c r="L7" s="3">
        <f t="shared" si="0"/>
        <v>40</v>
      </c>
      <c r="M7" s="160" t="s">
        <v>2</v>
      </c>
      <c r="N7" s="13">
        <f t="shared" si="1"/>
        <v>76818</v>
      </c>
      <c r="O7" s="3">
        <f t="shared" si="2"/>
        <v>40</v>
      </c>
      <c r="P7" s="160" t="s">
        <v>2</v>
      </c>
      <c r="Q7" s="86">
        <v>73435</v>
      </c>
    </row>
    <row r="8" spans="1:19" ht="13.5" customHeight="1">
      <c r="H8" s="3">
        <v>31</v>
      </c>
      <c r="I8" s="160" t="s">
        <v>64</v>
      </c>
      <c r="J8" s="217">
        <v>73696</v>
      </c>
      <c r="K8" s="195">
        <v>6</v>
      </c>
      <c r="L8" s="3">
        <f t="shared" si="0"/>
        <v>31</v>
      </c>
      <c r="M8" s="160" t="s">
        <v>64</v>
      </c>
      <c r="N8" s="13">
        <f t="shared" si="1"/>
        <v>73696</v>
      </c>
      <c r="O8" s="3">
        <f t="shared" si="2"/>
        <v>31</v>
      </c>
      <c r="P8" s="160" t="s">
        <v>64</v>
      </c>
      <c r="Q8" s="86">
        <v>66004</v>
      </c>
    </row>
    <row r="9" spans="1:19" ht="13.5" customHeight="1">
      <c r="H9" s="14">
        <v>16</v>
      </c>
      <c r="I9" s="162" t="s">
        <v>3</v>
      </c>
      <c r="J9" s="13">
        <v>60097</v>
      </c>
      <c r="K9" s="195">
        <v>7</v>
      </c>
      <c r="L9" s="3">
        <f t="shared" si="0"/>
        <v>16</v>
      </c>
      <c r="M9" s="162" t="s">
        <v>3</v>
      </c>
      <c r="N9" s="13">
        <f t="shared" si="1"/>
        <v>60097</v>
      </c>
      <c r="O9" s="3">
        <f t="shared" si="2"/>
        <v>16</v>
      </c>
      <c r="P9" s="162" t="s">
        <v>3</v>
      </c>
      <c r="Q9" s="86">
        <v>62743</v>
      </c>
    </row>
    <row r="10" spans="1:19" ht="13.5" customHeight="1">
      <c r="H10" s="3">
        <v>34</v>
      </c>
      <c r="I10" s="160" t="s">
        <v>1</v>
      </c>
      <c r="J10" s="13">
        <v>55933</v>
      </c>
      <c r="K10" s="195">
        <v>8</v>
      </c>
      <c r="L10" s="3">
        <f t="shared" si="0"/>
        <v>34</v>
      </c>
      <c r="M10" s="160" t="s">
        <v>1</v>
      </c>
      <c r="N10" s="13">
        <f t="shared" si="1"/>
        <v>55933</v>
      </c>
      <c r="O10" s="3">
        <f t="shared" si="2"/>
        <v>34</v>
      </c>
      <c r="P10" s="160" t="s">
        <v>1</v>
      </c>
      <c r="Q10" s="86">
        <v>58936</v>
      </c>
    </row>
    <row r="11" spans="1:19" ht="13.5" customHeight="1">
      <c r="H11" s="14">
        <v>3</v>
      </c>
      <c r="I11" s="162" t="s">
        <v>10</v>
      </c>
      <c r="J11" s="13">
        <v>52323</v>
      </c>
      <c r="K11" s="195">
        <v>9</v>
      </c>
      <c r="L11" s="3">
        <f t="shared" si="0"/>
        <v>3</v>
      </c>
      <c r="M11" s="162" t="s">
        <v>10</v>
      </c>
      <c r="N11" s="13">
        <f t="shared" si="1"/>
        <v>52323</v>
      </c>
      <c r="O11" s="3">
        <f t="shared" si="2"/>
        <v>3</v>
      </c>
      <c r="P11" s="162" t="s">
        <v>10</v>
      </c>
      <c r="Q11" s="86">
        <v>47056</v>
      </c>
    </row>
    <row r="12" spans="1:19" ht="13.5" customHeight="1" thickBot="1">
      <c r="H12" s="271">
        <v>13</v>
      </c>
      <c r="I12" s="374" t="s">
        <v>7</v>
      </c>
      <c r="J12" s="411">
        <v>51048</v>
      </c>
      <c r="K12" s="194">
        <v>10</v>
      </c>
      <c r="L12" s="3">
        <f t="shared" si="0"/>
        <v>13</v>
      </c>
      <c r="M12" s="374" t="s">
        <v>7</v>
      </c>
      <c r="N12" s="113">
        <f t="shared" si="1"/>
        <v>51048</v>
      </c>
      <c r="O12" s="14">
        <f t="shared" si="2"/>
        <v>13</v>
      </c>
      <c r="P12" s="374" t="s">
        <v>7</v>
      </c>
      <c r="Q12" s="197">
        <v>45838</v>
      </c>
    </row>
    <row r="13" spans="1:19" ht="13.5" customHeight="1" thickTop="1" thickBot="1">
      <c r="H13" s="121">
        <v>38</v>
      </c>
      <c r="I13" s="174" t="s">
        <v>38</v>
      </c>
      <c r="J13" s="440">
        <v>43140</v>
      </c>
      <c r="K13" s="103"/>
      <c r="L13" s="78"/>
      <c r="M13" s="163"/>
      <c r="N13" s="336">
        <f>SUM(J43)</f>
        <v>1487317</v>
      </c>
      <c r="O13" s="3"/>
      <c r="P13" s="270" t="s">
        <v>8</v>
      </c>
      <c r="Q13" s="198">
        <v>1478818</v>
      </c>
    </row>
    <row r="14" spans="1:19" ht="13.5" customHeight="1">
      <c r="B14" s="19"/>
      <c r="H14" s="3">
        <v>25</v>
      </c>
      <c r="I14" s="160" t="s">
        <v>29</v>
      </c>
      <c r="J14" s="13">
        <v>40576</v>
      </c>
      <c r="K14" s="103"/>
      <c r="L14" s="26"/>
      <c r="N14" t="s">
        <v>59</v>
      </c>
      <c r="O14"/>
    </row>
    <row r="15" spans="1:19" ht="13.5" customHeight="1">
      <c r="H15" s="3">
        <v>24</v>
      </c>
      <c r="I15" s="160" t="s">
        <v>28</v>
      </c>
      <c r="J15" s="13">
        <v>39103</v>
      </c>
      <c r="K15" s="103"/>
      <c r="L15" s="26"/>
      <c r="M15" t="s">
        <v>196</v>
      </c>
      <c r="N15" s="15"/>
      <c r="O15"/>
      <c r="P15" t="s">
        <v>197</v>
      </c>
      <c r="Q15" s="85" t="s">
        <v>175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32815</v>
      </c>
      <c r="K16" s="103"/>
      <c r="L16" s="3">
        <f>SUM(L3)</f>
        <v>17</v>
      </c>
      <c r="M16" s="13">
        <f>SUM(N3)</f>
        <v>448835</v>
      </c>
      <c r="N16" s="160" t="s">
        <v>21</v>
      </c>
      <c r="O16" s="3">
        <f>SUM(O3)</f>
        <v>17</v>
      </c>
      <c r="P16" s="13">
        <f>SUM(M16)</f>
        <v>448835</v>
      </c>
      <c r="Q16" s="275">
        <v>437198</v>
      </c>
      <c r="R16" s="79"/>
    </row>
    <row r="17" spans="2:20" ht="13.5" customHeight="1">
      <c r="C17" s="15"/>
      <c r="E17" s="17"/>
      <c r="H17" s="3">
        <v>2</v>
      </c>
      <c r="I17" s="160" t="s">
        <v>6</v>
      </c>
      <c r="J17" s="13">
        <v>26330</v>
      </c>
      <c r="K17" s="103"/>
      <c r="L17" s="3">
        <f t="shared" ref="L17:L25" si="3">SUM(L4)</f>
        <v>26</v>
      </c>
      <c r="M17" s="13">
        <f t="shared" ref="M17:M25" si="4">SUM(N4)</f>
        <v>137772</v>
      </c>
      <c r="N17" s="160" t="s">
        <v>30</v>
      </c>
      <c r="O17" s="3">
        <f t="shared" ref="O17:O25" si="5">SUM(O4)</f>
        <v>26</v>
      </c>
      <c r="P17" s="13">
        <f t="shared" ref="P17:P25" si="6">SUM(M17)</f>
        <v>137772</v>
      </c>
      <c r="Q17" s="276">
        <v>132027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161</v>
      </c>
      <c r="J18" s="136">
        <v>16899</v>
      </c>
      <c r="K18" s="103"/>
      <c r="L18" s="3">
        <f t="shared" si="3"/>
        <v>36</v>
      </c>
      <c r="M18" s="13">
        <f t="shared" si="4"/>
        <v>120666</v>
      </c>
      <c r="N18" s="160" t="s">
        <v>5</v>
      </c>
      <c r="O18" s="3">
        <f t="shared" si="5"/>
        <v>36</v>
      </c>
      <c r="P18" s="13">
        <f t="shared" si="6"/>
        <v>120666</v>
      </c>
      <c r="Q18" s="276">
        <v>130518</v>
      </c>
      <c r="R18" s="79"/>
      <c r="S18" s="111"/>
    </row>
    <row r="19" spans="2:20" ht="13.5" customHeight="1">
      <c r="C19" s="15"/>
      <c r="E19" s="17"/>
      <c r="H19" s="3">
        <v>11</v>
      </c>
      <c r="I19" s="160" t="s">
        <v>17</v>
      </c>
      <c r="J19" s="407">
        <v>13477</v>
      </c>
      <c r="L19" s="3">
        <f t="shared" si="3"/>
        <v>33</v>
      </c>
      <c r="M19" s="13">
        <f t="shared" si="4"/>
        <v>98638</v>
      </c>
      <c r="N19" s="160" t="s">
        <v>0</v>
      </c>
      <c r="O19" s="3">
        <f t="shared" si="5"/>
        <v>33</v>
      </c>
      <c r="P19" s="13">
        <f t="shared" si="6"/>
        <v>98638</v>
      </c>
      <c r="Q19" s="276">
        <v>88579</v>
      </c>
      <c r="R19" s="79"/>
      <c r="S19" s="124"/>
    </row>
    <row r="20" spans="2:20" ht="13.5" customHeight="1">
      <c r="B20" s="18"/>
      <c r="C20" s="15"/>
      <c r="E20" s="17"/>
      <c r="H20" s="3">
        <v>14</v>
      </c>
      <c r="I20" s="160" t="s">
        <v>19</v>
      </c>
      <c r="J20" s="13">
        <v>13343</v>
      </c>
      <c r="L20" s="3">
        <f t="shared" si="3"/>
        <v>40</v>
      </c>
      <c r="M20" s="13">
        <f t="shared" si="4"/>
        <v>76818</v>
      </c>
      <c r="N20" s="160" t="s">
        <v>2</v>
      </c>
      <c r="O20" s="3">
        <f t="shared" si="5"/>
        <v>40</v>
      </c>
      <c r="P20" s="13">
        <f t="shared" si="6"/>
        <v>76818</v>
      </c>
      <c r="Q20" s="276">
        <v>70925</v>
      </c>
      <c r="R20" s="79"/>
      <c r="S20" s="124"/>
    </row>
    <row r="21" spans="2:20" ht="13.5" customHeight="1">
      <c r="B21" s="18"/>
      <c r="C21" s="15"/>
      <c r="E21" s="17"/>
      <c r="H21" s="3">
        <v>1</v>
      </c>
      <c r="I21" s="160" t="s">
        <v>4</v>
      </c>
      <c r="J21" s="13">
        <v>13027</v>
      </c>
      <c r="L21" s="3">
        <f t="shared" si="3"/>
        <v>31</v>
      </c>
      <c r="M21" s="13">
        <f t="shared" si="4"/>
        <v>73696</v>
      </c>
      <c r="N21" s="160" t="s">
        <v>64</v>
      </c>
      <c r="O21" s="3">
        <f t="shared" si="5"/>
        <v>31</v>
      </c>
      <c r="P21" s="13">
        <f t="shared" si="6"/>
        <v>73696</v>
      </c>
      <c r="Q21" s="276">
        <v>71722</v>
      </c>
      <c r="R21" s="79"/>
      <c r="S21" s="28"/>
    </row>
    <row r="22" spans="2:20" ht="13.5" customHeight="1">
      <c r="C22" s="15"/>
      <c r="E22" s="17"/>
      <c r="H22" s="3">
        <v>22</v>
      </c>
      <c r="I22" s="160" t="s">
        <v>26</v>
      </c>
      <c r="J22" s="13">
        <v>12372</v>
      </c>
      <c r="K22" s="15"/>
      <c r="L22" s="3">
        <f t="shared" si="3"/>
        <v>16</v>
      </c>
      <c r="M22" s="13">
        <f t="shared" si="4"/>
        <v>60097</v>
      </c>
      <c r="N22" s="162" t="s">
        <v>3</v>
      </c>
      <c r="O22" s="3">
        <f t="shared" si="5"/>
        <v>16</v>
      </c>
      <c r="P22" s="13">
        <f t="shared" si="6"/>
        <v>60097</v>
      </c>
      <c r="Q22" s="276">
        <v>68296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155</v>
      </c>
      <c r="J23" s="217">
        <v>10785</v>
      </c>
      <c r="K23" s="15"/>
      <c r="L23" s="3">
        <f t="shared" si="3"/>
        <v>34</v>
      </c>
      <c r="M23" s="13">
        <f t="shared" si="4"/>
        <v>55933</v>
      </c>
      <c r="N23" s="160" t="s">
        <v>1</v>
      </c>
      <c r="O23" s="3">
        <f t="shared" si="5"/>
        <v>34</v>
      </c>
      <c r="P23" s="13">
        <f t="shared" si="6"/>
        <v>55933</v>
      </c>
      <c r="Q23" s="276">
        <v>56438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9272</v>
      </c>
      <c r="K24" s="15"/>
      <c r="L24" s="3">
        <f t="shared" si="3"/>
        <v>3</v>
      </c>
      <c r="M24" s="13">
        <f t="shared" si="4"/>
        <v>52323</v>
      </c>
      <c r="N24" s="162" t="s">
        <v>10</v>
      </c>
      <c r="O24" s="3">
        <f t="shared" si="5"/>
        <v>3</v>
      </c>
      <c r="P24" s="13">
        <f t="shared" si="6"/>
        <v>52323</v>
      </c>
      <c r="Q24" s="276">
        <v>50428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6983</v>
      </c>
      <c r="K25" s="15"/>
      <c r="L25" s="14">
        <f t="shared" si="3"/>
        <v>13</v>
      </c>
      <c r="M25" s="113">
        <f t="shared" si="4"/>
        <v>51048</v>
      </c>
      <c r="N25" s="374" t="s">
        <v>7</v>
      </c>
      <c r="O25" s="14">
        <f t="shared" si="5"/>
        <v>13</v>
      </c>
      <c r="P25" s="113">
        <f t="shared" si="6"/>
        <v>51048</v>
      </c>
      <c r="Q25" s="277">
        <v>53027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6187</v>
      </c>
      <c r="K26" s="15"/>
      <c r="L26" s="114"/>
      <c r="M26" s="161">
        <f>SUM(J43-(M16+M17+M18+M19+M20+M21+M22+M23+M24+M25))</f>
        <v>311491</v>
      </c>
      <c r="N26" s="218" t="s">
        <v>45</v>
      </c>
      <c r="O26" s="115"/>
      <c r="P26" s="161">
        <f>SUM(M26)</f>
        <v>311491</v>
      </c>
      <c r="Q26" s="161"/>
      <c r="R26" s="175">
        <v>1466612</v>
      </c>
      <c r="T26" s="28"/>
    </row>
    <row r="27" spans="2:20" ht="13.5" customHeight="1">
      <c r="H27" s="3">
        <v>20</v>
      </c>
      <c r="I27" s="160" t="s">
        <v>24</v>
      </c>
      <c r="J27" s="13">
        <v>5283</v>
      </c>
      <c r="K27" s="15"/>
      <c r="M27" t="s">
        <v>188</v>
      </c>
      <c r="O27" s="110"/>
      <c r="P27" s="28" t="s">
        <v>189</v>
      </c>
    </row>
    <row r="28" spans="2:20" ht="13.5" customHeight="1">
      <c r="H28" s="3">
        <v>12</v>
      </c>
      <c r="I28" s="160" t="s">
        <v>18</v>
      </c>
      <c r="J28" s="13">
        <v>3776</v>
      </c>
      <c r="K28" s="15"/>
      <c r="M28" s="86">
        <f t="shared" ref="M28:M37" si="7">SUM(Q3)</f>
        <v>443880</v>
      </c>
      <c r="N28" s="160" t="s">
        <v>21</v>
      </c>
      <c r="O28" s="3">
        <f>SUM(L3)</f>
        <v>17</v>
      </c>
      <c r="P28" s="86">
        <f t="shared" ref="P28:P37" si="8">SUM(Q3)</f>
        <v>443880</v>
      </c>
    </row>
    <row r="29" spans="2:20" ht="13.5" customHeight="1">
      <c r="H29" s="3">
        <v>29</v>
      </c>
      <c r="I29" s="160" t="s">
        <v>54</v>
      </c>
      <c r="J29" s="13">
        <v>3428</v>
      </c>
      <c r="K29" s="15"/>
      <c r="M29" s="86">
        <f t="shared" si="7"/>
        <v>130317</v>
      </c>
      <c r="N29" s="160" t="s">
        <v>30</v>
      </c>
      <c r="O29" s="3">
        <f t="shared" ref="O29:O37" si="9">SUM(L4)</f>
        <v>26</v>
      </c>
      <c r="P29" s="86">
        <f t="shared" si="8"/>
        <v>130317</v>
      </c>
    </row>
    <row r="30" spans="2:20" ht="13.5" customHeight="1">
      <c r="H30" s="3">
        <v>35</v>
      </c>
      <c r="I30" s="160" t="s">
        <v>36</v>
      </c>
      <c r="J30" s="13">
        <v>3276</v>
      </c>
      <c r="K30" s="15"/>
      <c r="M30" s="86">
        <f t="shared" si="7"/>
        <v>122061</v>
      </c>
      <c r="N30" s="160" t="s">
        <v>5</v>
      </c>
      <c r="O30" s="3">
        <f t="shared" si="9"/>
        <v>36</v>
      </c>
      <c r="P30" s="86">
        <f t="shared" si="8"/>
        <v>122061</v>
      </c>
    </row>
    <row r="31" spans="2:20" ht="13.5" customHeight="1">
      <c r="H31" s="3">
        <v>10</v>
      </c>
      <c r="I31" s="160" t="s">
        <v>16</v>
      </c>
      <c r="J31" s="13">
        <v>2450</v>
      </c>
      <c r="K31" s="15"/>
      <c r="M31" s="86">
        <f t="shared" si="7"/>
        <v>99402</v>
      </c>
      <c r="N31" s="160" t="s">
        <v>0</v>
      </c>
      <c r="O31" s="3">
        <f t="shared" si="9"/>
        <v>33</v>
      </c>
      <c r="P31" s="86">
        <f t="shared" si="8"/>
        <v>99402</v>
      </c>
    </row>
    <row r="32" spans="2:20" ht="13.5" customHeight="1">
      <c r="H32" s="3">
        <v>39</v>
      </c>
      <c r="I32" s="160" t="s">
        <v>39</v>
      </c>
      <c r="J32" s="13">
        <v>2055</v>
      </c>
      <c r="K32" s="15"/>
      <c r="M32" s="86">
        <f t="shared" si="7"/>
        <v>73435</v>
      </c>
      <c r="N32" s="160" t="s">
        <v>2</v>
      </c>
      <c r="O32" s="3">
        <f t="shared" si="9"/>
        <v>40</v>
      </c>
      <c r="P32" s="86">
        <f t="shared" si="8"/>
        <v>73435</v>
      </c>
      <c r="S32" s="10"/>
    </row>
    <row r="33" spans="8:21" ht="13.5" customHeight="1">
      <c r="H33" s="3">
        <v>23</v>
      </c>
      <c r="I33" s="160" t="s">
        <v>27</v>
      </c>
      <c r="J33" s="136">
        <v>1736</v>
      </c>
      <c r="K33" s="15"/>
      <c r="M33" s="86">
        <f t="shared" si="7"/>
        <v>66004</v>
      </c>
      <c r="N33" s="160" t="s">
        <v>64</v>
      </c>
      <c r="O33" s="3">
        <f t="shared" si="9"/>
        <v>31</v>
      </c>
      <c r="P33" s="86">
        <f t="shared" si="8"/>
        <v>66004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1224</v>
      </c>
      <c r="K34" s="15"/>
      <c r="M34" s="86">
        <f t="shared" si="7"/>
        <v>62743</v>
      </c>
      <c r="N34" s="162" t="s">
        <v>3</v>
      </c>
      <c r="O34" s="3">
        <f t="shared" si="9"/>
        <v>16</v>
      </c>
      <c r="P34" s="86">
        <f t="shared" si="8"/>
        <v>62743</v>
      </c>
      <c r="S34" s="28"/>
      <c r="T34" s="28"/>
    </row>
    <row r="35" spans="8:21" ht="13.5" customHeight="1">
      <c r="H35" s="3">
        <v>32</v>
      </c>
      <c r="I35" s="160" t="s">
        <v>35</v>
      </c>
      <c r="J35" s="13">
        <v>1003</v>
      </c>
      <c r="K35" s="15"/>
      <c r="M35" s="86">
        <f t="shared" si="7"/>
        <v>58936</v>
      </c>
      <c r="N35" s="160" t="s">
        <v>1</v>
      </c>
      <c r="O35" s="3">
        <f t="shared" si="9"/>
        <v>34</v>
      </c>
      <c r="P35" s="86">
        <f t="shared" si="8"/>
        <v>58936</v>
      </c>
      <c r="S35" s="28"/>
    </row>
    <row r="36" spans="8:21" ht="13.5" customHeight="1">
      <c r="H36" s="3">
        <v>18</v>
      </c>
      <c r="I36" s="160" t="s">
        <v>22</v>
      </c>
      <c r="J36" s="217">
        <v>982</v>
      </c>
      <c r="K36" s="15"/>
      <c r="M36" s="86">
        <f t="shared" si="7"/>
        <v>47056</v>
      </c>
      <c r="N36" s="162" t="s">
        <v>10</v>
      </c>
      <c r="O36" s="3">
        <f t="shared" si="9"/>
        <v>3</v>
      </c>
      <c r="P36" s="86">
        <f t="shared" si="8"/>
        <v>47056</v>
      </c>
      <c r="S36" s="28"/>
    </row>
    <row r="37" spans="8:21" ht="13.5" customHeight="1" thickBot="1">
      <c r="H37" s="3">
        <v>4</v>
      </c>
      <c r="I37" s="160" t="s">
        <v>11</v>
      </c>
      <c r="J37" s="13">
        <v>740</v>
      </c>
      <c r="K37" s="15"/>
      <c r="M37" s="112">
        <f t="shared" si="7"/>
        <v>45838</v>
      </c>
      <c r="N37" s="374" t="s">
        <v>7</v>
      </c>
      <c r="O37" s="14">
        <f t="shared" si="9"/>
        <v>13</v>
      </c>
      <c r="P37" s="112">
        <f t="shared" si="8"/>
        <v>45838</v>
      </c>
      <c r="S37" s="28"/>
    </row>
    <row r="38" spans="8:21" ht="13.5" customHeight="1" thickTop="1">
      <c r="H38" s="3">
        <v>5</v>
      </c>
      <c r="I38" s="160" t="s">
        <v>12</v>
      </c>
      <c r="J38" s="87">
        <v>519</v>
      </c>
      <c r="K38" s="15"/>
      <c r="M38" s="342">
        <f>SUM(Q13-(Q3+Q4+Q5+Q6+Q7+Q8+Q9+Q10+Q11+Q12))</f>
        <v>329146</v>
      </c>
      <c r="N38" s="406" t="s">
        <v>178</v>
      </c>
      <c r="O38" s="343"/>
      <c r="P38" s="344">
        <f>SUM(M38)</f>
        <v>329146</v>
      </c>
      <c r="U38" s="28"/>
    </row>
    <row r="39" spans="8:21" ht="13.5" customHeight="1">
      <c r="H39" s="3">
        <v>7</v>
      </c>
      <c r="I39" s="160" t="s">
        <v>14</v>
      </c>
      <c r="J39" s="13">
        <v>368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187</v>
      </c>
      <c r="K40" s="15"/>
    </row>
    <row r="41" spans="8:21" ht="13.5" customHeight="1">
      <c r="H41" s="3">
        <v>28</v>
      </c>
      <c r="I41" s="160" t="s">
        <v>32</v>
      </c>
      <c r="J41" s="217">
        <v>155</v>
      </c>
      <c r="K41" s="15"/>
    </row>
    <row r="42" spans="8:21" ht="13.5" customHeight="1" thickBot="1">
      <c r="H42" s="14">
        <v>8</v>
      </c>
      <c r="I42" s="162" t="s">
        <v>15</v>
      </c>
      <c r="J42" s="425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1487317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 thickBo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59" t="s">
        <v>195</v>
      </c>
      <c r="D52" s="59" t="s">
        <v>187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2"/>
    </row>
    <row r="53" spans="1:19" ht="13.5" customHeight="1">
      <c r="A53" s="9">
        <v>1</v>
      </c>
      <c r="B53" s="160" t="s">
        <v>21</v>
      </c>
      <c r="C53" s="408">
        <f>SUM(J3)</f>
        <v>448835</v>
      </c>
      <c r="D53" s="87">
        <f t="shared" ref="D53:D63" si="10">SUM(Q3)</f>
        <v>443880</v>
      </c>
      <c r="E53" s="80">
        <f t="shared" ref="E53:E62" si="11">SUM(P16/Q16*100)</f>
        <v>102.66172306369197</v>
      </c>
      <c r="F53" s="20">
        <f t="shared" ref="F53:F63" si="12">SUM(C53/D53*100)</f>
        <v>101.11629269171848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08">
        <f t="shared" ref="C54:C62" si="13">SUM(J4)</f>
        <v>137772</v>
      </c>
      <c r="D54" s="87">
        <f t="shared" si="10"/>
        <v>130317</v>
      </c>
      <c r="E54" s="80">
        <f t="shared" si="11"/>
        <v>104.35138267172623</v>
      </c>
      <c r="F54" s="393">
        <f t="shared" si="12"/>
        <v>105.72066576118235</v>
      </c>
      <c r="G54" s="21"/>
      <c r="M54" s="381"/>
      <c r="N54" s="17"/>
    </row>
    <row r="55" spans="1:19" ht="13.5" customHeight="1">
      <c r="A55" s="9">
        <v>3</v>
      </c>
      <c r="B55" s="160" t="s">
        <v>5</v>
      </c>
      <c r="C55" s="408">
        <f t="shared" si="13"/>
        <v>120666</v>
      </c>
      <c r="D55" s="87">
        <f t="shared" si="10"/>
        <v>122061</v>
      </c>
      <c r="E55" s="80">
        <f t="shared" si="11"/>
        <v>92.451615869075539</v>
      </c>
      <c r="F55" s="20">
        <f t="shared" si="12"/>
        <v>98.857128812642856</v>
      </c>
      <c r="G55" s="21"/>
      <c r="I55" s="474"/>
      <c r="J55" s="475"/>
    </row>
    <row r="56" spans="1:19" ht="13.5" customHeight="1">
      <c r="A56" s="9">
        <v>4</v>
      </c>
      <c r="B56" s="160" t="s">
        <v>0</v>
      </c>
      <c r="C56" s="408">
        <f t="shared" si="13"/>
        <v>98638</v>
      </c>
      <c r="D56" s="87">
        <f t="shared" si="10"/>
        <v>99402</v>
      </c>
      <c r="E56" s="80">
        <f t="shared" si="11"/>
        <v>111.3559647320471</v>
      </c>
      <c r="F56" s="20">
        <f t="shared" si="12"/>
        <v>99.23140379469227</v>
      </c>
      <c r="G56" s="21"/>
      <c r="I56" s="474"/>
      <c r="J56" s="475"/>
    </row>
    <row r="57" spans="1:19" ht="13.5" customHeight="1">
      <c r="A57" s="9">
        <v>5</v>
      </c>
      <c r="B57" s="160" t="s">
        <v>2</v>
      </c>
      <c r="C57" s="408">
        <f t="shared" si="13"/>
        <v>76818</v>
      </c>
      <c r="D57" s="87">
        <f t="shared" si="10"/>
        <v>73435</v>
      </c>
      <c r="E57" s="80">
        <f t="shared" si="11"/>
        <v>108.30877687698273</v>
      </c>
      <c r="F57" s="20">
        <f t="shared" si="12"/>
        <v>104.60679512494042</v>
      </c>
      <c r="G57" s="21"/>
      <c r="I57" s="159"/>
      <c r="P57" s="28"/>
    </row>
    <row r="58" spans="1:19" ht="13.5" customHeight="1">
      <c r="A58" s="9">
        <v>6</v>
      </c>
      <c r="B58" s="160" t="s">
        <v>64</v>
      </c>
      <c r="C58" s="408">
        <f t="shared" si="13"/>
        <v>73696</v>
      </c>
      <c r="D58" s="87">
        <f t="shared" si="10"/>
        <v>66004</v>
      </c>
      <c r="E58" s="80">
        <f t="shared" si="11"/>
        <v>102.75229357798166</v>
      </c>
      <c r="F58" s="20">
        <f t="shared" si="12"/>
        <v>111.65383916126295</v>
      </c>
      <c r="G58" s="21"/>
    </row>
    <row r="59" spans="1:19" ht="13.5" customHeight="1">
      <c r="A59" s="9">
        <v>7</v>
      </c>
      <c r="B59" s="162" t="s">
        <v>3</v>
      </c>
      <c r="C59" s="408">
        <f t="shared" si="13"/>
        <v>60097</v>
      </c>
      <c r="D59" s="87">
        <f t="shared" si="10"/>
        <v>62743</v>
      </c>
      <c r="E59" s="80">
        <f t="shared" si="11"/>
        <v>87.994904533208384</v>
      </c>
      <c r="F59" s="20">
        <f t="shared" si="12"/>
        <v>95.782796487257542</v>
      </c>
      <c r="G59" s="21"/>
    </row>
    <row r="60" spans="1:19" ht="13.5" customHeight="1">
      <c r="A60" s="9">
        <v>8</v>
      </c>
      <c r="B60" s="160" t="s">
        <v>1</v>
      </c>
      <c r="C60" s="408">
        <f t="shared" si="13"/>
        <v>55933</v>
      </c>
      <c r="D60" s="87">
        <f t="shared" si="10"/>
        <v>58936</v>
      </c>
      <c r="E60" s="80">
        <f t="shared" si="11"/>
        <v>99.105212799886601</v>
      </c>
      <c r="F60" s="20">
        <f t="shared" si="12"/>
        <v>94.904642323876743</v>
      </c>
      <c r="G60" s="21"/>
    </row>
    <row r="61" spans="1:19" ht="13.5" customHeight="1">
      <c r="A61" s="9">
        <v>9</v>
      </c>
      <c r="B61" s="162" t="s">
        <v>10</v>
      </c>
      <c r="C61" s="408">
        <f t="shared" si="13"/>
        <v>52323</v>
      </c>
      <c r="D61" s="87">
        <f t="shared" si="10"/>
        <v>47056</v>
      </c>
      <c r="E61" s="80">
        <f t="shared" si="11"/>
        <v>103.75783294994845</v>
      </c>
      <c r="F61" s="20">
        <f t="shared" si="12"/>
        <v>111.19304658279496</v>
      </c>
      <c r="G61" s="21"/>
    </row>
    <row r="62" spans="1:19" ht="13.5" customHeight="1" thickBot="1">
      <c r="A62" s="127">
        <v>10</v>
      </c>
      <c r="B62" s="374" t="s">
        <v>7</v>
      </c>
      <c r="C62" s="408">
        <f t="shared" si="13"/>
        <v>51048</v>
      </c>
      <c r="D62" s="128">
        <f t="shared" si="10"/>
        <v>45838</v>
      </c>
      <c r="E62" s="129">
        <f t="shared" si="11"/>
        <v>96.267938974484707</v>
      </c>
      <c r="F62" s="130">
        <f t="shared" si="12"/>
        <v>111.36611545006328</v>
      </c>
      <c r="G62" s="131"/>
    </row>
    <row r="63" spans="1:19" ht="13.5" customHeight="1" thickTop="1">
      <c r="A63" s="114"/>
      <c r="B63" s="132" t="s">
        <v>74</v>
      </c>
      <c r="C63" s="133">
        <f>SUM(J43)</f>
        <v>1487317</v>
      </c>
      <c r="D63" s="133">
        <f t="shared" si="10"/>
        <v>1478818</v>
      </c>
      <c r="E63" s="134">
        <f>SUM(C63/R26*100)</f>
        <v>101.41175716549435</v>
      </c>
      <c r="F63" s="135">
        <f t="shared" si="12"/>
        <v>100.57471575271602</v>
      </c>
      <c r="G63" s="140">
        <v>72.3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U15" sqref="U15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198</v>
      </c>
      <c r="I2" s="3"/>
      <c r="J2" s="184" t="s">
        <v>102</v>
      </c>
      <c r="K2" s="3"/>
      <c r="L2" s="293" t="s">
        <v>190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3" t="s">
        <v>99</v>
      </c>
      <c r="N3" s="417"/>
      <c r="S3" s="26"/>
      <c r="T3" s="26"/>
      <c r="U3" s="26"/>
    </row>
    <row r="4" spans="8:30" ht="13.5" customHeight="1">
      <c r="H4" s="97">
        <v>21340</v>
      </c>
      <c r="I4" s="3">
        <v>33</v>
      </c>
      <c r="J4" s="160" t="s">
        <v>0</v>
      </c>
      <c r="K4" s="116">
        <f>SUM(I4)</f>
        <v>33</v>
      </c>
      <c r="L4" s="312">
        <v>14996</v>
      </c>
      <c r="M4" s="390"/>
      <c r="N4" s="417"/>
      <c r="O4" s="90"/>
      <c r="S4" s="26"/>
      <c r="T4" s="26"/>
      <c r="U4" s="26"/>
    </row>
    <row r="5" spans="8:30" ht="13.5" customHeight="1">
      <c r="H5" s="88">
        <v>15688</v>
      </c>
      <c r="I5" s="3">
        <v>37</v>
      </c>
      <c r="J5" s="160" t="s">
        <v>37</v>
      </c>
      <c r="K5" s="116">
        <f t="shared" ref="K5:K13" si="0">SUM(I5)</f>
        <v>37</v>
      </c>
      <c r="L5" s="313">
        <v>15706</v>
      </c>
      <c r="M5" s="45"/>
      <c r="N5" s="417"/>
      <c r="O5" s="90"/>
      <c r="S5" s="26"/>
      <c r="T5" s="26"/>
      <c r="U5" s="26"/>
    </row>
    <row r="6" spans="8:30" ht="13.5" customHeight="1">
      <c r="H6" s="88">
        <v>12268</v>
      </c>
      <c r="I6" s="3">
        <v>26</v>
      </c>
      <c r="J6" s="160" t="s">
        <v>30</v>
      </c>
      <c r="K6" s="116">
        <f t="shared" si="0"/>
        <v>26</v>
      </c>
      <c r="L6" s="313">
        <v>10641</v>
      </c>
      <c r="M6" s="45"/>
      <c r="N6" s="417"/>
      <c r="O6" s="90"/>
      <c r="S6" s="26"/>
      <c r="T6" s="26"/>
      <c r="U6" s="26"/>
    </row>
    <row r="7" spans="8:30" ht="13.5" customHeight="1">
      <c r="H7" s="44">
        <v>6902</v>
      </c>
      <c r="I7" s="33">
        <v>40</v>
      </c>
      <c r="J7" s="160" t="s">
        <v>2</v>
      </c>
      <c r="K7" s="116">
        <f t="shared" si="0"/>
        <v>40</v>
      </c>
      <c r="L7" s="313">
        <v>5640</v>
      </c>
      <c r="M7" s="45"/>
      <c r="N7" s="417"/>
      <c r="O7" s="90"/>
      <c r="S7" s="26"/>
      <c r="T7" s="26"/>
      <c r="U7" s="26"/>
    </row>
    <row r="8" spans="8:30">
      <c r="H8" s="88">
        <v>6466</v>
      </c>
      <c r="I8" s="3">
        <v>14</v>
      </c>
      <c r="J8" s="160" t="s">
        <v>19</v>
      </c>
      <c r="K8" s="116">
        <f t="shared" si="0"/>
        <v>14</v>
      </c>
      <c r="L8" s="313">
        <v>6815</v>
      </c>
      <c r="M8" s="45"/>
      <c r="N8" s="90"/>
      <c r="O8" s="90"/>
      <c r="S8" s="26"/>
      <c r="T8" s="26"/>
      <c r="U8" s="26"/>
    </row>
    <row r="9" spans="8:30">
      <c r="H9" s="44">
        <v>5432</v>
      </c>
      <c r="I9" s="3">
        <v>27</v>
      </c>
      <c r="J9" s="160" t="s">
        <v>31</v>
      </c>
      <c r="K9" s="116">
        <f t="shared" si="0"/>
        <v>27</v>
      </c>
      <c r="L9" s="313">
        <v>4981</v>
      </c>
      <c r="M9" s="45"/>
      <c r="N9" s="90"/>
      <c r="O9" s="90"/>
      <c r="S9" s="26"/>
      <c r="T9" s="26"/>
      <c r="U9" s="26"/>
    </row>
    <row r="10" spans="8:30">
      <c r="H10" s="88">
        <v>5426</v>
      </c>
      <c r="I10" s="14">
        <v>36</v>
      </c>
      <c r="J10" s="162" t="s">
        <v>5</v>
      </c>
      <c r="K10" s="116">
        <f t="shared" si="0"/>
        <v>36</v>
      </c>
      <c r="L10" s="313">
        <v>4427</v>
      </c>
      <c r="S10" s="26"/>
      <c r="T10" s="26"/>
      <c r="U10" s="26"/>
    </row>
    <row r="11" spans="8:30">
      <c r="H11" s="89">
        <v>4535</v>
      </c>
      <c r="I11" s="3">
        <v>25</v>
      </c>
      <c r="J11" s="160" t="s">
        <v>29</v>
      </c>
      <c r="K11" s="116">
        <f t="shared" si="0"/>
        <v>25</v>
      </c>
      <c r="L11" s="313">
        <v>5751</v>
      </c>
      <c r="M11" s="45"/>
      <c r="N11" s="90"/>
      <c r="O11" s="90"/>
      <c r="S11" s="26"/>
      <c r="T11" s="26"/>
      <c r="U11" s="26"/>
    </row>
    <row r="12" spans="8:30">
      <c r="H12" s="449">
        <v>3251</v>
      </c>
      <c r="I12" s="14">
        <v>15</v>
      </c>
      <c r="J12" s="162" t="s">
        <v>20</v>
      </c>
      <c r="K12" s="116">
        <f t="shared" si="0"/>
        <v>15</v>
      </c>
      <c r="L12" s="313">
        <v>3347</v>
      </c>
      <c r="M12" s="45"/>
      <c r="N12" s="90"/>
      <c r="O12" s="90"/>
      <c r="S12" s="26"/>
      <c r="T12" s="26"/>
      <c r="U12" s="26"/>
    </row>
    <row r="13" spans="8:30" ht="14.25" thickBot="1">
      <c r="H13" s="437">
        <v>3135</v>
      </c>
      <c r="I13" s="377">
        <v>34</v>
      </c>
      <c r="J13" s="378" t="s">
        <v>1</v>
      </c>
      <c r="K13" s="116">
        <f t="shared" si="0"/>
        <v>34</v>
      </c>
      <c r="L13" s="314">
        <v>2549</v>
      </c>
      <c r="M13" s="45"/>
      <c r="N13" s="90"/>
      <c r="O13" s="90"/>
      <c r="S13" s="26"/>
      <c r="T13" s="26"/>
      <c r="U13" s="26"/>
    </row>
    <row r="14" spans="8:30" ht="14.25" thickTop="1">
      <c r="H14" s="193">
        <v>2997</v>
      </c>
      <c r="I14" s="121">
        <v>16</v>
      </c>
      <c r="J14" s="174" t="s">
        <v>3</v>
      </c>
      <c r="K14" s="107" t="s">
        <v>8</v>
      </c>
      <c r="L14" s="315">
        <v>85639</v>
      </c>
      <c r="S14" s="26"/>
      <c r="T14" s="26"/>
      <c r="U14" s="26"/>
    </row>
    <row r="15" spans="8:30">
      <c r="H15" s="442">
        <v>2029</v>
      </c>
      <c r="I15" s="3">
        <v>17</v>
      </c>
      <c r="J15" s="160" t="s">
        <v>21</v>
      </c>
      <c r="K15" s="50"/>
      <c r="L15" t="s">
        <v>60</v>
      </c>
      <c r="M15" s="400" t="s">
        <v>184</v>
      </c>
      <c r="N15" s="42" t="s">
        <v>75</v>
      </c>
      <c r="S15" s="26"/>
      <c r="T15" s="26"/>
      <c r="U15" s="26"/>
    </row>
    <row r="16" spans="8:30">
      <c r="H16" s="44">
        <v>1868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430">
        <v>20543</v>
      </c>
      <c r="N16" s="89">
        <f>SUM(H4)</f>
        <v>21340</v>
      </c>
      <c r="O16" s="45"/>
      <c r="P16" s="17"/>
      <c r="S16" s="26"/>
      <c r="T16" s="26"/>
      <c r="U16" s="26"/>
    </row>
    <row r="17" spans="1:21">
      <c r="H17" s="44">
        <v>1734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431">
        <v>15415</v>
      </c>
      <c r="N17" s="89">
        <f t="shared" ref="N17:N25" si="2">SUM(H5)</f>
        <v>15688</v>
      </c>
      <c r="O17" s="45"/>
      <c r="P17" s="17"/>
      <c r="S17" s="26"/>
      <c r="T17" s="26"/>
      <c r="U17" s="26"/>
    </row>
    <row r="18" spans="1:21">
      <c r="H18" s="122">
        <v>1266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431">
        <v>12433</v>
      </c>
      <c r="N18" s="89">
        <f t="shared" si="2"/>
        <v>12268</v>
      </c>
      <c r="O18" s="45"/>
      <c r="P18" s="17"/>
      <c r="S18" s="26"/>
      <c r="T18" s="26"/>
      <c r="U18" s="26"/>
    </row>
    <row r="19" spans="1:21">
      <c r="H19" s="97">
        <v>410</v>
      </c>
      <c r="I19" s="3">
        <v>12</v>
      </c>
      <c r="J19" s="160" t="s">
        <v>18</v>
      </c>
      <c r="K19" s="116">
        <f t="shared" si="1"/>
        <v>40</v>
      </c>
      <c r="L19" s="160" t="s">
        <v>2</v>
      </c>
      <c r="M19" s="431">
        <v>6870</v>
      </c>
      <c r="N19" s="89">
        <f t="shared" si="2"/>
        <v>6902</v>
      </c>
      <c r="O19" s="45"/>
      <c r="P19" s="17"/>
      <c r="S19" s="26"/>
      <c r="T19" s="26"/>
      <c r="U19" s="26"/>
    </row>
    <row r="20" spans="1:21" ht="14.25" thickBot="1">
      <c r="H20" s="88">
        <v>372</v>
      </c>
      <c r="I20" s="3">
        <v>23</v>
      </c>
      <c r="J20" s="160" t="s">
        <v>27</v>
      </c>
      <c r="K20" s="116">
        <f t="shared" si="1"/>
        <v>14</v>
      </c>
      <c r="L20" s="160" t="s">
        <v>19</v>
      </c>
      <c r="M20" s="431">
        <v>6506</v>
      </c>
      <c r="N20" s="89">
        <f t="shared" si="2"/>
        <v>6466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172</v>
      </c>
      <c r="H21" s="88">
        <v>353</v>
      </c>
      <c r="I21" s="3">
        <v>2</v>
      </c>
      <c r="J21" s="160" t="s">
        <v>6</v>
      </c>
      <c r="K21" s="116">
        <f t="shared" si="1"/>
        <v>27</v>
      </c>
      <c r="L21" s="160" t="s">
        <v>31</v>
      </c>
      <c r="M21" s="431">
        <v>4756</v>
      </c>
      <c r="N21" s="89">
        <f t="shared" si="2"/>
        <v>5432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21340</v>
      </c>
      <c r="D22" s="89">
        <f>SUM(L4)</f>
        <v>14996</v>
      </c>
      <c r="E22" s="52">
        <f t="shared" ref="E22:E32" si="4">SUM(N16/M16*100)</f>
        <v>103.8796670398676</v>
      </c>
      <c r="F22" s="55">
        <f>SUM(C22/D22*100)</f>
        <v>142.30461456388369</v>
      </c>
      <c r="G22" s="3"/>
      <c r="H22" s="91">
        <v>184</v>
      </c>
      <c r="I22" s="3">
        <v>21</v>
      </c>
      <c r="J22" s="160" t="s">
        <v>25</v>
      </c>
      <c r="K22" s="116">
        <f t="shared" si="1"/>
        <v>36</v>
      </c>
      <c r="L22" s="162" t="s">
        <v>5</v>
      </c>
      <c r="M22" s="431">
        <v>5004</v>
      </c>
      <c r="N22" s="89">
        <f t="shared" si="2"/>
        <v>5426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15688</v>
      </c>
      <c r="D23" s="89">
        <f>SUM(L5)</f>
        <v>15706</v>
      </c>
      <c r="E23" s="52">
        <f t="shared" si="4"/>
        <v>101.77100227051574</v>
      </c>
      <c r="F23" s="55">
        <f t="shared" ref="F23:F32" si="5">SUM(C23/D23*100)</f>
        <v>99.885394116897999</v>
      </c>
      <c r="G23" s="3"/>
      <c r="H23" s="91">
        <v>86</v>
      </c>
      <c r="I23" s="3">
        <v>9</v>
      </c>
      <c r="J23" s="3" t="s">
        <v>161</v>
      </c>
      <c r="K23" s="116">
        <f t="shared" si="1"/>
        <v>25</v>
      </c>
      <c r="L23" s="160" t="s">
        <v>29</v>
      </c>
      <c r="M23" s="431">
        <v>4448</v>
      </c>
      <c r="N23" s="89">
        <f t="shared" si="2"/>
        <v>4535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12268</v>
      </c>
      <c r="D24" s="89">
        <f t="shared" ref="D24:D31" si="6">SUM(L6)</f>
        <v>10641</v>
      </c>
      <c r="E24" s="52">
        <f t="shared" si="4"/>
        <v>98.672886672564957</v>
      </c>
      <c r="F24" s="55">
        <f t="shared" si="5"/>
        <v>115.28991636124424</v>
      </c>
      <c r="G24" s="3"/>
      <c r="H24" s="91">
        <v>76</v>
      </c>
      <c r="I24" s="3">
        <v>32</v>
      </c>
      <c r="J24" s="160" t="s">
        <v>35</v>
      </c>
      <c r="K24" s="116">
        <f t="shared" si="1"/>
        <v>15</v>
      </c>
      <c r="L24" s="162" t="s">
        <v>20</v>
      </c>
      <c r="M24" s="431">
        <v>3695</v>
      </c>
      <c r="N24" s="89">
        <f t="shared" si="2"/>
        <v>3251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6902</v>
      </c>
      <c r="D25" s="89">
        <f t="shared" si="6"/>
        <v>5640</v>
      </c>
      <c r="E25" s="52">
        <f t="shared" si="4"/>
        <v>100.46579330422125</v>
      </c>
      <c r="F25" s="55">
        <f t="shared" si="5"/>
        <v>122.3758865248227</v>
      </c>
      <c r="G25" s="3"/>
      <c r="H25" s="447">
        <v>74</v>
      </c>
      <c r="I25" s="3">
        <v>4</v>
      </c>
      <c r="J25" s="160" t="s">
        <v>11</v>
      </c>
      <c r="K25" s="180">
        <f t="shared" si="1"/>
        <v>34</v>
      </c>
      <c r="L25" s="378" t="s">
        <v>1</v>
      </c>
      <c r="M25" s="432">
        <v>2625</v>
      </c>
      <c r="N25" s="166">
        <f t="shared" si="2"/>
        <v>3135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19</v>
      </c>
      <c r="C26" s="89">
        <f t="shared" si="3"/>
        <v>6466</v>
      </c>
      <c r="D26" s="89">
        <f t="shared" si="6"/>
        <v>6815</v>
      </c>
      <c r="E26" s="52">
        <f t="shared" si="4"/>
        <v>99.385182908084843</v>
      </c>
      <c r="F26" s="55">
        <f t="shared" si="5"/>
        <v>94.878943506969918</v>
      </c>
      <c r="G26" s="12"/>
      <c r="H26" s="416">
        <v>68</v>
      </c>
      <c r="I26" s="3">
        <v>22</v>
      </c>
      <c r="J26" s="160" t="s">
        <v>26</v>
      </c>
      <c r="K26" s="3"/>
      <c r="L26" s="361" t="s">
        <v>8</v>
      </c>
      <c r="M26" s="433">
        <v>93964</v>
      </c>
      <c r="N26" s="191">
        <f>SUM(H44)</f>
        <v>96038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5432</v>
      </c>
      <c r="D27" s="89">
        <f t="shared" si="6"/>
        <v>4981</v>
      </c>
      <c r="E27" s="52">
        <f t="shared" si="4"/>
        <v>114.21362489486964</v>
      </c>
      <c r="F27" s="55">
        <f t="shared" si="5"/>
        <v>109.0544067456334</v>
      </c>
      <c r="G27" s="3"/>
      <c r="H27" s="448">
        <v>55</v>
      </c>
      <c r="I27" s="3">
        <v>31</v>
      </c>
      <c r="J27" s="160" t="s">
        <v>64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5</v>
      </c>
      <c r="C28" s="43">
        <f t="shared" si="3"/>
        <v>5426</v>
      </c>
      <c r="D28" s="89">
        <f t="shared" si="6"/>
        <v>4427</v>
      </c>
      <c r="E28" s="52">
        <f t="shared" si="4"/>
        <v>108.43325339728219</v>
      </c>
      <c r="F28" s="55">
        <f t="shared" si="5"/>
        <v>122.56607183194038</v>
      </c>
      <c r="G28" s="3"/>
      <c r="H28" s="125">
        <v>6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29</v>
      </c>
      <c r="C29" s="43">
        <f t="shared" si="3"/>
        <v>4535</v>
      </c>
      <c r="D29" s="89">
        <f t="shared" si="6"/>
        <v>5751</v>
      </c>
      <c r="E29" s="52">
        <f t="shared" si="4"/>
        <v>101.95593525179856</v>
      </c>
      <c r="F29" s="55">
        <f t="shared" si="5"/>
        <v>78.855851156320639</v>
      </c>
      <c r="G29" s="11"/>
      <c r="H29" s="91">
        <v>5</v>
      </c>
      <c r="I29" s="3">
        <v>19</v>
      </c>
      <c r="J29" s="160" t="s">
        <v>23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3251</v>
      </c>
      <c r="D30" s="89">
        <f t="shared" si="6"/>
        <v>3347</v>
      </c>
      <c r="E30" s="52">
        <f t="shared" si="4"/>
        <v>87.98376184032476</v>
      </c>
      <c r="F30" s="55">
        <f t="shared" si="5"/>
        <v>97.131759784881993</v>
      </c>
      <c r="G30" s="12"/>
      <c r="H30" s="91">
        <v>5</v>
      </c>
      <c r="I30" s="3">
        <v>35</v>
      </c>
      <c r="J30" s="160" t="s">
        <v>36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78" t="s">
        <v>1</v>
      </c>
      <c r="C31" s="43">
        <f t="shared" si="3"/>
        <v>3135</v>
      </c>
      <c r="D31" s="89">
        <f t="shared" si="6"/>
        <v>2549</v>
      </c>
      <c r="E31" s="52">
        <f t="shared" si="4"/>
        <v>119.42857142857144</v>
      </c>
      <c r="F31" s="55">
        <f t="shared" si="5"/>
        <v>122.98940761082777</v>
      </c>
      <c r="G31" s="92"/>
      <c r="H31" s="91">
        <v>4</v>
      </c>
      <c r="I31" s="3">
        <v>6</v>
      </c>
      <c r="J31" s="160" t="s">
        <v>13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96038</v>
      </c>
      <c r="D32" s="67">
        <f>SUM(L14)</f>
        <v>85639</v>
      </c>
      <c r="E32" s="70">
        <f t="shared" si="4"/>
        <v>102.20722830020009</v>
      </c>
      <c r="F32" s="68">
        <f t="shared" si="5"/>
        <v>112.1428321208795</v>
      </c>
      <c r="G32" s="384">
        <v>58.7</v>
      </c>
      <c r="H32" s="441">
        <v>3</v>
      </c>
      <c r="I32" s="3">
        <v>7</v>
      </c>
      <c r="J32" s="160" t="s">
        <v>14</v>
      </c>
      <c r="L32" s="42"/>
      <c r="M32" s="26"/>
      <c r="S32" s="26"/>
      <c r="T32" s="26"/>
      <c r="U32" s="26"/>
    </row>
    <row r="33" spans="2:30">
      <c r="H33" s="89">
        <v>0</v>
      </c>
      <c r="I33" s="3">
        <v>5</v>
      </c>
      <c r="J33" s="160" t="s">
        <v>12</v>
      </c>
      <c r="L33" s="42"/>
      <c r="M33" s="26"/>
      <c r="S33" s="26"/>
      <c r="T33" s="26"/>
      <c r="U33" s="26"/>
    </row>
    <row r="34" spans="2:30">
      <c r="H34" s="97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429">
        <v>0</v>
      </c>
      <c r="I35" s="3">
        <v>10</v>
      </c>
      <c r="J35" s="160" t="s">
        <v>16</v>
      </c>
      <c r="L35" s="47"/>
      <c r="M35" s="383"/>
      <c r="O35" t="s">
        <v>186</v>
      </c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193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96038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6"/>
      <c r="L46" s="401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198</v>
      </c>
      <c r="I47" s="3"/>
      <c r="J47" s="178" t="s">
        <v>71</v>
      </c>
      <c r="K47" s="3"/>
      <c r="L47" s="298" t="s">
        <v>190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2" t="s">
        <v>99</v>
      </c>
      <c r="S48" s="26"/>
      <c r="T48" s="26"/>
      <c r="U48" s="26"/>
      <c r="V48" s="26"/>
    </row>
    <row r="49" spans="1:22">
      <c r="H49" s="89">
        <v>83674</v>
      </c>
      <c r="I49" s="3">
        <v>26</v>
      </c>
      <c r="J49" s="160" t="s">
        <v>30</v>
      </c>
      <c r="K49" s="3">
        <f>SUM(I49)</f>
        <v>26</v>
      </c>
      <c r="L49" s="303">
        <v>80667</v>
      </c>
      <c r="S49" s="26"/>
      <c r="T49" s="26"/>
      <c r="U49" s="26"/>
      <c r="V49" s="26"/>
    </row>
    <row r="50" spans="1:22">
      <c r="H50" s="43">
        <v>14882</v>
      </c>
      <c r="I50" s="3">
        <v>13</v>
      </c>
      <c r="J50" s="160" t="s">
        <v>7</v>
      </c>
      <c r="K50" s="3">
        <f t="shared" ref="K50:K58" si="7">SUM(I50)</f>
        <v>13</v>
      </c>
      <c r="L50" s="303">
        <v>13983</v>
      </c>
      <c r="M50" s="26"/>
      <c r="N50" s="90"/>
      <c r="O50" s="90"/>
      <c r="S50" s="26"/>
      <c r="T50" s="26"/>
      <c r="U50" s="26"/>
      <c r="V50" s="26"/>
    </row>
    <row r="51" spans="1:22">
      <c r="H51" s="88">
        <v>11763</v>
      </c>
      <c r="I51" s="3">
        <v>33</v>
      </c>
      <c r="J51" s="160" t="s">
        <v>0</v>
      </c>
      <c r="K51" s="3">
        <f t="shared" si="7"/>
        <v>33</v>
      </c>
      <c r="L51" s="303">
        <v>13207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9081</v>
      </c>
      <c r="I52" s="3">
        <v>22</v>
      </c>
      <c r="J52" s="160" t="s">
        <v>26</v>
      </c>
      <c r="K52" s="3">
        <f t="shared" si="7"/>
        <v>22</v>
      </c>
      <c r="L52" s="303">
        <v>6879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172</v>
      </c>
      <c r="H53" s="289">
        <v>8261</v>
      </c>
      <c r="I53" s="3">
        <v>16</v>
      </c>
      <c r="J53" s="160" t="s">
        <v>3</v>
      </c>
      <c r="K53" s="3">
        <f t="shared" si="7"/>
        <v>16</v>
      </c>
      <c r="L53" s="303">
        <v>8661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83674</v>
      </c>
      <c r="D54" s="97">
        <f>SUM(L49)</f>
        <v>80667</v>
      </c>
      <c r="E54" s="52">
        <f t="shared" ref="E54:E64" si="9">SUM(N63/M63*100)</f>
        <v>108.19820518788632</v>
      </c>
      <c r="F54" s="52">
        <f>SUM(C54/D54*100)</f>
        <v>103.72767054681593</v>
      </c>
      <c r="G54" s="3"/>
      <c r="H54" s="333">
        <v>8172</v>
      </c>
      <c r="I54" s="3">
        <v>40</v>
      </c>
      <c r="J54" s="160" t="s">
        <v>2</v>
      </c>
      <c r="K54" s="3">
        <f t="shared" si="7"/>
        <v>40</v>
      </c>
      <c r="L54" s="303">
        <v>5304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14882</v>
      </c>
      <c r="D55" s="97">
        <f t="shared" ref="D55:D64" si="10">SUM(L50)</f>
        <v>13983</v>
      </c>
      <c r="E55" s="52">
        <f t="shared" si="9"/>
        <v>86.952965235173835</v>
      </c>
      <c r="F55" s="52">
        <f t="shared" ref="F55:F64" si="11">SUM(C55/D55*100)</f>
        <v>106.4292355002503</v>
      </c>
      <c r="G55" s="3"/>
      <c r="H55" s="44">
        <v>7978</v>
      </c>
      <c r="I55" s="3">
        <v>34</v>
      </c>
      <c r="J55" s="160" t="s">
        <v>1</v>
      </c>
      <c r="K55" s="3">
        <f t="shared" si="7"/>
        <v>34</v>
      </c>
      <c r="L55" s="303">
        <v>8570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11763</v>
      </c>
      <c r="D56" s="97">
        <f t="shared" si="10"/>
        <v>13207</v>
      </c>
      <c r="E56" s="52">
        <f t="shared" si="9"/>
        <v>99.35805388968663</v>
      </c>
      <c r="F56" s="52">
        <f t="shared" si="11"/>
        <v>89.066404179601719</v>
      </c>
      <c r="G56" s="3"/>
      <c r="H56" s="88">
        <v>5863</v>
      </c>
      <c r="I56" s="3">
        <v>38</v>
      </c>
      <c r="J56" s="160" t="s">
        <v>38</v>
      </c>
      <c r="K56" s="3">
        <f t="shared" si="7"/>
        <v>38</v>
      </c>
      <c r="L56" s="303">
        <v>3230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26</v>
      </c>
      <c r="C57" s="43">
        <f t="shared" si="8"/>
        <v>9081</v>
      </c>
      <c r="D57" s="97">
        <f t="shared" si="10"/>
        <v>6879</v>
      </c>
      <c r="E57" s="52">
        <f t="shared" si="9"/>
        <v>106.03689864549276</v>
      </c>
      <c r="F57" s="52">
        <f t="shared" si="11"/>
        <v>132.01046663759269</v>
      </c>
      <c r="G57" s="3"/>
      <c r="H57" s="91">
        <v>5362</v>
      </c>
      <c r="I57" s="3">
        <v>24</v>
      </c>
      <c r="J57" s="160" t="s">
        <v>28</v>
      </c>
      <c r="K57" s="3">
        <f t="shared" si="7"/>
        <v>24</v>
      </c>
      <c r="L57" s="303">
        <v>5760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3</v>
      </c>
      <c r="C58" s="43">
        <f t="shared" si="8"/>
        <v>8261</v>
      </c>
      <c r="D58" s="97">
        <f t="shared" si="10"/>
        <v>8661</v>
      </c>
      <c r="E58" s="52">
        <f t="shared" si="9"/>
        <v>93.008331456879077</v>
      </c>
      <c r="F58" s="52">
        <f t="shared" si="11"/>
        <v>95.381595658699908</v>
      </c>
      <c r="G58" s="12"/>
      <c r="H58" s="330">
        <v>4432</v>
      </c>
      <c r="I58" s="14">
        <v>36</v>
      </c>
      <c r="J58" s="162" t="s">
        <v>5</v>
      </c>
      <c r="K58" s="14">
        <f t="shared" si="7"/>
        <v>36</v>
      </c>
      <c r="L58" s="304">
        <v>4887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</v>
      </c>
      <c r="C59" s="43">
        <f t="shared" si="8"/>
        <v>8172</v>
      </c>
      <c r="D59" s="97">
        <f t="shared" si="10"/>
        <v>5304</v>
      </c>
      <c r="E59" s="52">
        <f t="shared" si="9"/>
        <v>114.07035175879396</v>
      </c>
      <c r="F59" s="52">
        <f t="shared" si="11"/>
        <v>154.07239819004525</v>
      </c>
      <c r="G59" s="3"/>
      <c r="H59" s="372">
        <v>4130</v>
      </c>
      <c r="I59" s="335">
        <v>25</v>
      </c>
      <c r="J59" s="220" t="s">
        <v>29</v>
      </c>
      <c r="K59" s="8" t="s">
        <v>67</v>
      </c>
      <c r="L59" s="305">
        <v>162549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1</v>
      </c>
      <c r="C60" s="43">
        <f t="shared" si="8"/>
        <v>7978</v>
      </c>
      <c r="D60" s="97">
        <f t="shared" si="10"/>
        <v>8570</v>
      </c>
      <c r="E60" s="52">
        <f t="shared" si="9"/>
        <v>99.031777557100298</v>
      </c>
      <c r="F60" s="52">
        <f t="shared" si="11"/>
        <v>93.092182030338392</v>
      </c>
      <c r="G60" s="3"/>
      <c r="H60" s="125">
        <v>1605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38</v>
      </c>
      <c r="C61" s="43">
        <f t="shared" si="8"/>
        <v>5863</v>
      </c>
      <c r="D61" s="97">
        <f t="shared" si="10"/>
        <v>3230</v>
      </c>
      <c r="E61" s="52">
        <f t="shared" si="9"/>
        <v>109.81457201723168</v>
      </c>
      <c r="F61" s="52">
        <f t="shared" si="11"/>
        <v>181.51702786377709</v>
      </c>
      <c r="G61" s="11"/>
      <c r="H61" s="91">
        <v>1111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28</v>
      </c>
      <c r="C62" s="43">
        <f t="shared" si="8"/>
        <v>5362</v>
      </c>
      <c r="D62" s="97">
        <f t="shared" si="10"/>
        <v>5760</v>
      </c>
      <c r="E62" s="52">
        <f t="shared" si="9"/>
        <v>99.628390932738768</v>
      </c>
      <c r="F62" s="52">
        <f t="shared" si="11"/>
        <v>93.090277777777771</v>
      </c>
      <c r="G62" s="12"/>
      <c r="H62" s="91">
        <v>411</v>
      </c>
      <c r="I62" s="173">
        <v>12</v>
      </c>
      <c r="J62" s="160" t="s">
        <v>18</v>
      </c>
      <c r="K62" s="50"/>
      <c r="L62" t="s">
        <v>61</v>
      </c>
      <c r="M62" s="400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4432</v>
      </c>
      <c r="D63" s="137">
        <f t="shared" si="10"/>
        <v>4887</v>
      </c>
      <c r="E63" s="57">
        <f t="shared" si="9"/>
        <v>63.56855995410212</v>
      </c>
      <c r="F63" s="57">
        <f t="shared" si="11"/>
        <v>90.689584612236558</v>
      </c>
      <c r="G63" s="92"/>
      <c r="H63" s="416">
        <v>253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77334</v>
      </c>
      <c r="N63" s="89">
        <f>SUM(H49)</f>
        <v>83674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167559</v>
      </c>
      <c r="D64" s="138">
        <f t="shared" si="10"/>
        <v>162549</v>
      </c>
      <c r="E64" s="70">
        <f t="shared" si="9"/>
        <v>101.96805111821085</v>
      </c>
      <c r="F64" s="70">
        <f t="shared" si="11"/>
        <v>103.08214753705036</v>
      </c>
      <c r="G64" s="384">
        <v>69.400000000000006</v>
      </c>
      <c r="H64" s="443">
        <v>214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17115</v>
      </c>
      <c r="N64" s="89">
        <f t="shared" ref="N64:N72" si="13">SUM(H50)</f>
        <v>14882</v>
      </c>
      <c r="O64" s="45"/>
      <c r="S64" s="26"/>
      <c r="T64" s="26"/>
      <c r="U64" s="26"/>
      <c r="V64" s="26"/>
    </row>
    <row r="65" spans="2:22">
      <c r="H65" s="89">
        <v>135</v>
      </c>
      <c r="I65" s="3">
        <v>9</v>
      </c>
      <c r="J65" s="3" t="s">
        <v>161</v>
      </c>
      <c r="K65" s="3">
        <f t="shared" si="12"/>
        <v>33</v>
      </c>
      <c r="L65" s="160" t="s">
        <v>0</v>
      </c>
      <c r="M65" s="169">
        <v>11839</v>
      </c>
      <c r="N65" s="89">
        <f t="shared" si="13"/>
        <v>11763</v>
      </c>
      <c r="O65" s="45"/>
      <c r="S65" s="26"/>
      <c r="T65" s="26"/>
      <c r="U65" s="26"/>
      <c r="V65" s="26"/>
    </row>
    <row r="66" spans="2:22">
      <c r="H66" s="43">
        <v>115</v>
      </c>
      <c r="I66" s="3">
        <v>11</v>
      </c>
      <c r="J66" s="160" t="s">
        <v>17</v>
      </c>
      <c r="K66" s="3">
        <f t="shared" si="12"/>
        <v>22</v>
      </c>
      <c r="L66" s="160" t="s">
        <v>26</v>
      </c>
      <c r="M66" s="169">
        <v>8564</v>
      </c>
      <c r="N66" s="89">
        <f t="shared" si="13"/>
        <v>9081</v>
      </c>
      <c r="O66" s="45"/>
      <c r="S66" s="26"/>
      <c r="T66" s="26"/>
      <c r="U66" s="26"/>
      <c r="V66" s="26"/>
    </row>
    <row r="67" spans="2:22">
      <c r="H67" s="89">
        <v>61</v>
      </c>
      <c r="I67" s="3">
        <v>15</v>
      </c>
      <c r="J67" s="160" t="s">
        <v>20</v>
      </c>
      <c r="K67" s="3">
        <f t="shared" si="12"/>
        <v>16</v>
      </c>
      <c r="L67" s="160" t="s">
        <v>3</v>
      </c>
      <c r="M67" s="169">
        <v>8882</v>
      </c>
      <c r="N67" s="89">
        <f t="shared" si="13"/>
        <v>8261</v>
      </c>
      <c r="O67" s="45"/>
      <c r="S67" s="26"/>
      <c r="T67" s="26"/>
      <c r="U67" s="26"/>
      <c r="V67" s="26"/>
    </row>
    <row r="68" spans="2:22">
      <c r="B68" s="51"/>
      <c r="C68" s="26"/>
      <c r="H68" s="88">
        <v>27</v>
      </c>
      <c r="I68" s="3">
        <v>35</v>
      </c>
      <c r="J68" s="160" t="s">
        <v>36</v>
      </c>
      <c r="K68" s="3">
        <f t="shared" si="12"/>
        <v>40</v>
      </c>
      <c r="L68" s="160" t="s">
        <v>2</v>
      </c>
      <c r="M68" s="169">
        <v>7164</v>
      </c>
      <c r="N68" s="89">
        <f t="shared" si="13"/>
        <v>8172</v>
      </c>
      <c r="O68" s="45"/>
      <c r="S68" s="26"/>
      <c r="T68" s="26"/>
      <c r="U68" s="26"/>
      <c r="V68" s="26"/>
    </row>
    <row r="69" spans="2:22">
      <c r="B69" s="51"/>
      <c r="C69" s="26"/>
      <c r="H69" s="44">
        <v>14</v>
      </c>
      <c r="I69" s="3">
        <v>29</v>
      </c>
      <c r="J69" s="160" t="s">
        <v>54</v>
      </c>
      <c r="K69" s="3">
        <f t="shared" si="12"/>
        <v>34</v>
      </c>
      <c r="L69" s="160" t="s">
        <v>1</v>
      </c>
      <c r="M69" s="169">
        <v>8056</v>
      </c>
      <c r="N69" s="89">
        <f t="shared" si="13"/>
        <v>7978</v>
      </c>
      <c r="O69" s="45"/>
      <c r="S69" s="26"/>
      <c r="T69" s="26"/>
      <c r="U69" s="26"/>
      <c r="V69" s="26"/>
    </row>
    <row r="70" spans="2:22">
      <c r="B70" s="50"/>
      <c r="H70" s="88">
        <v>10</v>
      </c>
      <c r="I70" s="3">
        <v>27</v>
      </c>
      <c r="J70" s="160" t="s">
        <v>31</v>
      </c>
      <c r="K70" s="3">
        <f t="shared" si="12"/>
        <v>38</v>
      </c>
      <c r="L70" s="160" t="s">
        <v>38</v>
      </c>
      <c r="M70" s="169">
        <v>5339</v>
      </c>
      <c r="N70" s="89">
        <f t="shared" si="13"/>
        <v>5863</v>
      </c>
      <c r="O70" s="45"/>
      <c r="S70" s="26"/>
      <c r="T70" s="26"/>
      <c r="U70" s="26"/>
      <c r="V70" s="26"/>
    </row>
    <row r="71" spans="2:22">
      <c r="B71" s="50"/>
      <c r="H71" s="44">
        <v>5</v>
      </c>
      <c r="I71" s="3">
        <v>4</v>
      </c>
      <c r="J71" s="160" t="s">
        <v>11</v>
      </c>
      <c r="K71" s="3">
        <f t="shared" si="12"/>
        <v>24</v>
      </c>
      <c r="L71" s="160" t="s">
        <v>28</v>
      </c>
      <c r="M71" s="169">
        <v>5382</v>
      </c>
      <c r="N71" s="89">
        <f t="shared" si="13"/>
        <v>5362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6972</v>
      </c>
      <c r="N72" s="89">
        <f t="shared" si="13"/>
        <v>4432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3</v>
      </c>
      <c r="J73" s="160" t="s">
        <v>10</v>
      </c>
      <c r="K73" s="43"/>
      <c r="L73" s="114" t="s">
        <v>92</v>
      </c>
      <c r="M73" s="168">
        <v>164325</v>
      </c>
      <c r="N73" s="167">
        <f>SUM(H89)</f>
        <v>167559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14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333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3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167559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U15" sqref="U1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79"/>
      <c r="J1" s="101"/>
      <c r="Q1" s="26"/>
      <c r="R1" s="108"/>
    </row>
    <row r="2" spans="5:30">
      <c r="H2" s="409" t="s">
        <v>195</v>
      </c>
      <c r="I2" s="3"/>
      <c r="J2" s="185" t="s">
        <v>103</v>
      </c>
      <c r="K2" s="3"/>
      <c r="L2" s="179" t="s">
        <v>187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17"/>
      <c r="R3" s="48"/>
      <c r="S3" s="26"/>
      <c r="T3" s="26"/>
      <c r="U3" s="26"/>
      <c r="V3" s="26"/>
    </row>
    <row r="4" spans="5:30" ht="13.5" customHeight="1">
      <c r="H4" s="89">
        <v>72292</v>
      </c>
      <c r="I4" s="3">
        <v>31</v>
      </c>
      <c r="J4" s="33" t="s">
        <v>64</v>
      </c>
      <c r="K4" s="200">
        <f>SUM(I4)</f>
        <v>31</v>
      </c>
      <c r="L4" s="272">
        <v>63815</v>
      </c>
      <c r="M4" s="390"/>
      <c r="N4" s="417"/>
      <c r="R4" s="48"/>
      <c r="S4" s="26"/>
      <c r="T4" s="26"/>
      <c r="U4" s="26"/>
      <c r="V4" s="26"/>
    </row>
    <row r="5" spans="5:30" ht="13.5" customHeight="1">
      <c r="H5" s="44">
        <v>52094</v>
      </c>
      <c r="I5" s="3">
        <v>3</v>
      </c>
      <c r="J5" s="33" t="s">
        <v>10</v>
      </c>
      <c r="K5" s="200">
        <f t="shared" ref="K5:K13" si="0">SUM(I5)</f>
        <v>3</v>
      </c>
      <c r="L5" s="272">
        <v>47054</v>
      </c>
      <c r="M5" s="45"/>
      <c r="N5" s="417"/>
      <c r="R5" s="48"/>
      <c r="S5" s="26"/>
      <c r="T5" s="26"/>
      <c r="U5" s="26"/>
      <c r="V5" s="26"/>
    </row>
    <row r="6" spans="5:30" ht="13.5" customHeight="1">
      <c r="H6" s="88">
        <v>37617</v>
      </c>
      <c r="I6" s="3">
        <v>17</v>
      </c>
      <c r="J6" s="33" t="s">
        <v>21</v>
      </c>
      <c r="K6" s="200">
        <f t="shared" si="0"/>
        <v>17</v>
      </c>
      <c r="L6" s="272">
        <v>32694</v>
      </c>
      <c r="M6" s="45"/>
      <c r="N6" s="417"/>
      <c r="R6" s="48"/>
      <c r="S6" s="26"/>
      <c r="T6" s="26"/>
      <c r="U6" s="26"/>
      <c r="V6" s="26"/>
    </row>
    <row r="7" spans="5:30" ht="13.5" customHeight="1">
      <c r="H7" s="88">
        <v>24985</v>
      </c>
      <c r="I7" s="3">
        <v>2</v>
      </c>
      <c r="J7" s="33" t="s">
        <v>6</v>
      </c>
      <c r="K7" s="200">
        <f t="shared" si="0"/>
        <v>2</v>
      </c>
      <c r="L7" s="272">
        <v>41334</v>
      </c>
      <c r="M7" s="45"/>
      <c r="N7" s="417"/>
      <c r="R7" s="48"/>
      <c r="S7" s="26"/>
      <c r="T7" s="26"/>
      <c r="U7" s="26"/>
      <c r="V7" s="26"/>
    </row>
    <row r="8" spans="5:30">
      <c r="H8" s="88">
        <v>23159</v>
      </c>
      <c r="I8" s="3">
        <v>34</v>
      </c>
      <c r="J8" s="33" t="s">
        <v>1</v>
      </c>
      <c r="K8" s="200">
        <f t="shared" si="0"/>
        <v>34</v>
      </c>
      <c r="L8" s="272">
        <v>25835</v>
      </c>
      <c r="M8" s="45"/>
      <c r="R8" s="48"/>
      <c r="S8" s="26"/>
      <c r="T8" s="26"/>
      <c r="U8" s="26"/>
      <c r="V8" s="26"/>
    </row>
    <row r="9" spans="5:30">
      <c r="H9" s="88">
        <v>18161</v>
      </c>
      <c r="I9" s="3">
        <v>13</v>
      </c>
      <c r="J9" s="33" t="s">
        <v>7</v>
      </c>
      <c r="K9" s="200">
        <f t="shared" si="0"/>
        <v>13</v>
      </c>
      <c r="L9" s="272">
        <v>15053</v>
      </c>
      <c r="M9" s="45"/>
      <c r="R9" s="48"/>
      <c r="S9" s="26"/>
      <c r="T9" s="26"/>
      <c r="U9" s="26"/>
      <c r="V9" s="26"/>
    </row>
    <row r="10" spans="5:30">
      <c r="H10" s="88">
        <v>17900</v>
      </c>
      <c r="I10" s="3">
        <v>40</v>
      </c>
      <c r="J10" s="33" t="s">
        <v>2</v>
      </c>
      <c r="K10" s="200">
        <f t="shared" si="0"/>
        <v>40</v>
      </c>
      <c r="L10" s="272">
        <v>18079</v>
      </c>
      <c r="M10" s="45"/>
      <c r="R10" s="48"/>
      <c r="S10" s="26"/>
      <c r="T10" s="26"/>
      <c r="U10" s="26"/>
      <c r="V10" s="26"/>
    </row>
    <row r="11" spans="5:30">
      <c r="H11" s="88">
        <v>14539</v>
      </c>
      <c r="I11" s="3">
        <v>38</v>
      </c>
      <c r="J11" s="33" t="s">
        <v>38</v>
      </c>
      <c r="K11" s="200">
        <f t="shared" si="0"/>
        <v>38</v>
      </c>
      <c r="L11" s="272">
        <v>10487</v>
      </c>
      <c r="M11" s="45"/>
      <c r="N11" s="29"/>
      <c r="R11" s="48"/>
      <c r="S11" s="26"/>
      <c r="T11" s="26"/>
      <c r="U11" s="26"/>
      <c r="V11" s="26"/>
    </row>
    <row r="12" spans="5:30">
      <c r="H12" s="435">
        <v>13877</v>
      </c>
      <c r="I12" s="3">
        <v>33</v>
      </c>
      <c r="J12" s="33" t="s">
        <v>0</v>
      </c>
      <c r="K12" s="200">
        <f t="shared" si="0"/>
        <v>33</v>
      </c>
      <c r="L12" s="273">
        <v>15719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6">
        <v>13726</v>
      </c>
      <c r="I13" s="14">
        <v>26</v>
      </c>
      <c r="J13" s="77" t="s">
        <v>30</v>
      </c>
      <c r="K13" s="200">
        <f t="shared" si="0"/>
        <v>26</v>
      </c>
      <c r="L13" s="273">
        <v>9928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2">
        <v>11355</v>
      </c>
      <c r="I14" s="219">
        <v>11</v>
      </c>
      <c r="J14" s="376" t="s">
        <v>17</v>
      </c>
      <c r="K14" s="107" t="s">
        <v>8</v>
      </c>
      <c r="L14" s="274">
        <v>350787</v>
      </c>
      <c r="N14" s="32"/>
      <c r="R14" s="48"/>
      <c r="S14" s="26"/>
      <c r="T14" s="26"/>
      <c r="U14" s="26"/>
      <c r="V14" s="26"/>
    </row>
    <row r="15" spans="5:30">
      <c r="H15" s="333">
        <v>10506</v>
      </c>
      <c r="I15" s="3">
        <v>16</v>
      </c>
      <c r="J15" s="33" t="s">
        <v>3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6394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>
      <c r="H17" s="88">
        <v>5923</v>
      </c>
      <c r="I17" s="3">
        <v>25</v>
      </c>
      <c r="J17" s="33" t="s">
        <v>29</v>
      </c>
      <c r="L17" s="32"/>
      <c r="M17" s="394"/>
      <c r="R17" s="48"/>
      <c r="S17" s="26"/>
      <c r="T17" s="26"/>
      <c r="U17" s="26"/>
      <c r="V17" s="26"/>
    </row>
    <row r="18" spans="1:22">
      <c r="H18" s="122">
        <v>5469</v>
      </c>
      <c r="I18" s="3">
        <v>36</v>
      </c>
      <c r="J18" s="33" t="s">
        <v>5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5399</v>
      </c>
      <c r="I19" s="3">
        <v>24</v>
      </c>
      <c r="J19" s="33" t="s">
        <v>28</v>
      </c>
      <c r="K19" s="116">
        <f>SUM(I4)</f>
        <v>31</v>
      </c>
      <c r="L19" s="33" t="s">
        <v>64</v>
      </c>
      <c r="M19" s="365">
        <v>70262</v>
      </c>
      <c r="N19" s="89">
        <f>SUM(H4)</f>
        <v>72292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195</v>
      </c>
      <c r="D20" s="59" t="s">
        <v>187</v>
      </c>
      <c r="E20" s="59" t="s">
        <v>41</v>
      </c>
      <c r="F20" s="59" t="s">
        <v>50</v>
      </c>
      <c r="G20" s="8" t="s">
        <v>172</v>
      </c>
      <c r="H20" s="88">
        <v>5131</v>
      </c>
      <c r="I20" s="3">
        <v>21</v>
      </c>
      <c r="J20" s="3" t="s">
        <v>155</v>
      </c>
      <c r="K20" s="116">
        <f t="shared" ref="K20:K28" si="1">SUM(I5)</f>
        <v>3</v>
      </c>
      <c r="L20" s="33" t="s">
        <v>10</v>
      </c>
      <c r="M20" s="366">
        <v>50422</v>
      </c>
      <c r="N20" s="89">
        <f t="shared" ref="N20:N28" si="2">SUM(H5)</f>
        <v>52094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199">
        <f>SUM(H4)</f>
        <v>72292</v>
      </c>
      <c r="D21" s="5">
        <f>SUM(L4)</f>
        <v>63815</v>
      </c>
      <c r="E21" s="52">
        <f t="shared" ref="E21:E30" si="3">SUM(N19/M19*100)</f>
        <v>102.88918618883606</v>
      </c>
      <c r="F21" s="52">
        <f t="shared" ref="F21:F31" si="4">SUM(C21/D21*100)</f>
        <v>113.28371072631826</v>
      </c>
      <c r="G21" s="62"/>
      <c r="H21" s="88">
        <v>3130</v>
      </c>
      <c r="I21" s="3">
        <v>9</v>
      </c>
      <c r="J21" s="3" t="s">
        <v>161</v>
      </c>
      <c r="K21" s="116">
        <f t="shared" si="1"/>
        <v>17</v>
      </c>
      <c r="L21" s="33" t="s">
        <v>21</v>
      </c>
      <c r="M21" s="366">
        <v>34685</v>
      </c>
      <c r="N21" s="89">
        <f t="shared" si="2"/>
        <v>37617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52094</v>
      </c>
      <c r="D22" s="5">
        <f t="shared" ref="D22:D30" si="6">SUM(L5)</f>
        <v>47054</v>
      </c>
      <c r="E22" s="52">
        <f t="shared" si="3"/>
        <v>103.31601285153307</v>
      </c>
      <c r="F22" s="52">
        <f t="shared" si="4"/>
        <v>110.71109788753348</v>
      </c>
      <c r="G22" s="62"/>
      <c r="H22" s="289">
        <v>1735</v>
      </c>
      <c r="I22" s="3">
        <v>12</v>
      </c>
      <c r="J22" s="33" t="s">
        <v>18</v>
      </c>
      <c r="K22" s="116">
        <f t="shared" si="1"/>
        <v>2</v>
      </c>
      <c r="L22" s="33" t="s">
        <v>6</v>
      </c>
      <c r="M22" s="366">
        <v>24671</v>
      </c>
      <c r="N22" s="89">
        <f t="shared" si="2"/>
        <v>24985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37617</v>
      </c>
      <c r="D23" s="97">
        <f t="shared" si="6"/>
        <v>32694</v>
      </c>
      <c r="E23" s="52">
        <f t="shared" si="3"/>
        <v>108.4532218538273</v>
      </c>
      <c r="F23" s="52">
        <f t="shared" si="4"/>
        <v>115.05780877225178</v>
      </c>
      <c r="G23" s="62"/>
      <c r="H23" s="88">
        <v>1702</v>
      </c>
      <c r="I23" s="3">
        <v>37</v>
      </c>
      <c r="J23" s="33" t="s">
        <v>37</v>
      </c>
      <c r="K23" s="116">
        <f t="shared" si="1"/>
        <v>34</v>
      </c>
      <c r="L23" s="33" t="s">
        <v>1</v>
      </c>
      <c r="M23" s="366">
        <v>24365</v>
      </c>
      <c r="N23" s="89">
        <f t="shared" si="2"/>
        <v>23159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6</v>
      </c>
      <c r="C24" s="199">
        <f t="shared" si="5"/>
        <v>24985</v>
      </c>
      <c r="D24" s="5">
        <f t="shared" si="6"/>
        <v>41334</v>
      </c>
      <c r="E24" s="52">
        <f t="shared" si="3"/>
        <v>101.27274938186534</v>
      </c>
      <c r="F24" s="52">
        <f t="shared" si="4"/>
        <v>60.446605699908062</v>
      </c>
      <c r="G24" s="62"/>
      <c r="H24" s="44">
        <v>1650</v>
      </c>
      <c r="I24" s="3">
        <v>10</v>
      </c>
      <c r="J24" s="33" t="s">
        <v>16</v>
      </c>
      <c r="K24" s="116">
        <f t="shared" si="1"/>
        <v>13</v>
      </c>
      <c r="L24" s="33" t="s">
        <v>7</v>
      </c>
      <c r="M24" s="366">
        <v>16670</v>
      </c>
      <c r="N24" s="89">
        <f t="shared" si="2"/>
        <v>18161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23159</v>
      </c>
      <c r="D25" s="5">
        <f t="shared" si="6"/>
        <v>25835</v>
      </c>
      <c r="E25" s="52">
        <f t="shared" si="3"/>
        <v>95.050277036733021</v>
      </c>
      <c r="F25" s="52">
        <f t="shared" si="4"/>
        <v>89.641958583317205</v>
      </c>
      <c r="G25" s="72"/>
      <c r="H25" s="88">
        <v>1498</v>
      </c>
      <c r="I25" s="3">
        <v>14</v>
      </c>
      <c r="J25" s="33" t="s">
        <v>19</v>
      </c>
      <c r="K25" s="116">
        <f t="shared" si="1"/>
        <v>40</v>
      </c>
      <c r="L25" s="33" t="s">
        <v>2</v>
      </c>
      <c r="M25" s="366">
        <v>14312</v>
      </c>
      <c r="N25" s="89">
        <f t="shared" si="2"/>
        <v>17900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18161</v>
      </c>
      <c r="D26" s="5">
        <f t="shared" si="6"/>
        <v>15053</v>
      </c>
      <c r="E26" s="52">
        <f t="shared" si="3"/>
        <v>108.94421115776845</v>
      </c>
      <c r="F26" s="52">
        <f t="shared" si="4"/>
        <v>120.64704710024581</v>
      </c>
      <c r="G26" s="62"/>
      <c r="H26" s="289">
        <v>919</v>
      </c>
      <c r="I26" s="3">
        <v>32</v>
      </c>
      <c r="J26" s="33" t="s">
        <v>35</v>
      </c>
      <c r="K26" s="116">
        <f t="shared" si="1"/>
        <v>38</v>
      </c>
      <c r="L26" s="33" t="s">
        <v>38</v>
      </c>
      <c r="M26" s="366">
        <v>13643</v>
      </c>
      <c r="N26" s="89">
        <f t="shared" si="2"/>
        <v>14539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17900</v>
      </c>
      <c r="D27" s="5">
        <f t="shared" si="6"/>
        <v>18079</v>
      </c>
      <c r="E27" s="52">
        <f t="shared" si="3"/>
        <v>125.06987143655675</v>
      </c>
      <c r="F27" s="52">
        <f t="shared" si="4"/>
        <v>99.009900990099013</v>
      </c>
      <c r="G27" s="62"/>
      <c r="H27" s="88">
        <v>570</v>
      </c>
      <c r="I27" s="3">
        <v>4</v>
      </c>
      <c r="J27" s="33" t="s">
        <v>11</v>
      </c>
      <c r="K27" s="116">
        <f t="shared" si="1"/>
        <v>33</v>
      </c>
      <c r="L27" s="33" t="s">
        <v>0</v>
      </c>
      <c r="M27" s="367">
        <v>13139</v>
      </c>
      <c r="N27" s="89">
        <f t="shared" si="2"/>
        <v>13877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38</v>
      </c>
      <c r="C28" s="199">
        <f t="shared" si="5"/>
        <v>14539</v>
      </c>
      <c r="D28" s="5">
        <f t="shared" si="6"/>
        <v>10487</v>
      </c>
      <c r="E28" s="52">
        <f t="shared" si="3"/>
        <v>106.56747049769113</v>
      </c>
      <c r="F28" s="52">
        <f t="shared" si="4"/>
        <v>138.63831410317536</v>
      </c>
      <c r="G28" s="73"/>
      <c r="H28" s="88">
        <v>552</v>
      </c>
      <c r="I28" s="3">
        <v>20</v>
      </c>
      <c r="J28" s="33" t="s">
        <v>24</v>
      </c>
      <c r="K28" s="180">
        <f t="shared" si="1"/>
        <v>26</v>
      </c>
      <c r="L28" s="77" t="s">
        <v>30</v>
      </c>
      <c r="M28" s="368">
        <v>13086</v>
      </c>
      <c r="N28" s="166">
        <f t="shared" si="2"/>
        <v>13726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0</v>
      </c>
      <c r="C29" s="199">
        <f t="shared" si="5"/>
        <v>13877</v>
      </c>
      <c r="D29" s="5">
        <f t="shared" si="6"/>
        <v>15719</v>
      </c>
      <c r="E29" s="52">
        <f t="shared" si="3"/>
        <v>105.61686581931653</v>
      </c>
      <c r="F29" s="52">
        <f t="shared" si="4"/>
        <v>88.281697308989123</v>
      </c>
      <c r="G29" s="72"/>
      <c r="H29" s="88">
        <v>524</v>
      </c>
      <c r="I29" s="3">
        <v>15</v>
      </c>
      <c r="J29" s="33" t="s">
        <v>20</v>
      </c>
      <c r="K29" s="114"/>
      <c r="L29" s="114" t="s">
        <v>55</v>
      </c>
      <c r="M29" s="369">
        <v>345585</v>
      </c>
      <c r="N29" s="171">
        <f>SUM(H44)</f>
        <v>352122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13726</v>
      </c>
      <c r="D30" s="5">
        <f t="shared" si="6"/>
        <v>9928</v>
      </c>
      <c r="E30" s="57">
        <f t="shared" si="3"/>
        <v>104.89072290998014</v>
      </c>
      <c r="F30" s="63">
        <f t="shared" si="4"/>
        <v>138.25543916196617</v>
      </c>
      <c r="G30" s="75"/>
      <c r="H30" s="88">
        <v>365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352122</v>
      </c>
      <c r="D31" s="67">
        <f>SUM(L14)</f>
        <v>350787</v>
      </c>
      <c r="E31" s="70">
        <f>SUM(N29/M29*100)</f>
        <v>101.89157515517167</v>
      </c>
      <c r="F31" s="63">
        <f t="shared" si="4"/>
        <v>100.380572826245</v>
      </c>
      <c r="G31" s="83">
        <v>49.8</v>
      </c>
      <c r="H31" s="289">
        <v>363</v>
      </c>
      <c r="I31" s="3">
        <v>27</v>
      </c>
      <c r="J31" s="33" t="s">
        <v>31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326</v>
      </c>
      <c r="I32" s="3">
        <v>39</v>
      </c>
      <c r="J32" s="33" t="s">
        <v>39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222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15</v>
      </c>
      <c r="I34" s="3">
        <v>23</v>
      </c>
      <c r="J34" s="33" t="s">
        <v>27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11</v>
      </c>
      <c r="I35" s="3">
        <v>18</v>
      </c>
      <c r="J35" s="33" t="s">
        <v>22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11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1"/>
      <c r="N37" s="26"/>
      <c r="R37" s="48"/>
      <c r="S37" s="26"/>
      <c r="T37" s="26"/>
      <c r="U37" s="26"/>
      <c r="V37" s="26"/>
    </row>
    <row r="38" spans="3:30">
      <c r="H38" s="289">
        <v>1</v>
      </c>
      <c r="I38" s="3">
        <v>30</v>
      </c>
      <c r="J38" s="33" t="s">
        <v>33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44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352122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0"/>
      <c r="L47" s="394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195</v>
      </c>
      <c r="I48" s="3"/>
      <c r="J48" s="188" t="s">
        <v>91</v>
      </c>
      <c r="K48" s="3"/>
      <c r="L48" s="326" t="s">
        <v>187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6" t="s">
        <v>99</v>
      </c>
      <c r="M49" s="395"/>
      <c r="R49" s="48"/>
      <c r="S49" s="26"/>
      <c r="T49" s="26"/>
      <c r="U49" s="26"/>
      <c r="V49" s="26"/>
    </row>
    <row r="50" spans="1:22" ht="13.5" customHeight="1">
      <c r="H50" s="414">
        <v>14772</v>
      </c>
      <c r="I50" s="3">
        <v>16</v>
      </c>
      <c r="J50" s="33" t="s">
        <v>3</v>
      </c>
      <c r="K50" s="324">
        <f>SUM(I50)</f>
        <v>16</v>
      </c>
      <c r="L50" s="327">
        <v>16509</v>
      </c>
      <c r="M50" s="395"/>
      <c r="R50" s="48"/>
      <c r="S50" s="26"/>
      <c r="T50" s="26"/>
      <c r="U50" s="26"/>
      <c r="V50" s="26"/>
    </row>
    <row r="51" spans="1:22" ht="13.5" customHeight="1">
      <c r="H51" s="88">
        <v>10846</v>
      </c>
      <c r="I51" s="3">
        <v>26</v>
      </c>
      <c r="J51" s="33" t="s">
        <v>30</v>
      </c>
      <c r="K51" s="324">
        <f t="shared" ref="K51:K59" si="7">SUM(I51)</f>
        <v>26</v>
      </c>
      <c r="L51" s="328">
        <v>14313</v>
      </c>
      <c r="M51" s="395"/>
      <c r="R51" s="48"/>
      <c r="S51" s="26"/>
      <c r="T51" s="26"/>
      <c r="U51" s="26"/>
      <c r="V51" s="26"/>
    </row>
    <row r="52" spans="1:22" ht="14.25" thickBot="1">
      <c r="H52" s="44">
        <v>7442</v>
      </c>
      <c r="I52" s="3">
        <v>33</v>
      </c>
      <c r="J52" s="33" t="s">
        <v>0</v>
      </c>
      <c r="K52" s="324">
        <f t="shared" si="7"/>
        <v>33</v>
      </c>
      <c r="L52" s="328">
        <v>10002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172</v>
      </c>
      <c r="H53" s="44">
        <v>6690</v>
      </c>
      <c r="I53" s="3">
        <v>34</v>
      </c>
      <c r="J53" s="33" t="s">
        <v>1</v>
      </c>
      <c r="K53" s="324">
        <f t="shared" si="7"/>
        <v>34</v>
      </c>
      <c r="L53" s="328">
        <v>8400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14772</v>
      </c>
      <c r="D54" s="97">
        <f>SUM(L50)</f>
        <v>16509</v>
      </c>
      <c r="E54" s="52">
        <f t="shared" ref="E54:E63" si="8">SUM(N67/M67*100)</f>
        <v>88.312309439827814</v>
      </c>
      <c r="F54" s="52">
        <f t="shared" ref="F54:F62" si="9">SUM(C54/D54*100)</f>
        <v>89.478466291113932</v>
      </c>
      <c r="G54" s="62"/>
      <c r="H54" s="88">
        <v>3190</v>
      </c>
      <c r="I54" s="3">
        <v>25</v>
      </c>
      <c r="J54" s="33" t="s">
        <v>29</v>
      </c>
      <c r="K54" s="324">
        <f t="shared" si="7"/>
        <v>25</v>
      </c>
      <c r="L54" s="328">
        <v>1437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10846</v>
      </c>
      <c r="D55" s="97">
        <f t="shared" ref="D55:D63" si="11">SUM(L51)</f>
        <v>14313</v>
      </c>
      <c r="E55" s="52">
        <f t="shared" si="8"/>
        <v>96.494661921708186</v>
      </c>
      <c r="F55" s="52">
        <f t="shared" si="9"/>
        <v>75.777265423041996</v>
      </c>
      <c r="G55" s="62"/>
      <c r="H55" s="44">
        <v>1644</v>
      </c>
      <c r="I55" s="3">
        <v>39</v>
      </c>
      <c r="J55" s="33" t="s">
        <v>39</v>
      </c>
      <c r="K55" s="324">
        <f t="shared" si="7"/>
        <v>39</v>
      </c>
      <c r="L55" s="328">
        <v>1479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7442</v>
      </c>
      <c r="D56" s="97">
        <f t="shared" si="11"/>
        <v>10002</v>
      </c>
      <c r="E56" s="52">
        <f t="shared" si="8"/>
        <v>123.45719973457199</v>
      </c>
      <c r="F56" s="52">
        <f t="shared" si="9"/>
        <v>74.405118976204747</v>
      </c>
      <c r="G56" s="62"/>
      <c r="H56" s="44">
        <v>1632</v>
      </c>
      <c r="I56" s="3">
        <v>40</v>
      </c>
      <c r="J56" s="33" t="s">
        <v>2</v>
      </c>
      <c r="K56" s="324">
        <f t="shared" si="7"/>
        <v>40</v>
      </c>
      <c r="L56" s="328">
        <v>1471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6690</v>
      </c>
      <c r="D57" s="97">
        <f t="shared" si="11"/>
        <v>8400</v>
      </c>
      <c r="E57" s="52">
        <f t="shared" si="8"/>
        <v>95.571428571428569</v>
      </c>
      <c r="F57" s="52">
        <f t="shared" si="9"/>
        <v>79.642857142857139</v>
      </c>
      <c r="G57" s="62"/>
      <c r="H57" s="44">
        <v>1388</v>
      </c>
      <c r="I57" s="3">
        <v>36</v>
      </c>
      <c r="J57" s="33" t="s">
        <v>5</v>
      </c>
      <c r="K57" s="324">
        <f t="shared" si="7"/>
        <v>36</v>
      </c>
      <c r="L57" s="328">
        <v>945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3190</v>
      </c>
      <c r="D58" s="97">
        <f t="shared" si="11"/>
        <v>1437</v>
      </c>
      <c r="E58" s="52">
        <f t="shared" si="8"/>
        <v>97.852760736196316</v>
      </c>
      <c r="F58" s="52">
        <f t="shared" si="9"/>
        <v>221.99025748086291</v>
      </c>
      <c r="G58" s="72"/>
      <c r="H58" s="44">
        <v>1367</v>
      </c>
      <c r="I58" s="3">
        <v>17</v>
      </c>
      <c r="J58" s="33" t="s">
        <v>21</v>
      </c>
      <c r="K58" s="324">
        <f t="shared" si="7"/>
        <v>17</v>
      </c>
      <c r="L58" s="328">
        <v>837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1644</v>
      </c>
      <c r="D59" s="97">
        <f t="shared" si="11"/>
        <v>1479</v>
      </c>
      <c r="E59" s="52">
        <f t="shared" si="8"/>
        <v>102.04841713221602</v>
      </c>
      <c r="F59" s="52">
        <f t="shared" si="9"/>
        <v>111.15618661257606</v>
      </c>
      <c r="G59" s="62"/>
      <c r="H59" s="427">
        <v>1114</v>
      </c>
      <c r="I59" s="14">
        <v>38</v>
      </c>
      <c r="J59" s="77" t="s">
        <v>38</v>
      </c>
      <c r="K59" s="325">
        <f t="shared" si="7"/>
        <v>38</v>
      </c>
      <c r="L59" s="329">
        <v>1251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</v>
      </c>
      <c r="C60" s="89">
        <f t="shared" si="10"/>
        <v>1632</v>
      </c>
      <c r="D60" s="97">
        <f t="shared" si="11"/>
        <v>1471</v>
      </c>
      <c r="E60" s="52">
        <f t="shared" si="8"/>
        <v>107.36842105263158</v>
      </c>
      <c r="F60" s="52">
        <f t="shared" si="9"/>
        <v>110.94493541808295</v>
      </c>
      <c r="G60" s="62"/>
      <c r="H60" s="422">
        <v>990</v>
      </c>
      <c r="I60" s="219">
        <v>14</v>
      </c>
      <c r="J60" s="376" t="s">
        <v>19</v>
      </c>
      <c r="K60" s="362" t="s">
        <v>8</v>
      </c>
      <c r="L60" s="371">
        <v>62709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5</v>
      </c>
      <c r="C61" s="43">
        <f t="shared" si="10"/>
        <v>1388</v>
      </c>
      <c r="D61" s="97">
        <f t="shared" si="11"/>
        <v>945</v>
      </c>
      <c r="E61" s="52">
        <f t="shared" si="8"/>
        <v>95.329670329670336</v>
      </c>
      <c r="F61" s="52">
        <f t="shared" si="9"/>
        <v>146.87830687830689</v>
      </c>
      <c r="G61" s="73"/>
      <c r="H61" s="289">
        <v>975</v>
      </c>
      <c r="I61" s="3">
        <v>31</v>
      </c>
      <c r="J61" s="33" t="s">
        <v>64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1367</v>
      </c>
      <c r="D62" s="97">
        <f t="shared" si="11"/>
        <v>837</v>
      </c>
      <c r="E62" s="57">
        <f t="shared" si="8"/>
        <v>86.793650793650784</v>
      </c>
      <c r="F62" s="52">
        <f t="shared" si="9"/>
        <v>163.32138590203107</v>
      </c>
      <c r="G62" s="72"/>
      <c r="H62" s="44">
        <v>595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38</v>
      </c>
      <c r="C63" s="43">
        <f t="shared" si="10"/>
        <v>1114</v>
      </c>
      <c r="D63" s="97">
        <f t="shared" si="11"/>
        <v>1251</v>
      </c>
      <c r="E63" s="57">
        <f t="shared" si="8"/>
        <v>106.09523809523809</v>
      </c>
      <c r="F63" s="52">
        <f>SUM(C63/D63*100)</f>
        <v>89.048760991207033</v>
      </c>
      <c r="G63" s="75"/>
      <c r="H63" s="88">
        <v>528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54046</v>
      </c>
      <c r="D64" s="67">
        <f>SUM(L60)</f>
        <v>62709</v>
      </c>
      <c r="E64" s="70">
        <f>SUM(N77/M77*100)</f>
        <v>97.320560377426446</v>
      </c>
      <c r="F64" s="70">
        <f>SUM(C64/D64*100)</f>
        <v>86.185396035656765</v>
      </c>
      <c r="G64" s="385">
        <v>131</v>
      </c>
      <c r="H64" s="122">
        <v>247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176</v>
      </c>
      <c r="I65" s="3">
        <v>15</v>
      </c>
      <c r="J65" s="33" t="s">
        <v>20</v>
      </c>
      <c r="M65" s="394"/>
      <c r="N65" s="26"/>
      <c r="R65" s="48"/>
      <c r="S65" s="26"/>
      <c r="T65" s="26"/>
      <c r="U65" s="26"/>
      <c r="V65" s="26"/>
    </row>
    <row r="66" spans="3:22">
      <c r="H66" s="44">
        <v>171</v>
      </c>
      <c r="I66" s="3">
        <v>19</v>
      </c>
      <c r="J66" s="33" t="s">
        <v>23</v>
      </c>
      <c r="L66" s="189" t="s">
        <v>91</v>
      </c>
      <c r="M66" s="340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138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87">
        <v>16727</v>
      </c>
      <c r="N67" s="89">
        <f>SUM(H50)</f>
        <v>14772</v>
      </c>
      <c r="R67" s="48"/>
      <c r="S67" s="26"/>
      <c r="T67" s="26"/>
      <c r="U67" s="26"/>
      <c r="V67" s="26"/>
    </row>
    <row r="68" spans="3:22">
      <c r="C68" s="26"/>
      <c r="H68" s="88">
        <v>110</v>
      </c>
      <c r="I68" s="3">
        <v>9</v>
      </c>
      <c r="J68" s="3" t="s">
        <v>161</v>
      </c>
      <c r="K68" s="3">
        <f t="shared" ref="K68:K76" si="12">SUM(I51)</f>
        <v>26</v>
      </c>
      <c r="L68" s="33" t="s">
        <v>30</v>
      </c>
      <c r="M68" s="388">
        <v>11240</v>
      </c>
      <c r="N68" s="89">
        <f t="shared" ref="N68:N76" si="13">SUM(H51)</f>
        <v>10846</v>
      </c>
      <c r="R68" s="48"/>
      <c r="S68" s="26"/>
      <c r="T68" s="26"/>
      <c r="U68" s="26"/>
      <c r="V68" s="26"/>
    </row>
    <row r="69" spans="3:22">
      <c r="H69" s="88">
        <v>31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88">
        <v>6028</v>
      </c>
      <c r="N69" s="89">
        <f t="shared" si="13"/>
        <v>7442</v>
      </c>
      <c r="R69" s="48"/>
      <c r="S69" s="26"/>
      <c r="T69" s="26"/>
      <c r="U69" s="26"/>
      <c r="V69" s="26"/>
    </row>
    <row r="70" spans="3:22">
      <c r="H70" s="44">
        <v>0</v>
      </c>
      <c r="I70" s="3">
        <v>2</v>
      </c>
      <c r="J70" s="33" t="s">
        <v>6</v>
      </c>
      <c r="K70" s="3">
        <f t="shared" si="12"/>
        <v>34</v>
      </c>
      <c r="L70" s="33" t="s">
        <v>1</v>
      </c>
      <c r="M70" s="388">
        <v>7000</v>
      </c>
      <c r="N70" s="89">
        <f t="shared" si="13"/>
        <v>6690</v>
      </c>
      <c r="R70" s="48"/>
      <c r="S70" s="26"/>
      <c r="T70" s="26"/>
      <c r="U70" s="26"/>
      <c r="V70" s="26"/>
    </row>
    <row r="71" spans="3:22">
      <c r="H71" s="44">
        <v>0</v>
      </c>
      <c r="I71" s="3">
        <v>3</v>
      </c>
      <c r="J71" s="33" t="s">
        <v>10</v>
      </c>
      <c r="K71" s="3">
        <f t="shared" si="12"/>
        <v>25</v>
      </c>
      <c r="L71" s="33" t="s">
        <v>29</v>
      </c>
      <c r="M71" s="388">
        <v>3260</v>
      </c>
      <c r="N71" s="89">
        <f t="shared" si="13"/>
        <v>3190</v>
      </c>
      <c r="R71" s="48"/>
      <c r="S71" s="26"/>
      <c r="T71" s="26"/>
      <c r="U71" s="26"/>
      <c r="V71" s="26"/>
    </row>
    <row r="72" spans="3:22">
      <c r="H72" s="44">
        <v>0</v>
      </c>
      <c r="I72" s="3">
        <v>4</v>
      </c>
      <c r="J72" s="33" t="s">
        <v>11</v>
      </c>
      <c r="K72" s="3">
        <f t="shared" si="12"/>
        <v>39</v>
      </c>
      <c r="L72" s="33" t="s">
        <v>39</v>
      </c>
      <c r="M72" s="388">
        <v>1611</v>
      </c>
      <c r="N72" s="89">
        <f t="shared" si="13"/>
        <v>1644</v>
      </c>
      <c r="R72" s="48"/>
      <c r="S72" s="26"/>
      <c r="T72" s="26"/>
      <c r="U72" s="26"/>
      <c r="V72" s="26"/>
    </row>
    <row r="73" spans="3:22">
      <c r="H73" s="44">
        <v>0</v>
      </c>
      <c r="I73" s="3">
        <v>5</v>
      </c>
      <c r="J73" s="33" t="s">
        <v>12</v>
      </c>
      <c r="K73" s="3">
        <f t="shared" si="12"/>
        <v>40</v>
      </c>
      <c r="L73" s="33" t="s">
        <v>2</v>
      </c>
      <c r="M73" s="388">
        <v>1520</v>
      </c>
      <c r="N73" s="89">
        <f t="shared" si="13"/>
        <v>1632</v>
      </c>
      <c r="R73" s="48"/>
      <c r="S73" s="26"/>
      <c r="T73" s="26"/>
      <c r="U73" s="26"/>
      <c r="V73" s="26"/>
    </row>
    <row r="74" spans="3:22">
      <c r="H74" s="88">
        <v>0</v>
      </c>
      <c r="I74" s="3">
        <v>6</v>
      </c>
      <c r="J74" s="33" t="s">
        <v>13</v>
      </c>
      <c r="K74" s="3">
        <f t="shared" si="12"/>
        <v>36</v>
      </c>
      <c r="L74" s="33" t="s">
        <v>5</v>
      </c>
      <c r="M74" s="388">
        <v>1456</v>
      </c>
      <c r="N74" s="89">
        <f t="shared" si="13"/>
        <v>1388</v>
      </c>
      <c r="R74" s="48"/>
      <c r="S74" s="26"/>
      <c r="T74" s="26"/>
      <c r="U74" s="26"/>
      <c r="V74" s="26"/>
    </row>
    <row r="75" spans="3:22">
      <c r="H75" s="44">
        <v>0</v>
      </c>
      <c r="I75" s="3">
        <v>7</v>
      </c>
      <c r="J75" s="33" t="s">
        <v>14</v>
      </c>
      <c r="K75" s="3">
        <f t="shared" si="12"/>
        <v>17</v>
      </c>
      <c r="L75" s="33" t="s">
        <v>21</v>
      </c>
      <c r="M75" s="388">
        <v>1575</v>
      </c>
      <c r="N75" s="89">
        <f t="shared" si="13"/>
        <v>1367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8</v>
      </c>
      <c r="J76" s="33" t="s">
        <v>15</v>
      </c>
      <c r="K76" s="14">
        <f t="shared" si="12"/>
        <v>38</v>
      </c>
      <c r="L76" s="77" t="s">
        <v>38</v>
      </c>
      <c r="M76" s="389">
        <v>1050</v>
      </c>
      <c r="N76" s="166">
        <f t="shared" si="13"/>
        <v>1114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10</v>
      </c>
      <c r="J77" s="33" t="s">
        <v>16</v>
      </c>
      <c r="K77" s="3"/>
      <c r="L77" s="114" t="s">
        <v>56</v>
      </c>
      <c r="M77" s="294">
        <v>55534</v>
      </c>
      <c r="N77" s="171">
        <f>SUM(H90)</f>
        <v>54046</v>
      </c>
      <c r="R77" s="48"/>
      <c r="S77" s="26"/>
      <c r="T77" s="26"/>
      <c r="U77" s="26"/>
      <c r="V77" s="26"/>
    </row>
    <row r="78" spans="3:22">
      <c r="H78" s="89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346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43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>
      <c r="H82" s="289">
        <v>0</v>
      </c>
      <c r="I82" s="3">
        <v>22</v>
      </c>
      <c r="J82" s="33" t="s">
        <v>26</v>
      </c>
      <c r="L82" s="42"/>
      <c r="M82" s="1"/>
      <c r="R82" s="48"/>
      <c r="S82" s="26"/>
      <c r="T82" s="26"/>
      <c r="U82" s="26"/>
      <c r="V82" s="26"/>
    </row>
    <row r="83" spans="8:22">
      <c r="H83" s="44">
        <v>0</v>
      </c>
      <c r="I83" s="3">
        <v>23</v>
      </c>
      <c r="J83" s="33" t="s">
        <v>27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>
      <c r="H85" s="289">
        <v>0</v>
      </c>
      <c r="I85" s="3">
        <v>28</v>
      </c>
      <c r="J85" s="33" t="s">
        <v>32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3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54046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U15" sqref="U1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0"/>
      <c r="J1" s="46"/>
      <c r="L1" s="47"/>
      <c r="M1" s="392"/>
      <c r="N1" s="47"/>
      <c r="O1" s="48"/>
      <c r="R1" s="108"/>
    </row>
    <row r="2" spans="8:30" ht="13.5" customHeight="1">
      <c r="H2" s="290" t="s">
        <v>201</v>
      </c>
      <c r="I2" s="3"/>
      <c r="J2" s="182" t="s">
        <v>70</v>
      </c>
      <c r="K2" s="81"/>
      <c r="L2" s="316" t="s">
        <v>202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M3" s="396"/>
      <c r="N3" s="397"/>
      <c r="O3" s="1"/>
      <c r="R3" s="48"/>
      <c r="S3" s="26"/>
      <c r="T3" s="26"/>
      <c r="U3" s="26"/>
      <c r="V3" s="26"/>
    </row>
    <row r="4" spans="8:30" ht="13.5" customHeight="1">
      <c r="H4" s="89">
        <v>32422</v>
      </c>
      <c r="I4" s="3">
        <v>33</v>
      </c>
      <c r="J4" s="160" t="s">
        <v>0</v>
      </c>
      <c r="K4" s="120">
        <f>SUM(I4)</f>
        <v>33</v>
      </c>
      <c r="L4" s="309">
        <v>32214</v>
      </c>
      <c r="M4" s="402"/>
      <c r="N4" s="418"/>
      <c r="O4" s="1"/>
      <c r="R4" s="48"/>
      <c r="S4" s="26"/>
      <c r="T4" s="26"/>
      <c r="U4" s="26"/>
      <c r="V4" s="26"/>
    </row>
    <row r="5" spans="8:30" ht="13.5" customHeight="1">
      <c r="H5" s="289">
        <v>17212</v>
      </c>
      <c r="I5" s="3">
        <v>13</v>
      </c>
      <c r="J5" s="160" t="s">
        <v>7</v>
      </c>
      <c r="K5" s="120">
        <f t="shared" ref="K5:K13" si="0">SUM(I5)</f>
        <v>13</v>
      </c>
      <c r="L5" s="310">
        <v>15628</v>
      </c>
      <c r="M5" s="396"/>
      <c r="N5" s="418"/>
      <c r="O5" s="1"/>
      <c r="R5" s="48"/>
      <c r="S5" s="26"/>
      <c r="T5" s="26"/>
      <c r="U5" s="26"/>
      <c r="V5" s="26"/>
    </row>
    <row r="6" spans="8:30" ht="13.5" customHeight="1">
      <c r="H6" s="289">
        <v>13082</v>
      </c>
      <c r="I6" s="3">
        <v>9</v>
      </c>
      <c r="J6" s="3" t="s">
        <v>161</v>
      </c>
      <c r="K6" s="120">
        <f t="shared" si="0"/>
        <v>9</v>
      </c>
      <c r="L6" s="310">
        <v>12214</v>
      </c>
      <c r="M6" s="95"/>
      <c r="N6" s="418"/>
      <c r="O6" s="1"/>
      <c r="R6" s="48"/>
      <c r="S6" s="26"/>
      <c r="T6" s="26"/>
      <c r="U6" s="26"/>
      <c r="V6" s="26"/>
    </row>
    <row r="7" spans="8:30" ht="13.5" customHeight="1">
      <c r="H7" s="289">
        <v>8419</v>
      </c>
      <c r="I7" s="3">
        <v>34</v>
      </c>
      <c r="J7" s="160" t="s">
        <v>1</v>
      </c>
      <c r="K7" s="120">
        <f t="shared" si="0"/>
        <v>34</v>
      </c>
      <c r="L7" s="310">
        <v>8324</v>
      </c>
      <c r="M7" s="95"/>
      <c r="N7" s="418"/>
      <c r="O7" s="1"/>
      <c r="R7" s="48"/>
      <c r="S7" s="26"/>
      <c r="T7" s="26"/>
      <c r="U7" s="26"/>
      <c r="V7" s="26"/>
    </row>
    <row r="8" spans="8:30" ht="13.5" customHeight="1">
      <c r="H8" s="88">
        <v>6508</v>
      </c>
      <c r="I8" s="3">
        <v>24</v>
      </c>
      <c r="J8" s="160" t="s">
        <v>28</v>
      </c>
      <c r="K8" s="120">
        <f t="shared" si="0"/>
        <v>24</v>
      </c>
      <c r="L8" s="310">
        <v>7222</v>
      </c>
      <c r="M8" s="95"/>
      <c r="N8" s="418"/>
      <c r="O8" s="1"/>
      <c r="R8" s="48"/>
      <c r="S8" s="26"/>
      <c r="T8" s="26"/>
      <c r="U8" s="26"/>
      <c r="V8" s="26"/>
    </row>
    <row r="9" spans="8:30" ht="13.5" customHeight="1">
      <c r="H9" s="88">
        <v>4731</v>
      </c>
      <c r="I9" s="3">
        <v>20</v>
      </c>
      <c r="J9" s="160" t="s">
        <v>24</v>
      </c>
      <c r="K9" s="120">
        <f t="shared" si="0"/>
        <v>20</v>
      </c>
      <c r="L9" s="310">
        <v>1342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3437</v>
      </c>
      <c r="I10" s="3">
        <v>25</v>
      </c>
      <c r="J10" s="160" t="s">
        <v>29</v>
      </c>
      <c r="K10" s="120">
        <f t="shared" si="0"/>
        <v>25</v>
      </c>
      <c r="L10" s="310">
        <v>6022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3252</v>
      </c>
      <c r="I11" s="3">
        <v>17</v>
      </c>
      <c r="J11" s="160" t="s">
        <v>21</v>
      </c>
      <c r="K11" s="120">
        <f t="shared" si="0"/>
        <v>17</v>
      </c>
      <c r="L11" s="310">
        <v>3198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2920</v>
      </c>
      <c r="I12" s="3">
        <v>22</v>
      </c>
      <c r="J12" s="160" t="s">
        <v>26</v>
      </c>
      <c r="K12" s="120">
        <f t="shared" si="0"/>
        <v>22</v>
      </c>
      <c r="L12" s="310">
        <v>2447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2212</v>
      </c>
      <c r="I13" s="14">
        <v>26</v>
      </c>
      <c r="J13" s="162" t="s">
        <v>30</v>
      </c>
      <c r="K13" s="181">
        <f t="shared" si="0"/>
        <v>26</v>
      </c>
      <c r="L13" s="318">
        <v>1393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2">
        <v>1609</v>
      </c>
      <c r="I14" s="219">
        <v>1</v>
      </c>
      <c r="J14" s="220" t="s">
        <v>4</v>
      </c>
      <c r="K14" s="81" t="s">
        <v>8</v>
      </c>
      <c r="L14" s="319">
        <v>103968</v>
      </c>
      <c r="N14" s="48"/>
      <c r="R14" s="48"/>
      <c r="S14" s="26"/>
      <c r="T14" s="26"/>
      <c r="U14" s="26"/>
      <c r="V14" s="26"/>
    </row>
    <row r="15" spans="8:30" ht="13.5" customHeight="1">
      <c r="H15" s="88">
        <v>1537</v>
      </c>
      <c r="I15" s="3">
        <v>36</v>
      </c>
      <c r="J15" s="160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1219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88">
        <v>1184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1171</v>
      </c>
      <c r="I18" s="3">
        <v>12</v>
      </c>
      <c r="J18" s="160" t="s">
        <v>18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1009</v>
      </c>
      <c r="I19" s="3">
        <v>16</v>
      </c>
      <c r="J19" s="160" t="s">
        <v>3</v>
      </c>
      <c r="L19" s="410" t="s">
        <v>181</v>
      </c>
      <c r="M19" s="444" t="s">
        <v>180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898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0">
        <v>26855</v>
      </c>
      <c r="N20" s="89">
        <f>SUM(H4)</f>
        <v>32422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172</v>
      </c>
      <c r="H21" s="88">
        <v>894</v>
      </c>
      <c r="I21" s="3">
        <v>18</v>
      </c>
      <c r="J21" s="160" t="s">
        <v>22</v>
      </c>
      <c r="K21" s="120">
        <f t="shared" ref="K21:K29" si="1">SUM(I5)</f>
        <v>13</v>
      </c>
      <c r="L21" s="160" t="s">
        <v>7</v>
      </c>
      <c r="M21" s="321">
        <v>18343</v>
      </c>
      <c r="N21" s="89">
        <f t="shared" ref="N21:N29" si="2">SUM(H5)</f>
        <v>17212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32422</v>
      </c>
      <c r="D22" s="97">
        <f>SUM(L4)</f>
        <v>32214</v>
      </c>
      <c r="E22" s="55">
        <f t="shared" ref="E22:E31" si="3">SUM(N20/M20*100)</f>
        <v>120.7298454663936</v>
      </c>
      <c r="F22" s="52">
        <f t="shared" ref="F22:F32" si="4">SUM(C22/D22*100)</f>
        <v>100.6456820016142</v>
      </c>
      <c r="G22" s="62"/>
      <c r="H22" s="88">
        <v>809</v>
      </c>
      <c r="I22" s="3">
        <v>40</v>
      </c>
      <c r="J22" s="160" t="s">
        <v>2</v>
      </c>
      <c r="K22" s="120">
        <f t="shared" si="1"/>
        <v>9</v>
      </c>
      <c r="L22" s="3" t="s">
        <v>161</v>
      </c>
      <c r="M22" s="321">
        <v>11802</v>
      </c>
      <c r="N22" s="89">
        <f t="shared" si="2"/>
        <v>13082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17212</v>
      </c>
      <c r="D23" s="97">
        <f t="shared" ref="D23:D31" si="6">SUM(L5)</f>
        <v>15628</v>
      </c>
      <c r="E23" s="55">
        <f t="shared" si="3"/>
        <v>93.834160170092133</v>
      </c>
      <c r="F23" s="52">
        <f t="shared" si="4"/>
        <v>110.13565395444074</v>
      </c>
      <c r="G23" s="62"/>
      <c r="H23" s="289">
        <v>642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7883</v>
      </c>
      <c r="N23" s="89">
        <f t="shared" si="2"/>
        <v>8419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13082</v>
      </c>
      <c r="D24" s="97">
        <f t="shared" si="6"/>
        <v>12214</v>
      </c>
      <c r="E24" s="55">
        <f t="shared" si="3"/>
        <v>110.84561938654464</v>
      </c>
      <c r="F24" s="52">
        <f t="shared" si="4"/>
        <v>107.10659898477158</v>
      </c>
      <c r="G24" s="62"/>
      <c r="H24" s="88">
        <v>415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6942</v>
      </c>
      <c r="N24" s="89">
        <f t="shared" si="2"/>
        <v>6508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8419</v>
      </c>
      <c r="D25" s="97">
        <f t="shared" si="6"/>
        <v>8324</v>
      </c>
      <c r="E25" s="55">
        <f t="shared" si="3"/>
        <v>106.79944183686413</v>
      </c>
      <c r="F25" s="52">
        <f t="shared" si="4"/>
        <v>101.14127823161942</v>
      </c>
      <c r="G25" s="62"/>
      <c r="H25" s="88">
        <v>374</v>
      </c>
      <c r="I25" s="3">
        <v>31</v>
      </c>
      <c r="J25" s="3" t="s">
        <v>64</v>
      </c>
      <c r="K25" s="120">
        <f t="shared" si="1"/>
        <v>20</v>
      </c>
      <c r="L25" s="160" t="s">
        <v>24</v>
      </c>
      <c r="M25" s="321">
        <v>5281</v>
      </c>
      <c r="N25" s="89">
        <f t="shared" si="2"/>
        <v>4731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6508</v>
      </c>
      <c r="D26" s="97">
        <f t="shared" si="6"/>
        <v>7222</v>
      </c>
      <c r="E26" s="55">
        <f t="shared" si="3"/>
        <v>93.748199366176905</v>
      </c>
      <c r="F26" s="52">
        <f t="shared" si="4"/>
        <v>90.11354195513708</v>
      </c>
      <c r="G26" s="72"/>
      <c r="H26" s="289">
        <v>326</v>
      </c>
      <c r="I26" s="3">
        <v>14</v>
      </c>
      <c r="J26" s="160" t="s">
        <v>19</v>
      </c>
      <c r="K26" s="120">
        <f t="shared" si="1"/>
        <v>25</v>
      </c>
      <c r="L26" s="160" t="s">
        <v>29</v>
      </c>
      <c r="M26" s="321">
        <v>3351</v>
      </c>
      <c r="N26" s="89">
        <f t="shared" si="2"/>
        <v>3437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24</v>
      </c>
      <c r="C27" s="43">
        <f t="shared" si="5"/>
        <v>4731</v>
      </c>
      <c r="D27" s="97">
        <f t="shared" si="6"/>
        <v>1342</v>
      </c>
      <c r="E27" s="55">
        <f t="shared" si="3"/>
        <v>89.585305813292933</v>
      </c>
      <c r="F27" s="52">
        <f t="shared" si="4"/>
        <v>352.53353204172873</v>
      </c>
      <c r="G27" s="76"/>
      <c r="H27" s="88">
        <v>297</v>
      </c>
      <c r="I27" s="3">
        <v>5</v>
      </c>
      <c r="J27" s="160" t="s">
        <v>12</v>
      </c>
      <c r="K27" s="120">
        <f t="shared" si="1"/>
        <v>17</v>
      </c>
      <c r="L27" s="160" t="s">
        <v>21</v>
      </c>
      <c r="M27" s="321">
        <v>3232</v>
      </c>
      <c r="N27" s="89">
        <f t="shared" si="2"/>
        <v>3252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29</v>
      </c>
      <c r="C28" s="43">
        <f t="shared" si="5"/>
        <v>3437</v>
      </c>
      <c r="D28" s="97">
        <f t="shared" si="6"/>
        <v>6022</v>
      </c>
      <c r="E28" s="55">
        <f t="shared" si="3"/>
        <v>102.56639809012236</v>
      </c>
      <c r="F28" s="52">
        <f t="shared" si="4"/>
        <v>57.074061773497178</v>
      </c>
      <c r="G28" s="62"/>
      <c r="H28" s="289">
        <v>223</v>
      </c>
      <c r="I28" s="3">
        <v>3</v>
      </c>
      <c r="J28" s="160" t="s">
        <v>10</v>
      </c>
      <c r="K28" s="120">
        <f t="shared" si="1"/>
        <v>22</v>
      </c>
      <c r="L28" s="160" t="s">
        <v>26</v>
      </c>
      <c r="M28" s="321">
        <v>3298</v>
      </c>
      <c r="N28" s="89">
        <f t="shared" si="2"/>
        <v>2920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3252</v>
      </c>
      <c r="D29" s="97">
        <f t="shared" si="6"/>
        <v>3198</v>
      </c>
      <c r="E29" s="55">
        <f t="shared" si="3"/>
        <v>100.61881188118811</v>
      </c>
      <c r="F29" s="52">
        <f t="shared" si="4"/>
        <v>101.68855534709193</v>
      </c>
      <c r="G29" s="73"/>
      <c r="H29" s="88">
        <v>150</v>
      </c>
      <c r="I29" s="3">
        <v>23</v>
      </c>
      <c r="J29" s="160" t="s">
        <v>27</v>
      </c>
      <c r="K29" s="181">
        <f t="shared" si="1"/>
        <v>26</v>
      </c>
      <c r="L29" s="162" t="s">
        <v>30</v>
      </c>
      <c r="M29" s="322">
        <v>2345</v>
      </c>
      <c r="N29" s="89">
        <f t="shared" si="2"/>
        <v>2212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26</v>
      </c>
      <c r="C30" s="43">
        <f t="shared" si="5"/>
        <v>2920</v>
      </c>
      <c r="D30" s="97">
        <f t="shared" si="6"/>
        <v>2447</v>
      </c>
      <c r="E30" s="55">
        <f t="shared" si="3"/>
        <v>88.538508186779865</v>
      </c>
      <c r="F30" s="52">
        <f t="shared" si="4"/>
        <v>119.32979158152841</v>
      </c>
      <c r="G30" s="72"/>
      <c r="H30" s="88">
        <v>110</v>
      </c>
      <c r="I30" s="3">
        <v>11</v>
      </c>
      <c r="J30" s="160" t="s">
        <v>17</v>
      </c>
      <c r="K30" s="114"/>
      <c r="L30" s="332" t="s">
        <v>107</v>
      </c>
      <c r="M30" s="323">
        <v>103142</v>
      </c>
      <c r="N30" s="89">
        <f>SUM(H44)</f>
        <v>107191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2212</v>
      </c>
      <c r="D31" s="97">
        <f t="shared" si="6"/>
        <v>1393</v>
      </c>
      <c r="E31" s="56">
        <f t="shared" si="3"/>
        <v>94.328358208955223</v>
      </c>
      <c r="F31" s="63">
        <f t="shared" si="4"/>
        <v>158.79396984924622</v>
      </c>
      <c r="G31" s="75"/>
      <c r="H31" s="88">
        <v>55</v>
      </c>
      <c r="I31" s="3">
        <v>27</v>
      </c>
      <c r="J31" s="160" t="s">
        <v>31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107191</v>
      </c>
      <c r="D32" s="67">
        <f>SUM(L14)</f>
        <v>103968</v>
      </c>
      <c r="E32" s="68">
        <f>SUM(N30/M30*100)</f>
        <v>103.92565589187721</v>
      </c>
      <c r="F32" s="63">
        <f t="shared" si="4"/>
        <v>103.09999230532472</v>
      </c>
      <c r="G32" s="83">
        <v>84.7</v>
      </c>
      <c r="H32" s="89">
        <v>33</v>
      </c>
      <c r="I32" s="3">
        <v>28</v>
      </c>
      <c r="J32" s="160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31</v>
      </c>
      <c r="I33" s="3">
        <v>4</v>
      </c>
      <c r="J33" s="160" t="s">
        <v>11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8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2</v>
      </c>
      <c r="I35" s="3">
        <v>39</v>
      </c>
      <c r="J35" s="160" t="s">
        <v>39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289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29</v>
      </c>
      <c r="J40" s="160" t="s">
        <v>54</v>
      </c>
      <c r="K40" s="45"/>
      <c r="L40" s="47"/>
      <c r="M40" s="383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107191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173</v>
      </c>
      <c r="J47" s="46"/>
      <c r="L47" s="400"/>
      <c r="N47" s="47"/>
      <c r="R47" s="48"/>
      <c r="S47" s="26"/>
      <c r="T47" s="26"/>
      <c r="U47" s="26"/>
      <c r="V47" s="26"/>
    </row>
    <row r="48" spans="3:30" ht="13.5" customHeight="1">
      <c r="H48" s="183" t="s">
        <v>195</v>
      </c>
      <c r="I48" s="3"/>
      <c r="J48" s="178" t="s">
        <v>104</v>
      </c>
      <c r="K48" s="81"/>
      <c r="L48" s="296" t="s">
        <v>202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6"/>
      <c r="N49" s="397"/>
      <c r="R49" s="48"/>
      <c r="S49" s="26"/>
      <c r="T49" s="26"/>
      <c r="U49" s="26"/>
      <c r="V49" s="26"/>
    </row>
    <row r="50" spans="1:22" ht="13.5" customHeight="1">
      <c r="H50" s="89">
        <v>404317</v>
      </c>
      <c r="I50" s="160">
        <v>17</v>
      </c>
      <c r="J50" s="160" t="s">
        <v>21</v>
      </c>
      <c r="K50" s="123">
        <f>SUM(I50)</f>
        <v>17</v>
      </c>
      <c r="L50" s="297">
        <v>404237</v>
      </c>
      <c r="M50" s="396"/>
      <c r="N50" s="397"/>
      <c r="O50" s="26"/>
      <c r="R50" s="48"/>
      <c r="S50" s="26"/>
      <c r="T50" s="26"/>
      <c r="U50" s="26"/>
      <c r="V50" s="26"/>
    </row>
    <row r="51" spans="1:22" ht="13.5" customHeight="1">
      <c r="H51" s="88">
        <v>102414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102650</v>
      </c>
      <c r="M51" s="396"/>
      <c r="N51" s="397"/>
      <c r="O51" s="26"/>
      <c r="R51" s="48"/>
      <c r="S51" s="26"/>
      <c r="T51" s="26"/>
      <c r="U51" s="26"/>
      <c r="V51" s="26"/>
    </row>
    <row r="52" spans="1:22" ht="13.5" customHeight="1">
      <c r="H52" s="88">
        <v>41403</v>
      </c>
      <c r="I52" s="160">
        <v>40</v>
      </c>
      <c r="J52" s="160" t="s">
        <v>2</v>
      </c>
      <c r="K52" s="123">
        <f t="shared" si="7"/>
        <v>40</v>
      </c>
      <c r="L52" s="297">
        <v>41596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22552</v>
      </c>
      <c r="I53" s="160">
        <v>16</v>
      </c>
      <c r="J53" s="160" t="s">
        <v>3</v>
      </c>
      <c r="K53" s="123">
        <f t="shared" si="7"/>
        <v>16</v>
      </c>
      <c r="L53" s="297">
        <v>21498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76" t="s">
        <v>172</v>
      </c>
      <c r="H54" s="125">
        <v>19943</v>
      </c>
      <c r="I54" s="160">
        <v>38</v>
      </c>
      <c r="J54" s="160" t="s">
        <v>38</v>
      </c>
      <c r="K54" s="123">
        <f t="shared" si="7"/>
        <v>38</v>
      </c>
      <c r="L54" s="297">
        <v>20979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404317</v>
      </c>
      <c r="D55" s="5">
        <f t="shared" ref="D55:D64" si="8">SUM(L50)</f>
        <v>404237</v>
      </c>
      <c r="E55" s="52">
        <f>SUM(N66/M66*100)</f>
        <v>102.36650884877332</v>
      </c>
      <c r="F55" s="52">
        <f t="shared" ref="F55:F65" si="9">SUM(C55/D55*100)</f>
        <v>100.01979037050049</v>
      </c>
      <c r="G55" s="62"/>
      <c r="H55" s="88">
        <v>19505</v>
      </c>
      <c r="I55" s="160">
        <v>24</v>
      </c>
      <c r="J55" s="160" t="s">
        <v>28</v>
      </c>
      <c r="K55" s="123">
        <f t="shared" si="7"/>
        <v>24</v>
      </c>
      <c r="L55" s="297">
        <v>19877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102414</v>
      </c>
      <c r="D56" s="5">
        <f t="shared" si="8"/>
        <v>102650</v>
      </c>
      <c r="E56" s="52">
        <f t="shared" ref="E56:E65" si="11">SUM(N67/M67*100)</f>
        <v>92.663904019109324</v>
      </c>
      <c r="F56" s="52">
        <f t="shared" si="9"/>
        <v>99.770092547491473</v>
      </c>
      <c r="G56" s="62"/>
      <c r="H56" s="88">
        <v>19361</v>
      </c>
      <c r="I56" s="160">
        <v>25</v>
      </c>
      <c r="J56" s="160" t="s">
        <v>29</v>
      </c>
      <c r="K56" s="123">
        <f t="shared" si="7"/>
        <v>25</v>
      </c>
      <c r="L56" s="297">
        <v>13507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41403</v>
      </c>
      <c r="D57" s="5">
        <f t="shared" si="8"/>
        <v>41596</v>
      </c>
      <c r="E57" s="52">
        <f t="shared" si="11"/>
        <v>103.02072706461966</v>
      </c>
      <c r="F57" s="52">
        <f t="shared" si="9"/>
        <v>99.536013078180602</v>
      </c>
      <c r="G57" s="62"/>
      <c r="H57" s="88">
        <v>15287</v>
      </c>
      <c r="I57" s="160">
        <v>37</v>
      </c>
      <c r="J57" s="160" t="s">
        <v>37</v>
      </c>
      <c r="K57" s="123">
        <f t="shared" si="7"/>
        <v>37</v>
      </c>
      <c r="L57" s="297">
        <v>16782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22552</v>
      </c>
      <c r="D58" s="5">
        <f t="shared" si="8"/>
        <v>21498</v>
      </c>
      <c r="E58" s="52">
        <f t="shared" si="11"/>
        <v>99.278041908786761</v>
      </c>
      <c r="F58" s="52">
        <f t="shared" si="9"/>
        <v>104.90278165410736</v>
      </c>
      <c r="G58" s="62"/>
      <c r="H58" s="373">
        <v>15046</v>
      </c>
      <c r="I58" s="162">
        <v>26</v>
      </c>
      <c r="J58" s="162" t="s">
        <v>30</v>
      </c>
      <c r="K58" s="123">
        <f t="shared" si="7"/>
        <v>26</v>
      </c>
      <c r="L58" s="295">
        <v>13375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19943</v>
      </c>
      <c r="D59" s="5">
        <f t="shared" si="8"/>
        <v>20979</v>
      </c>
      <c r="E59" s="52">
        <f t="shared" si="11"/>
        <v>108.23880597014926</v>
      </c>
      <c r="F59" s="52">
        <f t="shared" si="9"/>
        <v>95.061728395061735</v>
      </c>
      <c r="G59" s="72"/>
      <c r="H59" s="450">
        <v>11794</v>
      </c>
      <c r="I59" s="162">
        <v>33</v>
      </c>
      <c r="J59" s="162" t="s">
        <v>0</v>
      </c>
      <c r="K59" s="123">
        <f t="shared" si="7"/>
        <v>33</v>
      </c>
      <c r="L59" s="295">
        <v>13264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19505</v>
      </c>
      <c r="D60" s="5">
        <f t="shared" si="8"/>
        <v>19877</v>
      </c>
      <c r="E60" s="52">
        <f t="shared" si="11"/>
        <v>104.08217716115263</v>
      </c>
      <c r="F60" s="52">
        <f t="shared" si="9"/>
        <v>98.128490214821156</v>
      </c>
      <c r="G60" s="62"/>
      <c r="H60" s="419">
        <v>6982</v>
      </c>
      <c r="I60" s="220">
        <v>30</v>
      </c>
      <c r="J60" s="220" t="s">
        <v>98</v>
      </c>
      <c r="K60" s="81" t="s">
        <v>8</v>
      </c>
      <c r="L60" s="299">
        <v>713166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19361</v>
      </c>
      <c r="D61" s="5">
        <f t="shared" si="8"/>
        <v>13507</v>
      </c>
      <c r="E61" s="52">
        <f t="shared" si="11"/>
        <v>108.31934653686919</v>
      </c>
      <c r="F61" s="52">
        <f t="shared" si="9"/>
        <v>143.34049011623603</v>
      </c>
      <c r="G61" s="62"/>
      <c r="H61" s="88">
        <v>6552</v>
      </c>
      <c r="I61" s="160">
        <v>34</v>
      </c>
      <c r="J61" s="160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15287</v>
      </c>
      <c r="D62" s="5">
        <f t="shared" si="8"/>
        <v>16782</v>
      </c>
      <c r="E62" s="52">
        <f t="shared" si="11"/>
        <v>100.27550016398818</v>
      </c>
      <c r="F62" s="52">
        <f t="shared" si="9"/>
        <v>91.09164581098797</v>
      </c>
      <c r="G62" s="73"/>
      <c r="H62" s="289">
        <v>4362</v>
      </c>
      <c r="I62" s="160">
        <v>15</v>
      </c>
      <c r="J62" s="160" t="s">
        <v>20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15046</v>
      </c>
      <c r="D63" s="5">
        <f t="shared" si="8"/>
        <v>13375</v>
      </c>
      <c r="E63" s="52">
        <f t="shared" si="11"/>
        <v>96.516774648790815</v>
      </c>
      <c r="F63" s="52">
        <f t="shared" si="9"/>
        <v>112.49345794392522</v>
      </c>
      <c r="G63" s="72"/>
      <c r="H63" s="88">
        <v>4063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11794</v>
      </c>
      <c r="D64" s="5">
        <f t="shared" si="8"/>
        <v>13264</v>
      </c>
      <c r="E64" s="57">
        <f t="shared" si="11"/>
        <v>115.91154791154791</v>
      </c>
      <c r="F64" s="52">
        <f t="shared" si="9"/>
        <v>88.917370325693611</v>
      </c>
      <c r="G64" s="75"/>
      <c r="H64" s="415">
        <v>3413</v>
      </c>
      <c r="I64" s="160">
        <v>29</v>
      </c>
      <c r="J64" s="160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710361</v>
      </c>
      <c r="D65" s="67">
        <f>SUM(L60)</f>
        <v>713166</v>
      </c>
      <c r="E65" s="70">
        <f t="shared" si="11"/>
        <v>100.89466552661554</v>
      </c>
      <c r="F65" s="70">
        <f t="shared" si="9"/>
        <v>99.606683436955763</v>
      </c>
      <c r="G65" s="83">
        <v>79.599999999999994</v>
      </c>
      <c r="H65" s="89">
        <v>3244</v>
      </c>
      <c r="I65" s="160">
        <v>35</v>
      </c>
      <c r="J65" s="160" t="s">
        <v>36</v>
      </c>
      <c r="L65" s="190" t="s">
        <v>104</v>
      </c>
      <c r="M65" s="445" t="s">
        <v>204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289">
        <v>2681</v>
      </c>
      <c r="I66" s="160">
        <v>21</v>
      </c>
      <c r="J66" s="160" t="s">
        <v>25</v>
      </c>
      <c r="K66" s="116">
        <f>SUM(I50)</f>
        <v>17</v>
      </c>
      <c r="L66" s="160" t="s">
        <v>21</v>
      </c>
      <c r="M66" s="308">
        <v>394970</v>
      </c>
      <c r="N66" s="89">
        <f>SUM(H50)</f>
        <v>404317</v>
      </c>
      <c r="R66" s="48"/>
      <c r="S66" s="26"/>
      <c r="T66" s="26"/>
      <c r="U66" s="26"/>
      <c r="V66" s="26"/>
    </row>
    <row r="67" spans="1:22" ht="13.5" customHeight="1">
      <c r="H67" s="88">
        <v>2414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6">
        <v>110522</v>
      </c>
      <c r="N67" s="89">
        <f t="shared" ref="N67:N75" si="13">SUM(H51)</f>
        <v>102414</v>
      </c>
      <c r="R67" s="48"/>
      <c r="S67" s="26"/>
      <c r="T67" s="26"/>
      <c r="U67" s="26"/>
      <c r="V67" s="26"/>
    </row>
    <row r="68" spans="1:22" ht="13.5" customHeight="1">
      <c r="C68" s="26"/>
      <c r="H68" s="289">
        <v>1650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40189</v>
      </c>
      <c r="N68" s="89">
        <f t="shared" si="13"/>
        <v>41403</v>
      </c>
      <c r="R68" s="48"/>
      <c r="S68" s="26"/>
      <c r="T68" s="26"/>
      <c r="U68" s="26"/>
      <c r="V68" s="26"/>
    </row>
    <row r="69" spans="1:22" ht="13.5" customHeight="1">
      <c r="H69" s="88">
        <v>800</v>
      </c>
      <c r="I69" s="160">
        <v>10</v>
      </c>
      <c r="J69" s="160" t="s">
        <v>16</v>
      </c>
      <c r="K69" s="116">
        <f t="shared" si="12"/>
        <v>16</v>
      </c>
      <c r="L69" s="160" t="s">
        <v>3</v>
      </c>
      <c r="M69" s="306">
        <v>22716</v>
      </c>
      <c r="N69" s="89">
        <f t="shared" si="13"/>
        <v>22552</v>
      </c>
      <c r="R69" s="48"/>
      <c r="S69" s="26"/>
      <c r="T69" s="26"/>
      <c r="U69" s="26"/>
      <c r="V69" s="26"/>
    </row>
    <row r="70" spans="1:22" ht="13.5" customHeight="1">
      <c r="H70" s="88">
        <v>762</v>
      </c>
      <c r="I70" s="160">
        <v>13</v>
      </c>
      <c r="J70" s="160" t="s">
        <v>7</v>
      </c>
      <c r="K70" s="116">
        <f t="shared" si="12"/>
        <v>38</v>
      </c>
      <c r="L70" s="160" t="s">
        <v>38</v>
      </c>
      <c r="M70" s="306">
        <v>18425</v>
      </c>
      <c r="N70" s="89">
        <f t="shared" si="13"/>
        <v>19943</v>
      </c>
      <c r="R70" s="48"/>
      <c r="S70" s="26"/>
      <c r="T70" s="26"/>
      <c r="U70" s="26"/>
      <c r="V70" s="26"/>
    </row>
    <row r="71" spans="1:22" ht="13.5" customHeight="1">
      <c r="H71" s="88">
        <v>356</v>
      </c>
      <c r="I71" s="160">
        <v>9</v>
      </c>
      <c r="J71" s="3" t="s">
        <v>161</v>
      </c>
      <c r="K71" s="116">
        <f t="shared" si="12"/>
        <v>24</v>
      </c>
      <c r="L71" s="160" t="s">
        <v>28</v>
      </c>
      <c r="M71" s="306">
        <v>18740</v>
      </c>
      <c r="N71" s="89">
        <f t="shared" si="13"/>
        <v>19505</v>
      </c>
      <c r="R71" s="48"/>
      <c r="S71" s="26"/>
      <c r="T71" s="26"/>
      <c r="U71" s="26"/>
      <c r="V71" s="26"/>
    </row>
    <row r="72" spans="1:22" ht="13.5" customHeight="1">
      <c r="H72" s="88">
        <v>350</v>
      </c>
      <c r="I72" s="160">
        <v>2</v>
      </c>
      <c r="J72" s="160" t="s">
        <v>6</v>
      </c>
      <c r="K72" s="116">
        <f t="shared" si="12"/>
        <v>25</v>
      </c>
      <c r="L72" s="160" t="s">
        <v>29</v>
      </c>
      <c r="M72" s="306">
        <v>17874</v>
      </c>
      <c r="N72" s="89">
        <f t="shared" si="13"/>
        <v>19361</v>
      </c>
      <c r="R72" s="48"/>
      <c r="S72" s="26"/>
      <c r="T72" s="26"/>
      <c r="U72" s="26"/>
      <c r="V72" s="26"/>
    </row>
    <row r="73" spans="1:22" ht="13.5" customHeight="1">
      <c r="H73" s="88">
        <v>327</v>
      </c>
      <c r="I73" s="160">
        <v>27</v>
      </c>
      <c r="J73" s="160" t="s">
        <v>31</v>
      </c>
      <c r="K73" s="116">
        <f t="shared" si="12"/>
        <v>37</v>
      </c>
      <c r="L73" s="160" t="s">
        <v>37</v>
      </c>
      <c r="M73" s="306">
        <v>15245</v>
      </c>
      <c r="N73" s="89">
        <f t="shared" si="13"/>
        <v>15287</v>
      </c>
      <c r="R73" s="48"/>
      <c r="S73" s="26"/>
      <c r="T73" s="26"/>
      <c r="U73" s="26"/>
      <c r="V73" s="26"/>
    </row>
    <row r="74" spans="1:22" ht="13.5" customHeight="1">
      <c r="H74" s="88">
        <v>303</v>
      </c>
      <c r="I74" s="160">
        <v>22</v>
      </c>
      <c r="J74" s="160" t="s">
        <v>26</v>
      </c>
      <c r="K74" s="116">
        <f t="shared" si="12"/>
        <v>26</v>
      </c>
      <c r="L74" s="162" t="s">
        <v>30</v>
      </c>
      <c r="M74" s="307">
        <v>15589</v>
      </c>
      <c r="N74" s="89">
        <f t="shared" si="13"/>
        <v>15046</v>
      </c>
      <c r="R74" s="48"/>
      <c r="S74" s="26"/>
      <c r="T74" s="26"/>
      <c r="U74" s="26"/>
      <c r="V74" s="26"/>
    </row>
    <row r="75" spans="1:22" ht="13.5" customHeight="1" thickBot="1">
      <c r="H75" s="88">
        <v>122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7">
        <v>10175</v>
      </c>
      <c r="N75" s="166">
        <f t="shared" si="13"/>
        <v>11794</v>
      </c>
      <c r="R75" s="48"/>
      <c r="S75" s="26"/>
      <c r="T75" s="26"/>
      <c r="U75" s="26"/>
      <c r="V75" s="26"/>
    </row>
    <row r="76" spans="1:22" ht="13.5" customHeight="1" thickTop="1">
      <c r="H76" s="88">
        <v>88</v>
      </c>
      <c r="I76" s="160">
        <v>23</v>
      </c>
      <c r="J76" s="160" t="s">
        <v>27</v>
      </c>
      <c r="K76" s="3"/>
      <c r="L76" s="332" t="s">
        <v>107</v>
      </c>
      <c r="M76" s="337">
        <v>704062</v>
      </c>
      <c r="N76" s="171">
        <f>SUM(H90)</f>
        <v>710361</v>
      </c>
      <c r="R76" s="48"/>
      <c r="S76" s="26"/>
      <c r="T76" s="26"/>
      <c r="U76" s="26"/>
      <c r="V76" s="26"/>
    </row>
    <row r="77" spans="1:22" ht="13.5" customHeight="1">
      <c r="H77" s="88">
        <v>83</v>
      </c>
      <c r="I77" s="160">
        <v>39</v>
      </c>
      <c r="J77" s="160" t="s">
        <v>39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423">
        <v>77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60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49</v>
      </c>
      <c r="I80" s="160">
        <v>12</v>
      </c>
      <c r="J80" s="160" t="s">
        <v>18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423">
        <v>1</v>
      </c>
      <c r="I81" s="160">
        <v>6</v>
      </c>
      <c r="J81" s="160" t="s">
        <v>13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3</v>
      </c>
      <c r="J82" s="160" t="s">
        <v>10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5</v>
      </c>
      <c r="J83" s="160" t="s">
        <v>12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7</v>
      </c>
      <c r="J84" s="160" t="s">
        <v>14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8</v>
      </c>
      <c r="J85" s="160" t="s">
        <v>15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1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710361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U15" sqref="U15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1" t="s">
        <v>87</v>
      </c>
      <c r="N16" s="203" t="s">
        <v>121</v>
      </c>
      <c r="O16" s="148" t="s">
        <v>123</v>
      </c>
    </row>
    <row r="17" spans="1:25" ht="11.1" customHeight="1">
      <c r="A17" s="6" t="s">
        <v>171</v>
      </c>
      <c r="B17" s="145">
        <v>73.8</v>
      </c>
      <c r="C17" s="145">
        <v>75.2</v>
      </c>
      <c r="D17" s="145">
        <v>80.7</v>
      </c>
      <c r="E17" s="145">
        <v>84</v>
      </c>
      <c r="F17" s="145">
        <v>76.400000000000006</v>
      </c>
      <c r="G17" s="145">
        <v>85.7</v>
      </c>
      <c r="H17" s="147">
        <v>93.5</v>
      </c>
      <c r="I17" s="145">
        <v>83.6</v>
      </c>
      <c r="J17" s="145">
        <v>90.4</v>
      </c>
      <c r="K17" s="145">
        <v>78.8</v>
      </c>
      <c r="L17" s="145">
        <v>76.900000000000006</v>
      </c>
      <c r="M17" s="146">
        <v>79.7</v>
      </c>
      <c r="N17" s="205">
        <f>SUM(B17:M17)</f>
        <v>978.69999999999993</v>
      </c>
      <c r="O17" s="204">
        <v>120.3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177</v>
      </c>
      <c r="B18" s="145">
        <v>73</v>
      </c>
      <c r="C18" s="145">
        <v>75.900000000000006</v>
      </c>
      <c r="D18" s="145">
        <v>71.5</v>
      </c>
      <c r="E18" s="145">
        <v>77.5</v>
      </c>
      <c r="F18" s="145">
        <v>69.5</v>
      </c>
      <c r="G18" s="145">
        <v>72.900000000000006</v>
      </c>
      <c r="H18" s="147">
        <v>77.8</v>
      </c>
      <c r="I18" s="145">
        <v>69.599999999999994</v>
      </c>
      <c r="J18" s="145">
        <v>69.099999999999994</v>
      </c>
      <c r="K18" s="145">
        <v>65.3</v>
      </c>
      <c r="L18" s="145">
        <v>61.2</v>
      </c>
      <c r="M18" s="146">
        <v>67.400000000000006</v>
      </c>
      <c r="N18" s="205">
        <f>SUM(B18:M18)</f>
        <v>850.69999999999993</v>
      </c>
      <c r="O18" s="204">
        <f t="shared" ref="O18:O20" si="0">ROUND(N18/N17*100,1)</f>
        <v>86.9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182</v>
      </c>
      <c r="B19" s="145">
        <v>54.8</v>
      </c>
      <c r="C19" s="145">
        <v>61.9</v>
      </c>
      <c r="D19" s="145">
        <v>55.5</v>
      </c>
      <c r="E19" s="145">
        <v>67.3</v>
      </c>
      <c r="F19" s="145">
        <v>60.7</v>
      </c>
      <c r="G19" s="145">
        <v>76</v>
      </c>
      <c r="H19" s="147">
        <v>70.3</v>
      </c>
      <c r="I19" s="145">
        <v>68</v>
      </c>
      <c r="J19" s="145">
        <v>72</v>
      </c>
      <c r="K19" s="145">
        <v>68.7</v>
      </c>
      <c r="L19" s="145">
        <v>70</v>
      </c>
      <c r="M19" s="146">
        <v>74.3</v>
      </c>
      <c r="N19" s="205">
        <f>SUM(B19:M19)</f>
        <v>799.5</v>
      </c>
      <c r="O19" s="204">
        <f t="shared" si="0"/>
        <v>94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187</v>
      </c>
      <c r="B20" s="145">
        <v>54.3</v>
      </c>
      <c r="C20" s="145">
        <v>60.6</v>
      </c>
      <c r="D20" s="145">
        <v>56.3</v>
      </c>
      <c r="E20" s="145">
        <v>59.1</v>
      </c>
      <c r="F20" s="145">
        <v>59.3</v>
      </c>
      <c r="G20" s="145">
        <v>55.6</v>
      </c>
      <c r="H20" s="147">
        <v>62.1</v>
      </c>
      <c r="I20" s="145">
        <v>60</v>
      </c>
      <c r="J20" s="145">
        <v>57.7</v>
      </c>
      <c r="K20" s="145">
        <v>60.2</v>
      </c>
      <c r="L20" s="145">
        <v>55.8</v>
      </c>
      <c r="M20" s="146">
        <v>56.9</v>
      </c>
      <c r="N20" s="205">
        <f>SUM(B20:M20)</f>
        <v>697.9</v>
      </c>
      <c r="O20" s="204">
        <f t="shared" si="0"/>
        <v>87.3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195</v>
      </c>
      <c r="B21" s="145">
        <v>56.7</v>
      </c>
      <c r="C21" s="145">
        <v>58.5</v>
      </c>
      <c r="D21" s="145">
        <v>61.8</v>
      </c>
      <c r="E21" s="145">
        <v>60</v>
      </c>
      <c r="F21" s="145">
        <v>56.8</v>
      </c>
      <c r="G21" s="145"/>
      <c r="H21" s="147"/>
      <c r="I21" s="145"/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1" t="s">
        <v>87</v>
      </c>
      <c r="N41" s="203" t="s">
        <v>122</v>
      </c>
      <c r="O41" s="148" t="s">
        <v>123</v>
      </c>
    </row>
    <row r="42" spans="1:26" ht="11.1" customHeight="1">
      <c r="A42" s="6" t="s">
        <v>171</v>
      </c>
      <c r="B42" s="152">
        <v>96.4</v>
      </c>
      <c r="C42" s="152">
        <v>97.8</v>
      </c>
      <c r="D42" s="152">
        <v>95.2</v>
      </c>
      <c r="E42" s="152">
        <v>99.2</v>
      </c>
      <c r="F42" s="152">
        <v>97.6</v>
      </c>
      <c r="G42" s="152">
        <v>99</v>
      </c>
      <c r="H42" s="152">
        <v>101.3</v>
      </c>
      <c r="I42" s="152">
        <v>107</v>
      </c>
      <c r="J42" s="152">
        <v>105.1</v>
      </c>
      <c r="K42" s="152">
        <v>105.3</v>
      </c>
      <c r="L42" s="152">
        <v>100.4</v>
      </c>
      <c r="M42" s="202">
        <v>100.3</v>
      </c>
      <c r="N42" s="209">
        <f>SUM(B42:M42)/12</f>
        <v>100.38333333333333</v>
      </c>
      <c r="O42" s="204">
        <v>119.5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177</v>
      </c>
      <c r="B43" s="152">
        <v>105.8</v>
      </c>
      <c r="C43" s="152">
        <v>103.9</v>
      </c>
      <c r="D43" s="152">
        <v>96.7</v>
      </c>
      <c r="E43" s="152">
        <v>93.3</v>
      </c>
      <c r="F43" s="152">
        <v>100.2</v>
      </c>
      <c r="G43" s="152">
        <v>97.8</v>
      </c>
      <c r="H43" s="152">
        <v>101.8</v>
      </c>
      <c r="I43" s="152">
        <v>102.7</v>
      </c>
      <c r="J43" s="152">
        <v>99.6</v>
      </c>
      <c r="K43" s="152">
        <v>98.3</v>
      </c>
      <c r="L43" s="152">
        <v>92.6</v>
      </c>
      <c r="M43" s="202">
        <v>89</v>
      </c>
      <c r="N43" s="209">
        <f>SUM(B43:M43)/12</f>
        <v>98.47499999999998</v>
      </c>
      <c r="O43" s="204">
        <f t="shared" ref="O43:O45" si="1">ROUND(N43/N42*100,1)</f>
        <v>98.1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182</v>
      </c>
      <c r="B44" s="152">
        <v>92.4</v>
      </c>
      <c r="C44" s="152">
        <v>95.3</v>
      </c>
      <c r="D44" s="152">
        <v>92.5</v>
      </c>
      <c r="E44" s="152">
        <v>93.4</v>
      </c>
      <c r="F44" s="152">
        <v>95.2</v>
      </c>
      <c r="G44" s="152">
        <v>99.5</v>
      </c>
      <c r="H44" s="152">
        <v>101.2</v>
      </c>
      <c r="I44" s="152">
        <v>108.1</v>
      </c>
      <c r="J44" s="152">
        <v>97.5</v>
      </c>
      <c r="K44" s="152">
        <v>99.6</v>
      </c>
      <c r="L44" s="152">
        <v>98.6</v>
      </c>
      <c r="M44" s="202">
        <v>102.6</v>
      </c>
      <c r="N44" s="209">
        <f>SUM(B44:M44)/12</f>
        <v>97.99166666666666</v>
      </c>
      <c r="O44" s="204">
        <f t="shared" si="1"/>
        <v>99.5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187</v>
      </c>
      <c r="B45" s="152">
        <v>83.4</v>
      </c>
      <c r="C45" s="152">
        <v>86.1</v>
      </c>
      <c r="D45" s="152">
        <v>84.2</v>
      </c>
      <c r="E45" s="152">
        <v>84.1</v>
      </c>
      <c r="F45" s="152">
        <v>85.6</v>
      </c>
      <c r="G45" s="152">
        <v>85.8</v>
      </c>
      <c r="H45" s="152">
        <v>84.5</v>
      </c>
      <c r="I45" s="152">
        <v>86.5</v>
      </c>
      <c r="J45" s="152">
        <v>87.3</v>
      </c>
      <c r="K45" s="152">
        <v>89.5</v>
      </c>
      <c r="L45" s="152">
        <v>93.4</v>
      </c>
      <c r="M45" s="202">
        <v>94.4</v>
      </c>
      <c r="N45" s="209">
        <f>SUM(B45:M45)/12</f>
        <v>87.066666666666663</v>
      </c>
      <c r="O45" s="204">
        <f t="shared" si="1"/>
        <v>88.9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195</v>
      </c>
      <c r="B46" s="152">
        <v>96.7</v>
      </c>
      <c r="C46" s="152">
        <v>96.6</v>
      </c>
      <c r="D46" s="152">
        <v>93.7</v>
      </c>
      <c r="E46" s="152">
        <v>94</v>
      </c>
      <c r="F46" s="152">
        <v>96</v>
      </c>
      <c r="G46" s="152"/>
      <c r="H46" s="152"/>
      <c r="I46" s="152"/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1" t="s">
        <v>87</v>
      </c>
      <c r="N65" s="203" t="s">
        <v>122</v>
      </c>
      <c r="O65" s="283" t="s">
        <v>123</v>
      </c>
    </row>
    <row r="66" spans="1:26" ht="11.1" customHeight="1">
      <c r="A66" s="6" t="s">
        <v>171</v>
      </c>
      <c r="B66" s="145">
        <v>76.2</v>
      </c>
      <c r="C66" s="145">
        <v>76.7</v>
      </c>
      <c r="D66" s="145">
        <v>85</v>
      </c>
      <c r="E66" s="145">
        <v>84.4</v>
      </c>
      <c r="F66" s="145">
        <v>78.400000000000006</v>
      </c>
      <c r="G66" s="145">
        <v>86.5</v>
      </c>
      <c r="H66" s="145">
        <v>92.3</v>
      </c>
      <c r="I66" s="145">
        <v>77.5</v>
      </c>
      <c r="J66" s="145">
        <v>86.1</v>
      </c>
      <c r="K66" s="145">
        <v>74.8</v>
      </c>
      <c r="L66" s="145">
        <v>77.099999999999994</v>
      </c>
      <c r="M66" s="146">
        <v>79.400000000000006</v>
      </c>
      <c r="N66" s="208">
        <f>SUM(B66:M66)/12</f>
        <v>81.2</v>
      </c>
      <c r="O66" s="204">
        <v>100.5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177</v>
      </c>
      <c r="B67" s="145">
        <v>68.099999999999994</v>
      </c>
      <c r="C67" s="145">
        <v>73.3</v>
      </c>
      <c r="D67" s="145">
        <v>74.900000000000006</v>
      </c>
      <c r="E67" s="145">
        <v>83.4</v>
      </c>
      <c r="F67" s="145">
        <v>68.3</v>
      </c>
      <c r="G67" s="145">
        <v>74.900000000000006</v>
      </c>
      <c r="H67" s="145">
        <v>76</v>
      </c>
      <c r="I67" s="145">
        <v>67.599999999999994</v>
      </c>
      <c r="J67" s="145">
        <v>69.8</v>
      </c>
      <c r="K67" s="145">
        <v>66.599999999999994</v>
      </c>
      <c r="L67" s="145">
        <v>67.099999999999994</v>
      </c>
      <c r="M67" s="146">
        <v>76.3</v>
      </c>
      <c r="N67" s="208">
        <f>SUM(B67:M67)/12</f>
        <v>72.191666666666663</v>
      </c>
      <c r="O67" s="204">
        <f t="shared" ref="O67:O69" si="2">ROUND(N67/N66*100,1)</f>
        <v>88.9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182</v>
      </c>
      <c r="B68" s="145">
        <v>58.5</v>
      </c>
      <c r="C68" s="145">
        <v>64.400000000000006</v>
      </c>
      <c r="D68" s="145">
        <v>60.6</v>
      </c>
      <c r="E68" s="145">
        <v>71.900000000000006</v>
      </c>
      <c r="F68" s="145">
        <v>63.4</v>
      </c>
      <c r="G68" s="145">
        <v>75.900000000000006</v>
      </c>
      <c r="H68" s="145">
        <v>69.2</v>
      </c>
      <c r="I68" s="145">
        <v>61.7</v>
      </c>
      <c r="J68" s="145">
        <v>75.099999999999994</v>
      </c>
      <c r="K68" s="145">
        <v>68.7</v>
      </c>
      <c r="L68" s="145">
        <v>71.2</v>
      </c>
      <c r="M68" s="146">
        <v>71.8</v>
      </c>
      <c r="N68" s="208">
        <f>SUM(B68:M68)/12</f>
        <v>67.7</v>
      </c>
      <c r="O68" s="204">
        <f t="shared" si="2"/>
        <v>93.8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187</v>
      </c>
      <c r="B69" s="145">
        <v>68.7</v>
      </c>
      <c r="C69" s="145">
        <v>69.900000000000006</v>
      </c>
      <c r="D69" s="145">
        <v>67.2</v>
      </c>
      <c r="E69" s="145">
        <v>70.3</v>
      </c>
      <c r="F69" s="145">
        <v>69</v>
      </c>
      <c r="G69" s="145">
        <v>64.8</v>
      </c>
      <c r="H69" s="145">
        <v>73.7</v>
      </c>
      <c r="I69" s="145">
        <v>68.900000000000006</v>
      </c>
      <c r="J69" s="145">
        <v>65.900000000000006</v>
      </c>
      <c r="K69" s="145">
        <v>66.8</v>
      </c>
      <c r="L69" s="145">
        <v>58.9</v>
      </c>
      <c r="M69" s="146">
        <v>60.1</v>
      </c>
      <c r="N69" s="208">
        <f>SUM(B69:M69)/12</f>
        <v>67.016666666666666</v>
      </c>
      <c r="O69" s="204">
        <f t="shared" si="2"/>
        <v>99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195</v>
      </c>
      <c r="B70" s="145">
        <v>58.1</v>
      </c>
      <c r="C70" s="145">
        <v>60.6</v>
      </c>
      <c r="D70" s="145">
        <v>66.400000000000006</v>
      </c>
      <c r="E70" s="145">
        <v>63.8</v>
      </c>
      <c r="F70" s="145">
        <v>58.7</v>
      </c>
      <c r="G70" s="145"/>
      <c r="H70" s="145"/>
      <c r="I70" s="145"/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U15" sqref="U15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3" t="s">
        <v>121</v>
      </c>
      <c r="O18" s="203" t="s">
        <v>123</v>
      </c>
    </row>
    <row r="19" spans="1:18" ht="11.1" customHeight="1">
      <c r="A19" s="6" t="s">
        <v>171</v>
      </c>
      <c r="B19" s="152">
        <v>9.4</v>
      </c>
      <c r="C19" s="152">
        <v>10.3</v>
      </c>
      <c r="D19" s="152">
        <v>13.4</v>
      </c>
      <c r="E19" s="152">
        <v>13.5</v>
      </c>
      <c r="F19" s="152">
        <v>11.3</v>
      </c>
      <c r="G19" s="152">
        <v>12.2</v>
      </c>
      <c r="H19" s="152">
        <v>10.9</v>
      </c>
      <c r="I19" s="152">
        <v>11.2</v>
      </c>
      <c r="J19" s="152">
        <v>12.1</v>
      </c>
      <c r="K19" s="152">
        <v>10.7</v>
      </c>
      <c r="L19" s="152">
        <v>11.3</v>
      </c>
      <c r="M19" s="152">
        <v>11.8</v>
      </c>
      <c r="N19" s="209">
        <f>SUM(B19:M19)</f>
        <v>138.10000000000002</v>
      </c>
      <c r="O19" s="209">
        <v>92.4</v>
      </c>
      <c r="Q19" s="211"/>
      <c r="R19" s="211"/>
    </row>
    <row r="20" spans="1:18" ht="11.1" customHeight="1">
      <c r="A20" s="6" t="s">
        <v>177</v>
      </c>
      <c r="B20" s="152">
        <v>11.1</v>
      </c>
      <c r="C20" s="152">
        <v>11.5</v>
      </c>
      <c r="D20" s="152">
        <v>12.1</v>
      </c>
      <c r="E20" s="152">
        <v>12.3</v>
      </c>
      <c r="F20" s="152">
        <v>10.6</v>
      </c>
      <c r="G20" s="152">
        <v>11.7</v>
      </c>
      <c r="H20" s="152">
        <v>10.9</v>
      </c>
      <c r="I20" s="152">
        <v>12.4</v>
      </c>
      <c r="J20" s="152">
        <v>11.6</v>
      </c>
      <c r="K20" s="152">
        <v>11.3</v>
      </c>
      <c r="L20" s="152">
        <v>12.4</v>
      </c>
      <c r="M20" s="152">
        <v>11.7</v>
      </c>
      <c r="N20" s="209">
        <f>SUM(B20:M20)</f>
        <v>139.6</v>
      </c>
      <c r="O20" s="209">
        <f t="shared" ref="O20:O22" si="0">ROUND(N20/N19*100,1)</f>
        <v>101.1</v>
      </c>
      <c r="Q20" s="211"/>
      <c r="R20" s="211"/>
    </row>
    <row r="21" spans="1:18" ht="11.1" customHeight="1">
      <c r="A21" s="6" t="s">
        <v>182</v>
      </c>
      <c r="B21" s="152">
        <v>11.5</v>
      </c>
      <c r="C21" s="152">
        <v>11.2</v>
      </c>
      <c r="D21" s="152">
        <v>11.8</v>
      </c>
      <c r="E21" s="152">
        <v>12.5</v>
      </c>
      <c r="F21" s="152">
        <v>9.6999999999999993</v>
      </c>
      <c r="G21" s="152">
        <v>12.4</v>
      </c>
      <c r="H21" s="152">
        <v>11.3</v>
      </c>
      <c r="I21" s="152">
        <v>9.8000000000000007</v>
      </c>
      <c r="J21" s="152">
        <v>10.5</v>
      </c>
      <c r="K21" s="152">
        <v>10.6</v>
      </c>
      <c r="L21" s="152">
        <v>11</v>
      </c>
      <c r="M21" s="152">
        <v>12</v>
      </c>
      <c r="N21" s="209">
        <f>SUM(B21:M21)</f>
        <v>134.30000000000001</v>
      </c>
      <c r="O21" s="209">
        <f t="shared" si="0"/>
        <v>96.2</v>
      </c>
      <c r="Q21" s="211"/>
      <c r="R21" s="211"/>
    </row>
    <row r="22" spans="1:18" ht="11.1" customHeight="1">
      <c r="A22" s="6" t="s">
        <v>187</v>
      </c>
      <c r="B22" s="152">
        <v>9.3000000000000007</v>
      </c>
      <c r="C22" s="152">
        <v>12</v>
      </c>
      <c r="D22" s="152">
        <v>11.7</v>
      </c>
      <c r="E22" s="152">
        <v>11.6</v>
      </c>
      <c r="F22" s="152">
        <v>11.5</v>
      </c>
      <c r="G22" s="152">
        <v>12.4</v>
      </c>
      <c r="H22" s="152">
        <v>13.3</v>
      </c>
      <c r="I22" s="152">
        <v>11.1</v>
      </c>
      <c r="J22" s="152">
        <v>11.4</v>
      </c>
      <c r="K22" s="152">
        <v>12.1</v>
      </c>
      <c r="L22" s="152">
        <v>11.3</v>
      </c>
      <c r="M22" s="152">
        <v>11.9</v>
      </c>
      <c r="N22" s="209">
        <f>SUM(B22:M22)</f>
        <v>139.6</v>
      </c>
      <c r="O22" s="209">
        <f t="shared" si="0"/>
        <v>103.9</v>
      </c>
      <c r="Q22" s="211"/>
      <c r="R22" s="211"/>
    </row>
    <row r="23" spans="1:18" ht="11.1" customHeight="1">
      <c r="A23" s="6" t="s">
        <v>195</v>
      </c>
      <c r="B23" s="152">
        <v>10</v>
      </c>
      <c r="C23" s="152">
        <v>10</v>
      </c>
      <c r="D23" s="152">
        <v>13.2</v>
      </c>
      <c r="E23" s="152">
        <v>13</v>
      </c>
      <c r="F23" s="152">
        <v>11.7</v>
      </c>
      <c r="G23" s="152"/>
      <c r="H23" s="152"/>
      <c r="I23" s="152"/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3" t="s">
        <v>122</v>
      </c>
      <c r="O42" s="203" t="s">
        <v>123</v>
      </c>
    </row>
    <row r="43" spans="1:26" ht="11.1" customHeight="1">
      <c r="A43" s="6" t="s">
        <v>171</v>
      </c>
      <c r="B43" s="152">
        <v>18.8</v>
      </c>
      <c r="C43" s="152">
        <v>18.100000000000001</v>
      </c>
      <c r="D43" s="152">
        <v>19.5</v>
      </c>
      <c r="E43" s="152">
        <v>19.100000000000001</v>
      </c>
      <c r="F43" s="152">
        <v>19.2</v>
      </c>
      <c r="G43" s="152">
        <v>18.7</v>
      </c>
      <c r="H43" s="152">
        <v>18.2</v>
      </c>
      <c r="I43" s="152">
        <v>19</v>
      </c>
      <c r="J43" s="152">
        <v>18.7</v>
      </c>
      <c r="K43" s="152">
        <v>18.399999999999999</v>
      </c>
      <c r="L43" s="152">
        <v>18.7</v>
      </c>
      <c r="M43" s="152">
        <v>19.7</v>
      </c>
      <c r="N43" s="209">
        <f>SUM(B43:M43)/12</f>
        <v>18.841666666666665</v>
      </c>
      <c r="O43" s="209">
        <v>83.7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177</v>
      </c>
      <c r="B44" s="152">
        <v>19.8</v>
      </c>
      <c r="C44" s="152">
        <v>20.3</v>
      </c>
      <c r="D44" s="152">
        <v>19.8</v>
      </c>
      <c r="E44" s="152">
        <v>19.100000000000001</v>
      </c>
      <c r="F44" s="152">
        <v>18.600000000000001</v>
      </c>
      <c r="G44" s="152">
        <v>18.600000000000001</v>
      </c>
      <c r="H44" s="152">
        <v>17.899999999999999</v>
      </c>
      <c r="I44" s="152">
        <v>18.2</v>
      </c>
      <c r="J44" s="152">
        <v>18.2</v>
      </c>
      <c r="K44" s="152">
        <v>18.100000000000001</v>
      </c>
      <c r="L44" s="152">
        <v>18.100000000000001</v>
      </c>
      <c r="M44" s="152">
        <v>18.2</v>
      </c>
      <c r="N44" s="209">
        <f>SUM(B44:M44)/12</f>
        <v>18.741666666666664</v>
      </c>
      <c r="O44" s="209">
        <f t="shared" ref="O44" si="1">ROUND(N44/N43*100,1)</f>
        <v>99.5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182</v>
      </c>
      <c r="B45" s="152">
        <v>19.399999999999999</v>
      </c>
      <c r="C45" s="152">
        <v>19.3</v>
      </c>
      <c r="D45" s="152">
        <v>19</v>
      </c>
      <c r="E45" s="152">
        <v>19.100000000000001</v>
      </c>
      <c r="F45" s="152">
        <v>18.8</v>
      </c>
      <c r="G45" s="152">
        <v>19.100000000000001</v>
      </c>
      <c r="H45" s="152">
        <v>19.100000000000001</v>
      </c>
      <c r="I45" s="152">
        <v>18.3</v>
      </c>
      <c r="J45" s="152">
        <v>18.2</v>
      </c>
      <c r="K45" s="152">
        <v>17.5</v>
      </c>
      <c r="L45" s="152">
        <v>16.8</v>
      </c>
      <c r="M45" s="152">
        <v>17.100000000000001</v>
      </c>
      <c r="N45" s="209">
        <f>SUM(B45:M45)/12</f>
        <v>18.475000000000001</v>
      </c>
      <c r="O45" s="209">
        <v>98.9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187</v>
      </c>
      <c r="B46" s="152">
        <v>17.2</v>
      </c>
      <c r="C46" s="152">
        <v>16.8</v>
      </c>
      <c r="D46" s="152">
        <v>17</v>
      </c>
      <c r="E46" s="152">
        <v>16.600000000000001</v>
      </c>
      <c r="F46" s="152">
        <v>16.3</v>
      </c>
      <c r="G46" s="152">
        <v>17.7</v>
      </c>
      <c r="H46" s="152">
        <v>16.8</v>
      </c>
      <c r="I46" s="152">
        <v>17.2</v>
      </c>
      <c r="J46" s="152">
        <v>16.899999999999999</v>
      </c>
      <c r="K46" s="152">
        <v>16.7</v>
      </c>
      <c r="L46" s="152">
        <v>16.8</v>
      </c>
      <c r="M46" s="152">
        <v>16.7</v>
      </c>
      <c r="N46" s="209">
        <f>SUM(B46:M46)/12</f>
        <v>16.891666666666666</v>
      </c>
      <c r="O46" s="209">
        <f t="shared" ref="O46" si="2">ROUND(N46/N45*100,1)</f>
        <v>91.4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195</v>
      </c>
      <c r="B47" s="152">
        <v>16.7</v>
      </c>
      <c r="C47" s="152">
        <v>16.7</v>
      </c>
      <c r="D47" s="152">
        <v>16.899999999999999</v>
      </c>
      <c r="E47" s="152">
        <v>16.399999999999999</v>
      </c>
      <c r="F47" s="152">
        <v>16.8</v>
      </c>
      <c r="G47" s="152"/>
      <c r="H47" s="152"/>
      <c r="I47" s="152"/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3" t="s">
        <v>122</v>
      </c>
      <c r="O70" s="203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51.9</v>
      </c>
      <c r="C71" s="145">
        <v>57.5</v>
      </c>
      <c r="D71" s="145">
        <v>67.900000000000006</v>
      </c>
      <c r="E71" s="145">
        <v>70.8</v>
      </c>
      <c r="F71" s="145">
        <v>59.1</v>
      </c>
      <c r="G71" s="145">
        <v>65.8</v>
      </c>
      <c r="H71" s="145">
        <v>60.1</v>
      </c>
      <c r="I71" s="145">
        <v>57.8</v>
      </c>
      <c r="J71" s="145">
        <v>64.7</v>
      </c>
      <c r="K71" s="145">
        <v>58.7</v>
      </c>
      <c r="L71" s="145">
        <v>59.8</v>
      </c>
      <c r="M71" s="145">
        <v>58.8</v>
      </c>
      <c r="N71" s="208">
        <f>SUM(B71:M71)/12</f>
        <v>61.07500000000001</v>
      </c>
      <c r="O71" s="209">
        <v>109.3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177</v>
      </c>
      <c r="B72" s="145">
        <v>56</v>
      </c>
      <c r="C72" s="145">
        <v>56.2</v>
      </c>
      <c r="D72" s="145">
        <v>61.6</v>
      </c>
      <c r="E72" s="145">
        <v>64.7</v>
      </c>
      <c r="F72" s="145">
        <v>57.9</v>
      </c>
      <c r="G72" s="145">
        <v>62.6</v>
      </c>
      <c r="H72" s="145">
        <v>61.9</v>
      </c>
      <c r="I72" s="145">
        <v>67.599999999999994</v>
      </c>
      <c r="J72" s="145">
        <v>63.8</v>
      </c>
      <c r="K72" s="145">
        <v>62.6</v>
      </c>
      <c r="L72" s="145">
        <v>68.7</v>
      </c>
      <c r="M72" s="145">
        <v>64.3</v>
      </c>
      <c r="N72" s="208">
        <f>SUM(B72:M72)/12</f>
        <v>62.324999999999996</v>
      </c>
      <c r="O72" s="209">
        <f t="shared" ref="O72:O74" si="3">ROUND(N72/N71*100,1)</f>
        <v>102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182</v>
      </c>
      <c r="B73" s="145">
        <v>58</v>
      </c>
      <c r="C73" s="145">
        <v>58.6</v>
      </c>
      <c r="D73" s="145">
        <v>62.1</v>
      </c>
      <c r="E73" s="145">
        <v>65.5</v>
      </c>
      <c r="F73" s="145">
        <v>52.1</v>
      </c>
      <c r="G73" s="145">
        <v>64.7</v>
      </c>
      <c r="H73" s="145">
        <v>59.1</v>
      </c>
      <c r="I73" s="145">
        <v>54.4</v>
      </c>
      <c r="J73" s="145">
        <v>57.8</v>
      </c>
      <c r="K73" s="145">
        <v>61.1</v>
      </c>
      <c r="L73" s="145">
        <v>66.400000000000006</v>
      </c>
      <c r="M73" s="145">
        <v>69.7</v>
      </c>
      <c r="N73" s="208">
        <f>SUM(B73:M73)/12</f>
        <v>60.791666666666664</v>
      </c>
      <c r="O73" s="209">
        <f t="shared" si="3"/>
        <v>97.5</v>
      </c>
      <c r="Q73" s="17"/>
      <c r="R73" s="17"/>
    </row>
    <row r="74" spans="1:26" ht="11.1" customHeight="1">
      <c r="A74" s="6" t="s">
        <v>187</v>
      </c>
      <c r="B74" s="145">
        <v>54</v>
      </c>
      <c r="C74" s="145">
        <v>71.400000000000006</v>
      </c>
      <c r="D74" s="145">
        <v>68.8</v>
      </c>
      <c r="E74" s="145">
        <v>70</v>
      </c>
      <c r="F74" s="145">
        <v>71.099999999999994</v>
      </c>
      <c r="G74" s="145">
        <v>68.599999999999994</v>
      </c>
      <c r="H74" s="145">
        <v>80</v>
      </c>
      <c r="I74" s="145">
        <v>64.3</v>
      </c>
      <c r="J74" s="145">
        <v>67.8</v>
      </c>
      <c r="K74" s="145">
        <v>72.900000000000006</v>
      </c>
      <c r="L74" s="145">
        <v>66.900000000000006</v>
      </c>
      <c r="M74" s="145">
        <v>71.3</v>
      </c>
      <c r="N74" s="208">
        <f>SUM(B74:M74)/12</f>
        <v>68.924999999999983</v>
      </c>
      <c r="O74" s="428">
        <f t="shared" si="3"/>
        <v>113.4</v>
      </c>
      <c r="Q74" s="17"/>
      <c r="R74" s="17"/>
    </row>
    <row r="75" spans="1:26" ht="11.1" customHeight="1">
      <c r="A75" s="6" t="s">
        <v>195</v>
      </c>
      <c r="B75" s="145">
        <v>60</v>
      </c>
      <c r="C75" s="145">
        <v>59.9</v>
      </c>
      <c r="D75" s="145">
        <v>77.400000000000006</v>
      </c>
      <c r="E75" s="145">
        <v>79.7</v>
      </c>
      <c r="F75" s="145">
        <v>69.400000000000006</v>
      </c>
      <c r="G75" s="145"/>
      <c r="H75" s="145"/>
      <c r="I75" s="145"/>
      <c r="J75" s="145"/>
      <c r="K75" s="145"/>
      <c r="L75" s="145"/>
      <c r="M75" s="145"/>
      <c r="N75" s="208"/>
      <c r="O75" s="428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U15" sqref="U15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2" t="s">
        <v>123</v>
      </c>
    </row>
    <row r="25" spans="1:24" ht="11.1" customHeight="1">
      <c r="A25" s="6" t="s">
        <v>171</v>
      </c>
      <c r="B25" s="152">
        <v>16.7</v>
      </c>
      <c r="C25" s="152">
        <v>20</v>
      </c>
      <c r="D25" s="152">
        <v>21.5</v>
      </c>
      <c r="E25" s="152">
        <v>20.7</v>
      </c>
      <c r="F25" s="152">
        <v>21.3</v>
      </c>
      <c r="G25" s="152">
        <v>24.4</v>
      </c>
      <c r="H25" s="152">
        <v>20.2</v>
      </c>
      <c r="I25" s="152">
        <v>20.7</v>
      </c>
      <c r="J25" s="152">
        <v>19.7</v>
      </c>
      <c r="K25" s="152">
        <v>18.8</v>
      </c>
      <c r="L25" s="152">
        <v>19</v>
      </c>
      <c r="M25" s="152">
        <v>21.1</v>
      </c>
      <c r="N25" s="209">
        <f>SUM(B25:M25)</f>
        <v>244.09999999999997</v>
      </c>
      <c r="O25" s="147">
        <v>105</v>
      </c>
      <c r="Q25" s="17"/>
      <c r="R25" s="17"/>
    </row>
    <row r="26" spans="1:24" ht="11.1" customHeight="1">
      <c r="A26" s="6" t="s">
        <v>177</v>
      </c>
      <c r="B26" s="152">
        <v>19.399999999999999</v>
      </c>
      <c r="C26" s="152">
        <v>17.7</v>
      </c>
      <c r="D26" s="152">
        <v>21.9</v>
      </c>
      <c r="E26" s="152">
        <v>20</v>
      </c>
      <c r="F26" s="152">
        <v>18.100000000000001</v>
      </c>
      <c r="G26" s="152">
        <v>26.3</v>
      </c>
      <c r="H26" s="152">
        <v>22.3</v>
      </c>
      <c r="I26" s="152">
        <v>19.2</v>
      </c>
      <c r="J26" s="152">
        <v>19.7</v>
      </c>
      <c r="K26" s="152">
        <v>21.1</v>
      </c>
      <c r="L26" s="152">
        <v>20.5</v>
      </c>
      <c r="M26" s="152">
        <v>18.2</v>
      </c>
      <c r="N26" s="209">
        <f>SUM(B26:M26)</f>
        <v>244.39999999999995</v>
      </c>
      <c r="O26" s="147">
        <v>100.1</v>
      </c>
      <c r="Q26" s="17"/>
      <c r="R26" s="17"/>
    </row>
    <row r="27" spans="1:24" ht="11.1" customHeight="1">
      <c r="A27" s="6" t="s">
        <v>182</v>
      </c>
      <c r="B27" s="152">
        <v>17.100000000000001</v>
      </c>
      <c r="C27" s="152">
        <v>17.8</v>
      </c>
      <c r="D27" s="152">
        <v>19</v>
      </c>
      <c r="E27" s="152">
        <v>21.4</v>
      </c>
      <c r="F27" s="152">
        <v>19</v>
      </c>
      <c r="G27" s="152">
        <v>20.100000000000001</v>
      </c>
      <c r="H27" s="152">
        <v>19.600000000000001</v>
      </c>
      <c r="I27" s="152">
        <v>16.3</v>
      </c>
      <c r="J27" s="152">
        <v>15.8</v>
      </c>
      <c r="K27" s="152">
        <v>19</v>
      </c>
      <c r="L27" s="152">
        <v>17.399999999999999</v>
      </c>
      <c r="M27" s="152">
        <v>16.600000000000001</v>
      </c>
      <c r="N27" s="209">
        <f>SUM(B27:M27)</f>
        <v>219.10000000000002</v>
      </c>
      <c r="O27" s="147">
        <f t="shared" ref="O27:O28" si="0">ROUND(N27/N26*100,1)</f>
        <v>89.6</v>
      </c>
      <c r="Q27" s="17"/>
      <c r="R27" s="17"/>
    </row>
    <row r="28" spans="1:24" ht="11.1" customHeight="1">
      <c r="A28" s="6" t="s">
        <v>187</v>
      </c>
      <c r="B28" s="152">
        <v>16.899999999999999</v>
      </c>
      <c r="C28" s="152">
        <v>16.600000000000001</v>
      </c>
      <c r="D28" s="152">
        <v>15.8</v>
      </c>
      <c r="E28" s="152">
        <v>17.8</v>
      </c>
      <c r="F28" s="152">
        <v>17.399999999999999</v>
      </c>
      <c r="G28" s="152">
        <v>19.8</v>
      </c>
      <c r="H28" s="152">
        <v>16.899999999999999</v>
      </c>
      <c r="I28" s="152">
        <v>13.7</v>
      </c>
      <c r="J28" s="152">
        <v>14.8</v>
      </c>
      <c r="K28" s="152">
        <v>18.100000000000001</v>
      </c>
      <c r="L28" s="152">
        <v>17.3</v>
      </c>
      <c r="M28" s="152">
        <v>14.3</v>
      </c>
      <c r="N28" s="209">
        <f>SUM(B28:M28)</f>
        <v>199.4</v>
      </c>
      <c r="O28" s="147">
        <f t="shared" si="0"/>
        <v>91</v>
      </c>
      <c r="Q28" s="17"/>
      <c r="R28" s="17"/>
    </row>
    <row r="29" spans="1:24" ht="11.1" customHeight="1">
      <c r="A29" s="6" t="s">
        <v>195</v>
      </c>
      <c r="B29" s="152">
        <v>17</v>
      </c>
      <c r="C29" s="152">
        <v>16.899999999999999</v>
      </c>
      <c r="D29" s="152">
        <v>15.2</v>
      </c>
      <c r="E29" s="152">
        <v>18.5</v>
      </c>
      <c r="F29" s="152">
        <v>17.7</v>
      </c>
      <c r="G29" s="152"/>
      <c r="H29" s="152"/>
      <c r="I29" s="152"/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36.9</v>
      </c>
      <c r="C54" s="152">
        <v>38.200000000000003</v>
      </c>
      <c r="D54" s="152">
        <v>38.200000000000003</v>
      </c>
      <c r="E54" s="152">
        <v>36.4</v>
      </c>
      <c r="F54" s="152">
        <v>37.700000000000003</v>
      </c>
      <c r="G54" s="152">
        <v>38.799999999999997</v>
      </c>
      <c r="H54" s="152">
        <v>38.299999999999997</v>
      </c>
      <c r="I54" s="152">
        <v>40</v>
      </c>
      <c r="J54" s="152">
        <v>40.700000000000003</v>
      </c>
      <c r="K54" s="152">
        <v>40.200000000000003</v>
      </c>
      <c r="L54" s="152">
        <v>40.1</v>
      </c>
      <c r="M54" s="152">
        <v>39.200000000000003</v>
      </c>
      <c r="N54" s="209">
        <f>SUM(B54:M54)/12</f>
        <v>38.725000000000001</v>
      </c>
      <c r="O54" s="286">
        <v>94.5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177</v>
      </c>
      <c r="B55" s="152">
        <v>38.6</v>
      </c>
      <c r="C55" s="152">
        <v>36.700000000000003</v>
      </c>
      <c r="D55" s="152">
        <v>37.4</v>
      </c>
      <c r="E55" s="152">
        <v>36.6</v>
      </c>
      <c r="F55" s="152">
        <v>37.4</v>
      </c>
      <c r="G55" s="152">
        <v>40.700000000000003</v>
      </c>
      <c r="H55" s="152">
        <v>37</v>
      </c>
      <c r="I55" s="152">
        <v>35.700000000000003</v>
      </c>
      <c r="J55" s="152">
        <v>34.6</v>
      </c>
      <c r="K55" s="152">
        <v>35.299999999999997</v>
      </c>
      <c r="L55" s="152">
        <v>36.700000000000003</v>
      </c>
      <c r="M55" s="152">
        <v>36.1</v>
      </c>
      <c r="N55" s="209">
        <f>SUM(B55:M55)/12</f>
        <v>36.900000000000006</v>
      </c>
      <c r="O55" s="286">
        <f t="shared" ref="O55:O57" si="1">ROUND(N55/N54*100,1)</f>
        <v>95.3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182</v>
      </c>
      <c r="B56" s="152">
        <v>36</v>
      </c>
      <c r="C56" s="152">
        <v>35.9</v>
      </c>
      <c r="D56" s="152">
        <v>35.4</v>
      </c>
      <c r="E56" s="152">
        <v>35.6</v>
      </c>
      <c r="F56" s="152">
        <v>37</v>
      </c>
      <c r="G56" s="152">
        <v>37.4</v>
      </c>
      <c r="H56" s="152">
        <v>38.9</v>
      </c>
      <c r="I56" s="152">
        <v>38.700000000000003</v>
      </c>
      <c r="J56" s="152">
        <v>37.4</v>
      </c>
      <c r="K56" s="152">
        <v>38.299999999999997</v>
      </c>
      <c r="L56" s="152">
        <v>37.1</v>
      </c>
      <c r="M56" s="152">
        <v>34.5</v>
      </c>
      <c r="N56" s="209">
        <f>SUM(B56:M56)/12</f>
        <v>36.85</v>
      </c>
      <c r="O56" s="286">
        <f t="shared" si="1"/>
        <v>99.9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187</v>
      </c>
      <c r="B57" s="152">
        <v>36</v>
      </c>
      <c r="C57" s="152">
        <v>34.6</v>
      </c>
      <c r="D57" s="152">
        <v>34.6</v>
      </c>
      <c r="E57" s="152">
        <v>34.799999999999997</v>
      </c>
      <c r="F57" s="152">
        <v>35.1</v>
      </c>
      <c r="G57" s="152">
        <v>38.5</v>
      </c>
      <c r="H57" s="152">
        <v>37</v>
      </c>
      <c r="I57" s="152">
        <v>35</v>
      </c>
      <c r="J57" s="152">
        <v>34.6</v>
      </c>
      <c r="K57" s="152">
        <v>36.1</v>
      </c>
      <c r="L57" s="152">
        <v>37.200000000000003</v>
      </c>
      <c r="M57" s="152">
        <v>33.200000000000003</v>
      </c>
      <c r="N57" s="209">
        <f>SUM(B57:M57)/12</f>
        <v>35.558333333333337</v>
      </c>
      <c r="O57" s="286">
        <f t="shared" si="1"/>
        <v>96.5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34.4</v>
      </c>
      <c r="C58" s="152">
        <v>36.299999999999997</v>
      </c>
      <c r="D58" s="152">
        <v>33.799999999999997</v>
      </c>
      <c r="E58" s="152">
        <v>34.6</v>
      </c>
      <c r="F58" s="152">
        <v>35.200000000000003</v>
      </c>
      <c r="G58" s="152"/>
      <c r="H58" s="152"/>
      <c r="I58" s="152"/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44.8</v>
      </c>
      <c r="C84" s="147">
        <v>51.5</v>
      </c>
      <c r="D84" s="145">
        <v>56.2</v>
      </c>
      <c r="E84" s="145">
        <v>57.8</v>
      </c>
      <c r="F84" s="145">
        <v>55.6</v>
      </c>
      <c r="G84" s="145">
        <v>62.4</v>
      </c>
      <c r="H84" s="147">
        <v>53</v>
      </c>
      <c r="I84" s="145">
        <v>50.6</v>
      </c>
      <c r="J84" s="145">
        <v>48</v>
      </c>
      <c r="K84" s="145">
        <v>47.1</v>
      </c>
      <c r="L84" s="145">
        <v>47.3</v>
      </c>
      <c r="M84" s="145">
        <v>54.3</v>
      </c>
      <c r="N84" s="208">
        <f t="shared" ref="N84:N87" si="2">SUM(B84:M84)/12</f>
        <v>52.383333333333326</v>
      </c>
      <c r="O84" s="286">
        <v>110.4</v>
      </c>
      <c r="Q84" s="285"/>
      <c r="R84" s="285"/>
    </row>
    <row r="85" spans="1:18" s="149" customFormat="1" ht="11.1" customHeight="1">
      <c r="A85" s="6" t="s">
        <v>177</v>
      </c>
      <c r="B85" s="145">
        <v>50.7</v>
      </c>
      <c r="C85" s="147">
        <v>49.7</v>
      </c>
      <c r="D85" s="145">
        <v>58.3</v>
      </c>
      <c r="E85" s="145">
        <v>55.1</v>
      </c>
      <c r="F85" s="145">
        <v>47.9</v>
      </c>
      <c r="G85" s="145">
        <v>63.1</v>
      </c>
      <c r="H85" s="147">
        <v>62.3</v>
      </c>
      <c r="I85" s="145">
        <v>54.5</v>
      </c>
      <c r="J85" s="145">
        <v>57.7</v>
      </c>
      <c r="K85" s="145">
        <v>59.4</v>
      </c>
      <c r="L85" s="145">
        <v>55.1</v>
      </c>
      <c r="M85" s="145">
        <v>50.9</v>
      </c>
      <c r="N85" s="208">
        <f t="shared" si="2"/>
        <v>55.391666666666673</v>
      </c>
      <c r="O85" s="286">
        <f t="shared" ref="O85:O87" si="3">ROUND(N85/N84*100,1)</f>
        <v>105.7</v>
      </c>
      <c r="Q85" s="285"/>
      <c r="R85" s="285"/>
    </row>
    <row r="86" spans="1:18" s="149" customFormat="1" ht="11.1" customHeight="1">
      <c r="A86" s="6" t="s">
        <v>182</v>
      </c>
      <c r="B86" s="145">
        <v>47.5</v>
      </c>
      <c r="C86" s="147">
        <v>49.6</v>
      </c>
      <c r="D86" s="145">
        <v>53.9</v>
      </c>
      <c r="E86" s="145">
        <v>60.2</v>
      </c>
      <c r="F86" s="145">
        <v>50.4</v>
      </c>
      <c r="G86" s="145">
        <v>53.5</v>
      </c>
      <c r="H86" s="147">
        <v>49.4</v>
      </c>
      <c r="I86" s="145">
        <v>42.2</v>
      </c>
      <c r="J86" s="145">
        <v>43.3</v>
      </c>
      <c r="K86" s="145">
        <v>49.1</v>
      </c>
      <c r="L86" s="145">
        <v>47.6</v>
      </c>
      <c r="M86" s="145">
        <v>50.1</v>
      </c>
      <c r="N86" s="208">
        <f t="shared" si="2"/>
        <v>49.733333333333327</v>
      </c>
      <c r="O86" s="286">
        <f t="shared" si="3"/>
        <v>89.8</v>
      </c>
      <c r="Q86" s="285"/>
      <c r="R86" s="285"/>
    </row>
    <row r="87" spans="1:18" s="149" customFormat="1" ht="11.1" customHeight="1">
      <c r="A87" s="6" t="s">
        <v>187</v>
      </c>
      <c r="B87" s="145">
        <v>45.8</v>
      </c>
      <c r="C87" s="147">
        <v>49.1</v>
      </c>
      <c r="D87" s="145">
        <v>45.6</v>
      </c>
      <c r="E87" s="145">
        <v>51.1</v>
      </c>
      <c r="F87" s="145">
        <v>49.4</v>
      </c>
      <c r="G87" s="145">
        <v>49.4</v>
      </c>
      <c r="H87" s="147">
        <v>46.6</v>
      </c>
      <c r="I87" s="145">
        <v>40.799999999999997</v>
      </c>
      <c r="J87" s="145">
        <v>43</v>
      </c>
      <c r="K87" s="145">
        <v>49</v>
      </c>
      <c r="L87" s="145">
        <v>45.6</v>
      </c>
      <c r="M87" s="145">
        <v>46.2</v>
      </c>
      <c r="N87" s="208">
        <f t="shared" si="2"/>
        <v>46.800000000000004</v>
      </c>
      <c r="O87" s="286">
        <f t="shared" si="3"/>
        <v>94.1</v>
      </c>
      <c r="Q87" s="285"/>
      <c r="R87" s="285"/>
    </row>
    <row r="88" spans="1:18" ht="11.1" customHeight="1">
      <c r="A88" s="6" t="s">
        <v>195</v>
      </c>
      <c r="B88" s="145">
        <v>48.4</v>
      </c>
      <c r="C88" s="147">
        <v>45</v>
      </c>
      <c r="D88" s="145">
        <v>46.8</v>
      </c>
      <c r="E88" s="145">
        <v>53.2</v>
      </c>
      <c r="F88" s="145">
        <v>49.8</v>
      </c>
      <c r="G88" s="145"/>
      <c r="H88" s="147"/>
      <c r="I88" s="145"/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5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U15" sqref="U15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44.4</v>
      </c>
      <c r="C25" s="156">
        <v>43.2</v>
      </c>
      <c r="D25" s="156">
        <v>58.3</v>
      </c>
      <c r="E25" s="156">
        <v>82.3</v>
      </c>
      <c r="F25" s="156">
        <v>75.599999999999994</v>
      </c>
      <c r="G25" s="156">
        <v>80.5</v>
      </c>
      <c r="H25" s="156">
        <v>62.3</v>
      </c>
      <c r="I25" s="156">
        <v>50.4</v>
      </c>
      <c r="J25" s="156">
        <v>48.5</v>
      </c>
      <c r="K25" s="156">
        <v>53.2</v>
      </c>
      <c r="L25" s="156">
        <v>47.2</v>
      </c>
      <c r="M25" s="156">
        <v>49</v>
      </c>
      <c r="N25" s="301">
        <f>SUM(B25:M25)</f>
        <v>694.90000000000009</v>
      </c>
      <c r="O25" s="204">
        <v>112.9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177</v>
      </c>
      <c r="B26" s="156">
        <v>55.9</v>
      </c>
      <c r="C26" s="156">
        <v>45.3</v>
      </c>
      <c r="D26" s="156">
        <v>66.8</v>
      </c>
      <c r="E26" s="156">
        <v>60.7</v>
      </c>
      <c r="F26" s="156">
        <v>50.5</v>
      </c>
      <c r="G26" s="156">
        <v>71.599999999999994</v>
      </c>
      <c r="H26" s="156">
        <v>77</v>
      </c>
      <c r="I26" s="156">
        <v>59.3</v>
      </c>
      <c r="J26" s="156">
        <v>70.2</v>
      </c>
      <c r="K26" s="156">
        <v>61.2</v>
      </c>
      <c r="L26" s="156">
        <v>59</v>
      </c>
      <c r="M26" s="156">
        <v>56.5</v>
      </c>
      <c r="N26" s="301">
        <f>SUM(B26:M26)</f>
        <v>734</v>
      </c>
      <c r="O26" s="204">
        <f t="shared" ref="O26:O28" si="0">ROUND(N26/N25*100,1)</f>
        <v>105.6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182</v>
      </c>
      <c r="B27" s="156">
        <v>51.7</v>
      </c>
      <c r="C27" s="156">
        <v>54.7</v>
      </c>
      <c r="D27" s="156">
        <v>64.900000000000006</v>
      </c>
      <c r="E27" s="156">
        <v>78.400000000000006</v>
      </c>
      <c r="F27" s="156">
        <v>75.5</v>
      </c>
      <c r="G27" s="156">
        <v>75.900000000000006</v>
      </c>
      <c r="H27" s="156">
        <v>59.8</v>
      </c>
      <c r="I27" s="156">
        <v>43.5</v>
      </c>
      <c r="J27" s="156">
        <v>45.8</v>
      </c>
      <c r="K27" s="156">
        <v>57.2</v>
      </c>
      <c r="L27" s="156">
        <v>60.4</v>
      </c>
      <c r="M27" s="156">
        <v>59.4</v>
      </c>
      <c r="N27" s="301">
        <f>SUM(B27:M27)</f>
        <v>727.2</v>
      </c>
      <c r="O27" s="204">
        <f t="shared" si="0"/>
        <v>99.1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187</v>
      </c>
      <c r="B28" s="156">
        <v>66.8</v>
      </c>
      <c r="C28" s="156">
        <v>67.3</v>
      </c>
      <c r="D28" s="156">
        <v>56.7</v>
      </c>
      <c r="E28" s="156">
        <v>83.1</v>
      </c>
      <c r="F28" s="156">
        <v>88.1</v>
      </c>
      <c r="G28" s="156">
        <v>81</v>
      </c>
      <c r="H28" s="156">
        <v>87.1</v>
      </c>
      <c r="I28" s="156">
        <v>67.8</v>
      </c>
      <c r="J28" s="156">
        <v>69.8</v>
      </c>
      <c r="K28" s="156">
        <v>76.8</v>
      </c>
      <c r="L28" s="156">
        <v>71</v>
      </c>
      <c r="M28" s="156">
        <v>66.7</v>
      </c>
      <c r="N28" s="301">
        <f>SUM(B28:M28)</f>
        <v>882.19999999999993</v>
      </c>
      <c r="O28" s="204">
        <f t="shared" si="0"/>
        <v>121.3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6">
        <v>57.5</v>
      </c>
      <c r="C29" s="156">
        <v>61.1</v>
      </c>
      <c r="D29" s="156">
        <v>69.5</v>
      </c>
      <c r="E29" s="156">
        <v>79.7</v>
      </c>
      <c r="F29" s="156">
        <v>71</v>
      </c>
      <c r="G29" s="156"/>
      <c r="H29" s="156"/>
      <c r="I29" s="156"/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32.1</v>
      </c>
      <c r="C54" s="156">
        <v>30.1</v>
      </c>
      <c r="D54" s="156">
        <v>28.9</v>
      </c>
      <c r="E54" s="156">
        <v>38</v>
      </c>
      <c r="F54" s="156">
        <v>43.4</v>
      </c>
      <c r="G54" s="156">
        <v>45.9</v>
      </c>
      <c r="H54" s="156">
        <v>40.200000000000003</v>
      </c>
      <c r="I54" s="156">
        <v>40.5</v>
      </c>
      <c r="J54" s="156">
        <v>41.7</v>
      </c>
      <c r="K54" s="156">
        <v>40.799999999999997</v>
      </c>
      <c r="L54" s="156">
        <v>40.1</v>
      </c>
      <c r="M54" s="156">
        <v>39.6</v>
      </c>
      <c r="N54" s="209">
        <f>SUM(B54:M54)/12</f>
        <v>38.44166666666667</v>
      </c>
      <c r="O54" s="204">
        <v>72.400000000000006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177</v>
      </c>
      <c r="B55" s="156">
        <v>40.9</v>
      </c>
      <c r="C55" s="156">
        <v>41</v>
      </c>
      <c r="D55" s="156">
        <v>39.5</v>
      </c>
      <c r="E55" s="156">
        <v>39.4</v>
      </c>
      <c r="F55" s="156">
        <v>37.9</v>
      </c>
      <c r="G55" s="156">
        <v>41.3</v>
      </c>
      <c r="H55" s="156">
        <v>37.5</v>
      </c>
      <c r="I55" s="156">
        <v>38.6</v>
      </c>
      <c r="J55" s="156">
        <v>37.9</v>
      </c>
      <c r="K55" s="156">
        <v>39.700000000000003</v>
      </c>
      <c r="L55" s="156">
        <v>43.1</v>
      </c>
      <c r="M55" s="156">
        <v>40.299999999999997</v>
      </c>
      <c r="N55" s="209">
        <f>SUM(B55:M55)/12</f>
        <v>39.758333333333333</v>
      </c>
      <c r="O55" s="204">
        <v>103.6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182</v>
      </c>
      <c r="B56" s="156">
        <v>43.2</v>
      </c>
      <c r="C56" s="156">
        <v>43.6</v>
      </c>
      <c r="D56" s="156">
        <v>42.1</v>
      </c>
      <c r="E56" s="156">
        <v>42.7</v>
      </c>
      <c r="F56" s="156">
        <v>44.7</v>
      </c>
      <c r="G56" s="156">
        <v>45.4</v>
      </c>
      <c r="H56" s="156">
        <v>44.5</v>
      </c>
      <c r="I56" s="156">
        <v>42.1</v>
      </c>
      <c r="J56" s="156">
        <v>40.200000000000003</v>
      </c>
      <c r="K56" s="156">
        <v>41.4</v>
      </c>
      <c r="L56" s="156">
        <v>42.1</v>
      </c>
      <c r="M56" s="156">
        <v>41.3</v>
      </c>
      <c r="N56" s="209">
        <f>SUM(B56:M56)/12</f>
        <v>42.774999999999999</v>
      </c>
      <c r="O56" s="204">
        <f t="shared" ref="O56:O57" si="1">ROUND(N56/N55*100,1)</f>
        <v>107.6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187</v>
      </c>
      <c r="B57" s="156">
        <v>61.3</v>
      </c>
      <c r="C57" s="156">
        <v>64.400000000000006</v>
      </c>
      <c r="D57" s="156">
        <v>55.6</v>
      </c>
      <c r="E57" s="156">
        <v>60.4</v>
      </c>
      <c r="F57" s="156">
        <v>62.7</v>
      </c>
      <c r="G57" s="156">
        <v>61.6</v>
      </c>
      <c r="H57" s="156">
        <v>59.8</v>
      </c>
      <c r="I57" s="156">
        <v>61.8</v>
      </c>
      <c r="J57" s="156">
        <v>59.1</v>
      </c>
      <c r="K57" s="156">
        <v>58.1</v>
      </c>
      <c r="L57" s="156">
        <v>59.8</v>
      </c>
      <c r="M57" s="156">
        <v>59</v>
      </c>
      <c r="N57" s="209">
        <f>SUM(B57:M57)/12</f>
        <v>60.300000000000004</v>
      </c>
      <c r="O57" s="204">
        <f t="shared" si="1"/>
        <v>141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6">
        <v>58.1</v>
      </c>
      <c r="C58" s="156">
        <v>57.2</v>
      </c>
      <c r="D58" s="156">
        <v>54.3</v>
      </c>
      <c r="E58" s="156">
        <v>55.5</v>
      </c>
      <c r="F58" s="156">
        <v>54</v>
      </c>
      <c r="G58" s="156"/>
      <c r="H58" s="156"/>
      <c r="I58" s="156"/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8">
        <f>SUM(B84:M84)/12</f>
        <v>152.74166666666667</v>
      </c>
      <c r="O84" s="147">
        <v>153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177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8">
        <f>SUM(B85:M85)/12</f>
        <v>154.20833333333334</v>
      </c>
      <c r="O85" s="147">
        <f t="shared" ref="O85:O87" si="2">ROUND(N85/N84*100,1)</f>
        <v>101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182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8">
        <f>SUM(B86:M86)/12</f>
        <v>141.50833333333333</v>
      </c>
      <c r="O86" s="147">
        <f t="shared" si="2"/>
        <v>91.8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187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8">
        <f>SUM(B87:M87)/12</f>
        <v>122.09166666666665</v>
      </c>
      <c r="O87" s="147">
        <f t="shared" si="2"/>
        <v>86.3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1">
        <v>99</v>
      </c>
      <c r="C88" s="11">
        <v>106.6</v>
      </c>
      <c r="D88" s="11">
        <v>127.3</v>
      </c>
      <c r="E88" s="11">
        <v>144</v>
      </c>
      <c r="F88" s="11">
        <v>131</v>
      </c>
      <c r="G88" s="11"/>
      <c r="H88" s="11"/>
      <c r="I88" s="11"/>
      <c r="J88" s="11"/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3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U15" sqref="U15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1">
        <v>75.7</v>
      </c>
      <c r="C25" s="351">
        <v>92.3</v>
      </c>
      <c r="D25" s="351">
        <v>105</v>
      </c>
      <c r="E25" s="351">
        <v>103.6</v>
      </c>
      <c r="F25" s="351">
        <v>94.9</v>
      </c>
      <c r="G25" s="351">
        <v>106.3</v>
      </c>
      <c r="H25" s="351">
        <v>100.1</v>
      </c>
      <c r="I25" s="351">
        <v>100.9</v>
      </c>
      <c r="J25" s="351">
        <v>91.8</v>
      </c>
      <c r="K25" s="351">
        <v>87.4</v>
      </c>
      <c r="L25" s="351">
        <v>90</v>
      </c>
      <c r="M25" s="351">
        <v>78.099999999999994</v>
      </c>
      <c r="N25" s="209">
        <f>SUM(B25:M25)</f>
        <v>1126.0999999999999</v>
      </c>
      <c r="O25" s="352">
        <v>95.6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177</v>
      </c>
      <c r="B26" s="351">
        <v>68.900000000000006</v>
      </c>
      <c r="C26" s="351">
        <v>75.7</v>
      </c>
      <c r="D26" s="351">
        <v>96.3</v>
      </c>
      <c r="E26" s="351">
        <v>98.9</v>
      </c>
      <c r="F26" s="351">
        <v>89.3</v>
      </c>
      <c r="G26" s="351">
        <v>96</v>
      </c>
      <c r="H26" s="351">
        <v>90.2</v>
      </c>
      <c r="I26" s="351">
        <v>87.2</v>
      </c>
      <c r="J26" s="351">
        <v>85.7</v>
      </c>
      <c r="K26" s="351">
        <v>93.5</v>
      </c>
      <c r="L26" s="351">
        <v>82.1</v>
      </c>
      <c r="M26" s="351">
        <v>87</v>
      </c>
      <c r="N26" s="209">
        <f>SUM(B26:M26)</f>
        <v>1050.8000000000002</v>
      </c>
      <c r="O26" s="352">
        <f t="shared" ref="O26:O28" si="0">ROUND(N26/N25*100,1)</f>
        <v>93.3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182</v>
      </c>
      <c r="B27" s="351">
        <v>72.7</v>
      </c>
      <c r="C27" s="351">
        <v>83.2</v>
      </c>
      <c r="D27" s="351">
        <v>89.9</v>
      </c>
      <c r="E27" s="351">
        <v>103.8</v>
      </c>
      <c r="F27" s="351">
        <v>94.4</v>
      </c>
      <c r="G27" s="351">
        <v>91.6</v>
      </c>
      <c r="H27" s="351">
        <v>108.5</v>
      </c>
      <c r="I27" s="351">
        <v>91.8</v>
      </c>
      <c r="J27" s="351">
        <v>101.6</v>
      </c>
      <c r="K27" s="351">
        <v>100.2</v>
      </c>
      <c r="L27" s="351">
        <v>94.2</v>
      </c>
      <c r="M27" s="351">
        <v>94.5</v>
      </c>
      <c r="N27" s="209">
        <f>SUM(B27:M27)</f>
        <v>1126.4000000000001</v>
      </c>
      <c r="O27" s="352">
        <f t="shared" si="0"/>
        <v>107.2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187</v>
      </c>
      <c r="B28" s="351">
        <v>84.8</v>
      </c>
      <c r="C28" s="351">
        <v>90.4</v>
      </c>
      <c r="D28" s="351">
        <v>95.5</v>
      </c>
      <c r="E28" s="351">
        <v>97.1</v>
      </c>
      <c r="F28" s="351">
        <v>101.6</v>
      </c>
      <c r="G28" s="351">
        <v>103.3</v>
      </c>
      <c r="H28" s="351">
        <v>108.1</v>
      </c>
      <c r="I28" s="351">
        <v>97.7</v>
      </c>
      <c r="J28" s="351">
        <v>101.1</v>
      </c>
      <c r="K28" s="351">
        <v>101.5</v>
      </c>
      <c r="L28" s="351">
        <v>93.9</v>
      </c>
      <c r="M28" s="351">
        <v>89.6</v>
      </c>
      <c r="N28" s="209">
        <f>SUM(B28:M28)</f>
        <v>1164.5999999999999</v>
      </c>
      <c r="O28" s="352">
        <f t="shared" si="0"/>
        <v>103.4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195</v>
      </c>
      <c r="B29" s="351">
        <v>83.6</v>
      </c>
      <c r="C29" s="351">
        <v>91.7</v>
      </c>
      <c r="D29" s="351">
        <v>95.8</v>
      </c>
      <c r="E29" s="351">
        <v>98.5</v>
      </c>
      <c r="F29" s="351">
        <v>91.1</v>
      </c>
      <c r="G29" s="351"/>
      <c r="H29" s="351"/>
      <c r="I29" s="351"/>
      <c r="J29" s="351"/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3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99.7</v>
      </c>
      <c r="C54" s="152">
        <v>109.5</v>
      </c>
      <c r="D54" s="152">
        <v>111.4</v>
      </c>
      <c r="E54" s="152">
        <v>102.9</v>
      </c>
      <c r="F54" s="152">
        <v>113.3</v>
      </c>
      <c r="G54" s="152">
        <v>123.3</v>
      </c>
      <c r="H54" s="152">
        <v>120.8</v>
      </c>
      <c r="I54" s="152">
        <v>138.19999999999999</v>
      </c>
      <c r="J54" s="152">
        <v>132.1</v>
      </c>
      <c r="K54" s="152">
        <v>128.30000000000001</v>
      </c>
      <c r="L54" s="152">
        <v>125.1</v>
      </c>
      <c r="M54" s="152">
        <v>109.6</v>
      </c>
      <c r="N54" s="209">
        <f>SUM(B54:M54)/12</f>
        <v>117.84999999999997</v>
      </c>
      <c r="O54" s="352">
        <v>100.1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177</v>
      </c>
      <c r="B55" s="152">
        <v>110.3</v>
      </c>
      <c r="C55" s="152">
        <v>109</v>
      </c>
      <c r="D55" s="152">
        <v>108.2</v>
      </c>
      <c r="E55" s="152">
        <v>113.1</v>
      </c>
      <c r="F55" s="152">
        <v>122.4</v>
      </c>
      <c r="G55" s="152">
        <v>116.8</v>
      </c>
      <c r="H55" s="152">
        <v>108.9</v>
      </c>
      <c r="I55" s="152">
        <v>107</v>
      </c>
      <c r="J55" s="152">
        <v>101.1</v>
      </c>
      <c r="K55" s="152">
        <v>109.4</v>
      </c>
      <c r="L55" s="152">
        <v>99.1</v>
      </c>
      <c r="M55" s="152">
        <v>97.9</v>
      </c>
      <c r="N55" s="209">
        <f>SUM(B55:M55)/12</f>
        <v>108.60000000000001</v>
      </c>
      <c r="O55" s="352">
        <f t="shared" ref="O55:O57" si="1">ROUND(N55/N54*100,1)</f>
        <v>92.2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182</v>
      </c>
      <c r="B56" s="152">
        <v>97.3</v>
      </c>
      <c r="C56" s="152">
        <v>99.8</v>
      </c>
      <c r="D56" s="152">
        <v>97.4</v>
      </c>
      <c r="E56" s="152">
        <v>100.8</v>
      </c>
      <c r="F56" s="152">
        <v>107.3</v>
      </c>
      <c r="G56" s="152">
        <v>108.2</v>
      </c>
      <c r="H56" s="152">
        <v>107.3</v>
      </c>
      <c r="I56" s="152">
        <v>103.7</v>
      </c>
      <c r="J56" s="152">
        <v>106</v>
      </c>
      <c r="K56" s="152">
        <v>105.3</v>
      </c>
      <c r="L56" s="152">
        <v>104.4</v>
      </c>
      <c r="M56" s="152">
        <v>95</v>
      </c>
      <c r="N56" s="209">
        <f>SUM(B56:M56)/12</f>
        <v>102.70833333333336</v>
      </c>
      <c r="O56" s="352">
        <f t="shared" si="1"/>
        <v>94.6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187</v>
      </c>
      <c r="B57" s="152">
        <v>99.6</v>
      </c>
      <c r="C57" s="152">
        <v>101.8</v>
      </c>
      <c r="D57" s="152">
        <v>103.7</v>
      </c>
      <c r="E57" s="152">
        <v>98.9</v>
      </c>
      <c r="F57" s="152">
        <v>104</v>
      </c>
      <c r="G57" s="152">
        <v>110.2</v>
      </c>
      <c r="H57" s="152">
        <v>101.3</v>
      </c>
      <c r="I57" s="152">
        <v>102.5</v>
      </c>
      <c r="J57" s="152">
        <v>108.1</v>
      </c>
      <c r="K57" s="152">
        <v>107.5</v>
      </c>
      <c r="L57" s="152">
        <v>104</v>
      </c>
      <c r="M57" s="152">
        <v>97</v>
      </c>
      <c r="N57" s="209">
        <f>SUM(B57:M57)/12</f>
        <v>103.21666666666665</v>
      </c>
      <c r="O57" s="352">
        <f t="shared" si="1"/>
        <v>100.5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195</v>
      </c>
      <c r="B58" s="152">
        <v>90.2</v>
      </c>
      <c r="C58" s="152">
        <v>104.7</v>
      </c>
      <c r="D58" s="152">
        <v>104.4</v>
      </c>
      <c r="E58" s="152">
        <v>103.1</v>
      </c>
      <c r="F58" s="152">
        <v>107.2</v>
      </c>
      <c r="G58" s="152"/>
      <c r="H58" s="152"/>
      <c r="I58" s="152"/>
      <c r="J58" s="152"/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3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76.099999999999994</v>
      </c>
      <c r="C84" s="147">
        <v>83.6</v>
      </c>
      <c r="D84" s="147">
        <v>94.2</v>
      </c>
      <c r="E84" s="147">
        <v>100.7</v>
      </c>
      <c r="F84" s="147">
        <v>83</v>
      </c>
      <c r="G84" s="147">
        <v>85.6</v>
      </c>
      <c r="H84" s="147">
        <v>83.1</v>
      </c>
      <c r="I84" s="147">
        <v>71.099999999999994</v>
      </c>
      <c r="J84" s="147">
        <v>70.099999999999994</v>
      </c>
      <c r="K84" s="147">
        <v>68.599999999999994</v>
      </c>
      <c r="L84" s="147">
        <v>72.099999999999994</v>
      </c>
      <c r="M84" s="147">
        <v>73.099999999999994</v>
      </c>
      <c r="N84" s="208">
        <f t="shared" ref="N84:N87" si="2">SUM(B84:M84)/12</f>
        <v>80.108333333333334</v>
      </c>
      <c r="O84" s="213">
        <v>96</v>
      </c>
      <c r="Q84" s="285"/>
      <c r="R84" s="285"/>
    </row>
    <row r="85" spans="1:26" s="149" customFormat="1" ht="11.1" customHeight="1">
      <c r="A85" s="6" t="s">
        <v>177</v>
      </c>
      <c r="B85" s="147">
        <v>62.3</v>
      </c>
      <c r="C85" s="147">
        <v>69.599999999999994</v>
      </c>
      <c r="D85" s="147">
        <v>89</v>
      </c>
      <c r="E85" s="147">
        <v>87.2</v>
      </c>
      <c r="F85" s="147">
        <v>71.900000000000006</v>
      </c>
      <c r="G85" s="147">
        <v>82.6</v>
      </c>
      <c r="H85" s="147">
        <v>83.4</v>
      </c>
      <c r="I85" s="147">
        <v>81.599999999999994</v>
      </c>
      <c r="J85" s="147">
        <v>85.1</v>
      </c>
      <c r="K85" s="147">
        <v>84.9</v>
      </c>
      <c r="L85" s="147">
        <v>83.6</v>
      </c>
      <c r="M85" s="147">
        <v>88.9</v>
      </c>
      <c r="N85" s="208">
        <f t="shared" si="2"/>
        <v>80.841666666666669</v>
      </c>
      <c r="O85" s="213">
        <f t="shared" ref="O85:O87" si="3">ROUND(N85/N84*100,1)</f>
        <v>100.9</v>
      </c>
      <c r="Q85" s="285"/>
      <c r="R85" s="285"/>
    </row>
    <row r="86" spans="1:26" s="149" customFormat="1" ht="11.1" customHeight="1">
      <c r="A86" s="6" t="s">
        <v>182</v>
      </c>
      <c r="B86" s="147">
        <v>74.8</v>
      </c>
      <c r="C86" s="147">
        <v>83.1</v>
      </c>
      <c r="D86" s="147">
        <v>92.4</v>
      </c>
      <c r="E86" s="147">
        <v>103</v>
      </c>
      <c r="F86" s="147">
        <v>87.6</v>
      </c>
      <c r="G86" s="147">
        <v>84.6</v>
      </c>
      <c r="H86" s="147">
        <v>101.1</v>
      </c>
      <c r="I86" s="147">
        <v>88.7</v>
      </c>
      <c r="J86" s="147">
        <v>95.8</v>
      </c>
      <c r="K86" s="147">
        <v>95.2</v>
      </c>
      <c r="L86" s="147">
        <v>90.3</v>
      </c>
      <c r="M86" s="147">
        <v>99.5</v>
      </c>
      <c r="N86" s="208">
        <f t="shared" si="2"/>
        <v>91.341666666666654</v>
      </c>
      <c r="O86" s="213">
        <f t="shared" si="3"/>
        <v>113</v>
      </c>
      <c r="Q86" s="285"/>
      <c r="R86" s="285"/>
    </row>
    <row r="87" spans="1:26" s="149" customFormat="1" ht="11.1" customHeight="1">
      <c r="A87" s="6" t="s">
        <v>187</v>
      </c>
      <c r="B87" s="147">
        <v>84.8</v>
      </c>
      <c r="C87" s="147">
        <v>88.7</v>
      </c>
      <c r="D87" s="147">
        <v>92</v>
      </c>
      <c r="E87" s="147">
        <v>98.3</v>
      </c>
      <c r="F87" s="147">
        <v>97.7</v>
      </c>
      <c r="G87" s="147">
        <v>93.6</v>
      </c>
      <c r="H87" s="147">
        <v>106.5</v>
      </c>
      <c r="I87" s="147">
        <v>95.3</v>
      </c>
      <c r="J87" s="147">
        <v>93.3</v>
      </c>
      <c r="K87" s="147">
        <v>94.5</v>
      </c>
      <c r="L87" s="147">
        <v>90.5</v>
      </c>
      <c r="M87" s="147">
        <v>92.7</v>
      </c>
      <c r="N87" s="208">
        <f t="shared" si="2"/>
        <v>93.99166666666666</v>
      </c>
      <c r="O87" s="213">
        <f t="shared" si="3"/>
        <v>102.9</v>
      </c>
      <c r="Q87" s="285"/>
      <c r="R87" s="285"/>
    </row>
    <row r="88" spans="1:26" s="149" customFormat="1" ht="11.1" customHeight="1">
      <c r="A88" s="6" t="s">
        <v>195</v>
      </c>
      <c r="B88" s="147">
        <v>92.9</v>
      </c>
      <c r="C88" s="147">
        <v>86.6</v>
      </c>
      <c r="D88" s="147">
        <v>91.8</v>
      </c>
      <c r="E88" s="147">
        <v>95.5</v>
      </c>
      <c r="F88" s="147">
        <v>84.7</v>
      </c>
      <c r="G88" s="147"/>
      <c r="H88" s="147"/>
      <c r="I88" s="147"/>
      <c r="J88" s="147"/>
      <c r="K88" s="147"/>
      <c r="L88" s="147"/>
      <c r="M88" s="147"/>
      <c r="N88" s="208"/>
      <c r="O88" s="213"/>
    </row>
    <row r="89" spans="1:26" ht="9.9499999999999993" customHeight="1">
      <c r="E89" s="36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U15" sqref="U15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16.5</v>
      </c>
      <c r="C25" s="152">
        <v>20.6</v>
      </c>
      <c r="D25" s="152">
        <v>23</v>
      </c>
      <c r="E25" s="152">
        <v>25.7</v>
      </c>
      <c r="F25" s="152">
        <v>22.2</v>
      </c>
      <c r="G25" s="152">
        <v>20.9</v>
      </c>
      <c r="H25" s="152">
        <v>21.1</v>
      </c>
      <c r="I25" s="152">
        <v>47.8</v>
      </c>
      <c r="J25" s="152">
        <v>50.3</v>
      </c>
      <c r="K25" s="152">
        <v>43.9</v>
      </c>
      <c r="L25" s="152">
        <v>48.7</v>
      </c>
      <c r="M25" s="331">
        <v>53</v>
      </c>
      <c r="N25" s="282">
        <f>SUM(B25:M25)</f>
        <v>393.7</v>
      </c>
      <c r="O25" s="204">
        <v>150.5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177</v>
      </c>
      <c r="B26" s="152">
        <v>43</v>
      </c>
      <c r="C26" s="152">
        <v>42.4</v>
      </c>
      <c r="D26" s="152">
        <v>49.1</v>
      </c>
      <c r="E26" s="152">
        <v>50.7</v>
      </c>
      <c r="F26" s="152">
        <v>52.2</v>
      </c>
      <c r="G26" s="152">
        <v>51</v>
      </c>
      <c r="H26" s="152">
        <v>52.7</v>
      </c>
      <c r="I26" s="152">
        <v>47.1</v>
      </c>
      <c r="J26" s="152">
        <v>50.4</v>
      </c>
      <c r="K26" s="152">
        <v>48.7</v>
      </c>
      <c r="L26" s="152">
        <v>50.5</v>
      </c>
      <c r="M26" s="331">
        <v>52.5</v>
      </c>
      <c r="N26" s="282">
        <f>SUM(B26:M26)</f>
        <v>590.29999999999995</v>
      </c>
      <c r="O26" s="204">
        <f>SUM(N26/N25)*100</f>
        <v>149.93649987299972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182</v>
      </c>
      <c r="B27" s="152">
        <v>45.1</v>
      </c>
      <c r="C27" s="152">
        <v>47.2</v>
      </c>
      <c r="D27" s="152">
        <v>51.8</v>
      </c>
      <c r="E27" s="152">
        <v>45.6</v>
      </c>
      <c r="F27" s="152">
        <v>54.3</v>
      </c>
      <c r="G27" s="152">
        <v>56.1</v>
      </c>
      <c r="H27" s="152">
        <v>59.2</v>
      </c>
      <c r="I27" s="152">
        <v>51.8</v>
      </c>
      <c r="J27" s="152">
        <v>58.3</v>
      </c>
      <c r="K27" s="152">
        <v>66.7</v>
      </c>
      <c r="L27" s="152">
        <v>52</v>
      </c>
      <c r="M27" s="331">
        <v>65.099999999999994</v>
      </c>
      <c r="N27" s="282">
        <f>SUM(B27:M27)</f>
        <v>653.20000000000005</v>
      </c>
      <c r="O27" s="204">
        <f>SUM(N27/N26)*100</f>
        <v>110.6555988480434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187</v>
      </c>
      <c r="B28" s="152">
        <v>49.8</v>
      </c>
      <c r="C28" s="152">
        <v>57.9</v>
      </c>
      <c r="D28" s="152">
        <v>64.5</v>
      </c>
      <c r="E28" s="152">
        <v>49.4</v>
      </c>
      <c r="F28" s="152">
        <v>51.7</v>
      </c>
      <c r="G28" s="152">
        <v>63.4</v>
      </c>
      <c r="H28" s="152">
        <v>57.1</v>
      </c>
      <c r="I28" s="152">
        <v>50.4</v>
      </c>
      <c r="J28" s="152">
        <v>45.8</v>
      </c>
      <c r="K28" s="152">
        <v>51.8</v>
      </c>
      <c r="L28" s="152">
        <v>53.6</v>
      </c>
      <c r="M28" s="331">
        <v>54.4</v>
      </c>
      <c r="N28" s="282">
        <f>SUM(B28:M28)</f>
        <v>649.79999999999995</v>
      </c>
      <c r="O28" s="204">
        <f>SUM(N28/N27)*100</f>
        <v>99.479485609308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2">
        <v>48.1</v>
      </c>
      <c r="C29" s="152">
        <v>55.4</v>
      </c>
      <c r="D29" s="152">
        <v>57.1</v>
      </c>
      <c r="E29" s="152">
        <v>57.9</v>
      </c>
      <c r="F29" s="152">
        <v>56.6</v>
      </c>
      <c r="G29" s="152"/>
      <c r="H29" s="152"/>
      <c r="I29" s="152"/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29.4</v>
      </c>
      <c r="C54" s="152">
        <v>31.6</v>
      </c>
      <c r="D54" s="152">
        <v>30.7</v>
      </c>
      <c r="E54" s="152">
        <v>30.6</v>
      </c>
      <c r="F54" s="152">
        <v>30.2</v>
      </c>
      <c r="G54" s="152">
        <v>28.7</v>
      </c>
      <c r="H54" s="152">
        <v>28.73</v>
      </c>
      <c r="I54" s="152">
        <v>56.4</v>
      </c>
      <c r="J54" s="152">
        <v>57.8</v>
      </c>
      <c r="K54" s="152">
        <v>58.5</v>
      </c>
      <c r="L54" s="152">
        <v>62</v>
      </c>
      <c r="M54" s="152">
        <v>64.5</v>
      </c>
      <c r="N54" s="209">
        <f t="shared" ref="N54:N57" si="0">SUM(B54:M54)/12</f>
        <v>42.427500000000002</v>
      </c>
      <c r="O54" s="204">
        <v>134.5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177</v>
      </c>
      <c r="B55" s="152">
        <v>57.2</v>
      </c>
      <c r="C55" s="152">
        <v>59.9</v>
      </c>
      <c r="D55" s="152">
        <v>59.5</v>
      </c>
      <c r="E55" s="152">
        <v>59.8</v>
      </c>
      <c r="F55" s="152">
        <v>63.2</v>
      </c>
      <c r="G55" s="152">
        <v>61.4</v>
      </c>
      <c r="H55" s="152">
        <v>61.2</v>
      </c>
      <c r="I55" s="152">
        <v>62</v>
      </c>
      <c r="J55" s="152">
        <v>61.4</v>
      </c>
      <c r="K55" s="152">
        <v>60.1</v>
      </c>
      <c r="L55" s="152">
        <v>62.7</v>
      </c>
      <c r="M55" s="152">
        <v>64</v>
      </c>
      <c r="N55" s="209">
        <f t="shared" si="0"/>
        <v>61.033333333333331</v>
      </c>
      <c r="O55" s="204">
        <f t="shared" ref="O55:O57" si="1">SUM(N55/N54)*100</f>
        <v>143.85323984051223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182</v>
      </c>
      <c r="B56" s="152">
        <v>62.7</v>
      </c>
      <c r="C56" s="152">
        <v>63</v>
      </c>
      <c r="D56" s="152">
        <v>63.7</v>
      </c>
      <c r="E56" s="152">
        <v>64.5</v>
      </c>
      <c r="F56" s="152">
        <v>67.900000000000006</v>
      </c>
      <c r="G56" s="152">
        <v>67.099999999999994</v>
      </c>
      <c r="H56" s="152">
        <v>71.7</v>
      </c>
      <c r="I56" s="152">
        <v>72.099999999999994</v>
      </c>
      <c r="J56" s="152">
        <v>73.5</v>
      </c>
      <c r="K56" s="152">
        <v>77.5</v>
      </c>
      <c r="L56" s="152">
        <v>77</v>
      </c>
      <c r="M56" s="152">
        <v>77.3</v>
      </c>
      <c r="N56" s="209">
        <f t="shared" si="0"/>
        <v>69.833333333333329</v>
      </c>
      <c r="O56" s="204">
        <f t="shared" si="1"/>
        <v>114.41835062807209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187</v>
      </c>
      <c r="B57" s="152">
        <v>73.3</v>
      </c>
      <c r="C57" s="152">
        <v>73</v>
      </c>
      <c r="D57" s="152">
        <v>75.2</v>
      </c>
      <c r="E57" s="152">
        <v>74.099999999999994</v>
      </c>
      <c r="F57" s="152">
        <v>71.3</v>
      </c>
      <c r="G57" s="152">
        <v>72</v>
      </c>
      <c r="H57" s="152">
        <v>72</v>
      </c>
      <c r="I57" s="152">
        <v>76.2</v>
      </c>
      <c r="J57" s="152">
        <v>70.8</v>
      </c>
      <c r="K57" s="152">
        <v>70.099999999999994</v>
      </c>
      <c r="L57" s="152">
        <v>68.7</v>
      </c>
      <c r="M57" s="152">
        <v>69</v>
      </c>
      <c r="N57" s="209">
        <f t="shared" si="0"/>
        <v>72.141666666666666</v>
      </c>
      <c r="O57" s="204">
        <f t="shared" si="1"/>
        <v>103.3054892601432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69.400000000000006</v>
      </c>
      <c r="C58" s="152">
        <v>69.400000000000006</v>
      </c>
      <c r="D58" s="152">
        <v>69.7</v>
      </c>
      <c r="E58" s="152">
        <v>70.400000000000006</v>
      </c>
      <c r="F58" s="152">
        <v>71</v>
      </c>
      <c r="G58" s="152"/>
      <c r="H58" s="152"/>
      <c r="I58" s="152"/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55.6</v>
      </c>
      <c r="C84" s="145">
        <v>63.7</v>
      </c>
      <c r="D84" s="145">
        <v>75.3</v>
      </c>
      <c r="E84" s="145">
        <v>79</v>
      </c>
      <c r="F84" s="145">
        <v>73.599999999999994</v>
      </c>
      <c r="G84" s="145">
        <v>73.3</v>
      </c>
      <c r="H84" s="145">
        <v>73.599999999999994</v>
      </c>
      <c r="I84" s="145">
        <v>79.8</v>
      </c>
      <c r="J84" s="145">
        <v>87</v>
      </c>
      <c r="K84" s="145">
        <v>74.900000000000006</v>
      </c>
      <c r="L84" s="145">
        <v>77.900000000000006</v>
      </c>
      <c r="M84" s="145">
        <v>81.7</v>
      </c>
      <c r="N84" s="208">
        <f t="shared" ref="N84:N87" si="2">SUM(B84:M84)/12</f>
        <v>74.61666666666666</v>
      </c>
      <c r="O84" s="147">
        <v>107.8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177</v>
      </c>
      <c r="B85" s="145">
        <v>76.7</v>
      </c>
      <c r="C85" s="145">
        <v>70.099999999999994</v>
      </c>
      <c r="D85" s="145">
        <v>82.6</v>
      </c>
      <c r="E85" s="145">
        <v>84.7</v>
      </c>
      <c r="F85" s="145">
        <v>82.1</v>
      </c>
      <c r="G85" s="145">
        <v>83.4</v>
      </c>
      <c r="H85" s="145">
        <v>86.1</v>
      </c>
      <c r="I85" s="145">
        <v>75.900000000000006</v>
      </c>
      <c r="J85" s="145">
        <v>82.2</v>
      </c>
      <c r="K85" s="145">
        <v>81.2</v>
      </c>
      <c r="L85" s="145">
        <v>80.2</v>
      </c>
      <c r="M85" s="145">
        <v>81.900000000000006</v>
      </c>
      <c r="N85" s="208">
        <f t="shared" si="2"/>
        <v>80.591666666666683</v>
      </c>
      <c r="O85" s="147">
        <f t="shared" ref="O85:O87" si="3">ROUND(N85/N84*100,1)</f>
        <v>108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182</v>
      </c>
      <c r="B86" s="145">
        <v>72.3</v>
      </c>
      <c r="C86" s="145">
        <v>74.900000000000006</v>
      </c>
      <c r="D86" s="145">
        <v>81.3</v>
      </c>
      <c r="E86" s="145">
        <v>70.599999999999994</v>
      </c>
      <c r="F86" s="145">
        <v>79.400000000000006</v>
      </c>
      <c r="G86" s="145">
        <v>83.6</v>
      </c>
      <c r="H86" s="145">
        <v>82</v>
      </c>
      <c r="I86" s="145">
        <v>71.8</v>
      </c>
      <c r="J86" s="145">
        <v>79.099999999999994</v>
      </c>
      <c r="K86" s="145">
        <v>85.6</v>
      </c>
      <c r="L86" s="145">
        <v>67.599999999999994</v>
      </c>
      <c r="M86" s="145">
        <v>84.1</v>
      </c>
      <c r="N86" s="208">
        <f t="shared" si="2"/>
        <v>77.691666666666677</v>
      </c>
      <c r="O86" s="147">
        <f t="shared" si="3"/>
        <v>96.4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187</v>
      </c>
      <c r="B87" s="145">
        <v>68.7</v>
      </c>
      <c r="C87" s="145">
        <v>79.3</v>
      </c>
      <c r="D87" s="145">
        <v>85.6</v>
      </c>
      <c r="E87" s="145">
        <v>66.8</v>
      </c>
      <c r="F87" s="145">
        <v>73</v>
      </c>
      <c r="G87" s="145">
        <v>88</v>
      </c>
      <c r="H87" s="145">
        <v>79.400000000000006</v>
      </c>
      <c r="I87" s="145">
        <v>65.2</v>
      </c>
      <c r="J87" s="145">
        <v>66</v>
      </c>
      <c r="K87" s="145">
        <v>74</v>
      </c>
      <c r="L87" s="145">
        <v>78.3</v>
      </c>
      <c r="M87" s="145">
        <v>78.8</v>
      </c>
      <c r="N87" s="208">
        <f t="shared" si="2"/>
        <v>75.258333333333326</v>
      </c>
      <c r="O87" s="147">
        <f t="shared" si="3"/>
        <v>96.9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45">
        <v>69.2</v>
      </c>
      <c r="C88" s="145">
        <v>79.8</v>
      </c>
      <c r="D88" s="145">
        <v>81.900000000000006</v>
      </c>
      <c r="E88" s="145">
        <v>82.1</v>
      </c>
      <c r="F88" s="145">
        <v>79.599999999999994</v>
      </c>
      <c r="G88" s="145"/>
      <c r="H88" s="145"/>
      <c r="I88" s="145"/>
      <c r="J88" s="145"/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r-tsukauchi</cp:lastModifiedBy>
  <cp:lastPrinted>2025-07-01T06:31:30Z</cp:lastPrinted>
  <dcterms:created xsi:type="dcterms:W3CDTF">2004-08-12T01:21:30Z</dcterms:created>
  <dcterms:modified xsi:type="dcterms:W3CDTF">2025-07-02T08:48:37Z</dcterms:modified>
</cp:coreProperties>
</file>