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00F2AA3E-319F-4FE7-989A-AF183E76A070}" xr6:coauthVersionLast="36" xr6:coauthVersionMax="36" xr10:uidLastSave="{00000000-0000-0000-0000-000000000000}"/>
  <bookViews>
    <workbookView xWindow="0" yWindow="0" windowWidth="28800" windowHeight="11985" tabRatio="597" xr2:uid="{00000000-000D-0000-FFFF-FFFF00000000}"/>
  </bookViews>
  <sheets>
    <sheet name="貨物動向目次" sheetId="52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H44" i="59" l="1"/>
  <c r="N29" i="59" s="1"/>
  <c r="E31" i="59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N75" i="47"/>
  <c r="D27" i="59"/>
  <c r="D28" i="59"/>
  <c r="D29" i="59"/>
  <c r="D30" i="59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O26" i="51"/>
  <c r="O87" i="56"/>
  <c r="O55" i="56"/>
  <c r="O27" i="49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<sst xmlns="http://schemas.openxmlformats.org/spreadsheetml/2006/main" count="1671" uniqueCount="211">
  <si>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</si>
  <si>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</si>
  <si>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</si>
  <si>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</si>
  <si>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</si>
  <si>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</si>
  <si>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</si>
  <si>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</si>
  <si>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</si>
  <si>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</si>
  <si>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</si>
  <si>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</si>
  <si>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</si>
  <si>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</si>
  <si>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</si>
  <si>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</si>
  <si>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</si>
  <si>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</si>
  <si>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</si>
  <si>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</si>
  <si>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</si>
  <si>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</si>
  <si>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</si>
  <si>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</si>
  <si>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</si>
  <si>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</si>
  <si>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</si>
  <si>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</si>
  <si>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</si>
  <si>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</si>
  <si>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</si>
  <si>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</si>
  <si>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</si>
  <si>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</si>
  <si>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</si>
  <si>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</si>
  <si>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</si>
  <si>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</si>
  <si>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</si>
  <si>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</si>
  <si>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</si>
  <si>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</si>
  <si>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</si>
  <si>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</si>
  <si>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</si>
  <si>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</si>
  <si>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</si>
  <si>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</si>
  <si>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</si>
  <si>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</si>
  <si>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</si>
  <si>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</si>
  <si>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</si>
  <si>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</si>
  <si>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</si>
  <si>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</si>
  <si>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</si>
  <si>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</si>
  <si>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</si>
  <si>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</si>
  <si>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</si>
  <si>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</si>
  <si>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</si>
  <si>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</si>
  <si>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</si>
  <si>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</si>
  <si>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</si>
  <si>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</si>
  <si>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</si>
  <si>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</si>
  <si>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</si>
  <si>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</si>
  <si>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</si>
  <si>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</si>
  <si>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</si>
  <si>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</si>
  <si>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</si>
  <si>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</si>
  <si>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</si>
  <si>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</si>
  <si>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</si>
  <si>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</si>
  <si>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</si>
  <si>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</si>
  <si>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</si>
  <si>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</si>
  <si>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</si>
  <si>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</si>
  <si>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</si>
  <si>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</si>
  <si>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</si>
  <si>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</si>
  <si>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</si>
  <si>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</si>
  <si>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</si>
  <si>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</si>
  <si>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</si>
  <si>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</si>
  <si>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</si>
  <si>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</si>
  <si>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</si>
  <si>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</si>
  <si>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</si>
  <si>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</si>
  <si>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</si>
  <si>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</si>
  <si>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</si>
  <si>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</si>
  <si>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</si>
  <si>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</si>
  <si>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</si>
  <si>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</si>
  <si>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</si>
  <si>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</si>
  <si>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</si>
  <si>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</si>
  <si>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</si>
  <si>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</si>
  <si>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</si>
  <si>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</si>
  <si>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</si>
  <si>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</si>
  <si>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</si>
  <si>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</si>
  <si>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</si>
  <si>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</si>
  <si>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</si>
  <si>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</si>
  <si>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</si>
  <si>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</si>
  <si>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</si>
  <si>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</si>
  <si>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</si>
  <si>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</si>
  <si>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</si>
  <si>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</si>
  <si>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</si>
  <si>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</si>
  <si>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</si>
  <si>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</si>
  <si>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</si>
  <si>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</si>
  <si>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</si>
  <si>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</si>
  <si>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</si>
  <si>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</si>
  <si>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</si>
  <si>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</si>
  <si>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</si>
  <si>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</si>
  <si>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</si>
  <si>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</si>
  <si>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</si>
  <si>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</si>
  <si>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</si>
  <si>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</si>
  <si>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</si>
  <si>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</si>
  <si>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</si>
  <si>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</si>
  <si>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</si>
  <si>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</si>
  <si>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</si>
  <si>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</si>
  <si>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</si>
  <si>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</si>
  <si>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</si>
  <si>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</si>
  <si>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</si>
  <si>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</si>
  <si>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</si>
  <si>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</si>
  <si>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</si>
  <si>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</si>
  <si>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</si>
  <si>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</si>
  <si>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</si>
  <si>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</si>
  <si>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</si>
  <si>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駿遠支部</t>
    <rPh sb="0" eb="2">
      <t>スンエン</t>
    </rPh>
    <rPh sb="2" eb="4">
      <t>シブ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</si>
  <si>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</si>
  <si>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</si>
  <si>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</si>
  <si>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</si>
  <si>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</si>
  <si>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</si>
  <si>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</si>
  <si>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</si>
  <si>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</si>
  <si>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</si>
  <si>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</si>
  <si>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令和6年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</si>
  <si>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</si>
  <si>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</si>
  <si>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</si>
  <si>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</si>
  <si>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</si>
  <si>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</si>
  <si>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</si>
  <si>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</si>
  <si>
    <t>3，589　㎡</t>
    <phoneticPr fontId="2"/>
  </si>
  <si>
    <t xml:space="preserve"> </t>
    <phoneticPr fontId="2"/>
  </si>
  <si>
    <t>※</t>
    <phoneticPr fontId="2"/>
  </si>
  <si>
    <t>令和7年4月</t>
    <rPh sb="5" eb="6">
      <t>ガツ</t>
    </rPh>
    <phoneticPr fontId="2"/>
  </si>
  <si>
    <t xml:space="preserve">                       令和7年4月所管面（1～3類）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</si>
  <si>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93，349  m</t>
    </r>
    <r>
      <rPr>
        <sz val="8"/>
        <rFont val="ＭＳ Ｐゴシック"/>
        <family val="3"/>
        <charset val="128"/>
      </rPr>
      <t>3</t>
    </r>
    <phoneticPr fontId="2"/>
  </si>
  <si>
    <t>14，010　㎡</t>
    <phoneticPr fontId="2"/>
  </si>
  <si>
    <t>　　　　　　　　　　　　　　　　令和7年4月末上位10品目入庫高(県合計）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</si>
  <si>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令和7年4月末上位10品目保管残高(県合計）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</si>
  <si>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前月</t>
    <rPh sb="0" eb="2">
      <t>ゼンゲツ</t>
    </rPh>
    <phoneticPr fontId="2"/>
  </si>
  <si>
    <t>前月</t>
    <rPh sb="0" eb="2">
      <t>ゼンゲツ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</si>
</sst>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8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9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/>
    <xf numFmtId="0" fontId="8" fillId="7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0" fillId="0" borderId="34" xfId="0" applyBorder="1"/>
    <xf numFmtId="0" fontId="10" fillId="0" borderId="34" xfId="0" applyFont="1" applyBorder="1"/>
    <xf numFmtId="0" fontId="0" fillId="0" borderId="9" xfId="0" applyBorder="1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9" fillId="0" borderId="32" xfId="0" applyFont="1" applyBorder="1"/>
    <xf numFmtId="0" fontId="31" fillId="0" borderId="12" xfId="0" applyFont="1" applyBorder="1"/>
    <xf numFmtId="0" fontId="0" fillId="0" borderId="32" xfId="0" applyBorder="1"/>
    <xf numFmtId="0" fontId="9" fillId="0" borderId="12" xfId="0" applyFont="1" applyBorder="1" applyAlignment="1">
      <alignment vertical="top"/>
    </xf>
    <xf numFmtId="0" fontId="32" fillId="0" borderId="0" xfId="0" applyFont="1" applyAlignment="1">
      <alignment horizontal="center" vertical="top"/>
    </xf>
    <xf numFmtId="0" fontId="28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33" fillId="0" borderId="0" xfId="0" applyFont="1"/>
    <xf numFmtId="0" fontId="33" fillId="0" borderId="12" xfId="0" applyFont="1" applyBorder="1"/>
    <xf numFmtId="0" fontId="33" fillId="7" borderId="0" xfId="0" applyFont="1" applyFill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distributed"/>
    </xf>
    <xf numFmtId="0" fontId="33" fillId="0" borderId="32" xfId="0" applyFont="1" applyBorder="1"/>
    <xf numFmtId="0" fontId="33" fillId="0" borderId="0" xfId="0" applyFont="1" applyAlignment="1">
      <alignment horizontal="center"/>
    </xf>
    <xf numFmtId="0" fontId="33" fillId="5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3" fillId="12" borderId="0" xfId="0" applyFont="1" applyFill="1" applyAlignment="1">
      <alignment horizontal="center"/>
    </xf>
    <xf numFmtId="0" fontId="33" fillId="10" borderId="0" xfId="0" applyFont="1" applyFill="1" applyAlignment="1">
      <alignment horizontal="center"/>
    </xf>
    <xf numFmtId="0" fontId="33" fillId="13" borderId="0" xfId="0" applyFont="1" applyFill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center"/>
    </xf>
    <xf numFmtId="0" fontId="33" fillId="15" borderId="0" xfId="0" applyFont="1" applyFill="1" applyAlignment="1">
      <alignment horizontal="center"/>
    </xf>
    <xf numFmtId="58" fontId="35" fillId="0" borderId="12" xfId="0" applyNumberFormat="1" applyFont="1" applyBorder="1"/>
    <xf numFmtId="58" fontId="35" fillId="0" borderId="0" xfId="0" applyNumberFormat="1" applyFont="1" applyAlignment="1">
      <alignment horizontal="center"/>
    </xf>
    <xf numFmtId="58" fontId="35" fillId="0" borderId="0" xfId="0" applyNumberFormat="1" applyFont="1"/>
    <xf numFmtId="58" fontId="35" fillId="0" borderId="32" xfId="0" applyNumberFormat="1" applyFont="1" applyBorder="1"/>
    <xf numFmtId="0" fontId="34" fillId="0" borderId="0" xfId="0" applyFont="1" applyAlignment="1">
      <alignment horizontal="left"/>
    </xf>
    <xf numFmtId="0" fontId="35" fillId="0" borderId="12" xfId="0" applyFont="1" applyBorder="1"/>
    <xf numFmtId="0" fontId="35" fillId="0" borderId="0" xfId="0" applyFont="1"/>
    <xf numFmtId="0" fontId="35" fillId="0" borderId="32" xfId="0" applyFont="1" applyBorder="1"/>
    <xf numFmtId="0" fontId="35" fillId="0" borderId="0" xfId="0" applyFont="1" applyAlignment="1">
      <alignment horizontal="center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/>
    <xf numFmtId="0" fontId="33" fillId="16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7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2" borderId="1" xfId="1" applyFont="1" applyFill="1" applyBorder="1"/>
    <xf numFmtId="183" fontId="0" fillId="22" borderId="1" xfId="0" applyNumberFormat="1" applyFill="1" applyBorder="1"/>
    <xf numFmtId="0" fontId="23" fillId="0" borderId="0" xfId="0" applyFont="1" applyAlignment="1">
      <alignment horizontal="center"/>
    </xf>
    <xf numFmtId="0" fontId="33" fillId="23" borderId="0" xfId="0" applyFont="1" applyFill="1" applyAlignment="1">
      <alignment horizontal="center"/>
    </xf>
    <xf numFmtId="179" fontId="0" fillId="17" borderId="27" xfId="0" applyNumberForma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34" xfId="1" applyFill="1" applyBorder="1"/>
    <xf numFmtId="38" fontId="1" fillId="0" borderId="20" xfId="1" applyFill="1" applyBorder="1"/>
    <xf numFmtId="0" fontId="10" fillId="0" borderId="37" xfId="0" applyFont="1" applyBorder="1"/>
    <xf numFmtId="0" fontId="5" fillId="0" borderId="4" xfId="0" applyFont="1" applyBorder="1" applyAlignment="1">
      <alignment horizontal="center"/>
    </xf>
    <xf numFmtId="0" fontId="1" fillId="0" borderId="34" xfId="0" applyFont="1" applyBorder="1"/>
    <xf numFmtId="0" fontId="0" fillId="0" borderId="33" xfId="0" applyBorder="1"/>
    <xf numFmtId="0" fontId="10" fillId="0" borderId="33" xfId="0" applyFont="1" applyBorder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45" fillId="0" borderId="1" xfId="0" applyNumberFormat="1" applyFont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22" borderId="1" xfId="0" applyNumberFormat="1" applyFill="1" applyBorder="1"/>
    <xf numFmtId="38" fontId="0" fillId="19" borderId="1" xfId="1" applyFont="1" applyFill="1" applyBorder="1"/>
    <xf numFmtId="0" fontId="0" fillId="24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7" borderId="3" xfId="0" applyFill="1" applyBorder="1" applyAlignment="1">
      <alignment horizontal="center"/>
    </xf>
    <xf numFmtId="0" fontId="8" fillId="22" borderId="0" xfId="0" applyFont="1" applyFill="1"/>
    <xf numFmtId="179" fontId="1" fillId="0" borderId="37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0" fillId="0" borderId="11" xfId="1" applyFont="1" applyFill="1" applyBorder="1"/>
    <xf numFmtId="38" fontId="0" fillId="0" borderId="8" xfId="1" applyFont="1" applyBorder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38" fontId="1" fillId="0" borderId="35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5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2" xfId="1" applyFill="1" applyBorder="1"/>
    <xf numFmtId="38" fontId="1" fillId="0" borderId="20" xfId="1" applyBorder="1"/>
    <xf numFmtId="178" fontId="5" fillId="0" borderId="31" xfId="0" applyNumberFormat="1" applyFont="1" applyBorder="1" applyAlignment="1">
      <alignment horizontal="center"/>
    </xf>
    <xf numFmtId="38" fontId="1" fillId="0" borderId="11" xfId="1" applyFont="1" applyFill="1" applyBorder="1"/>
    <xf numFmtId="38" fontId="37" fillId="19" borderId="1" xfId="1" applyFont="1" applyFill="1" applyBorder="1"/>
    <xf numFmtId="38" fontId="37" fillId="19" borderId="10" xfId="1" applyFont="1" applyFill="1" applyBorder="1"/>
    <xf numFmtId="38" fontId="37" fillId="19" borderId="11" xfId="1" applyFont="1" applyFill="1" applyBorder="1"/>
    <xf numFmtId="38" fontId="37" fillId="19" borderId="39" xfId="1" applyFont="1" applyFill="1" applyBorder="1"/>
    <xf numFmtId="38" fontId="0" fillId="0" borderId="11" xfId="1" applyFont="1" applyBorder="1"/>
    <xf numFmtId="38" fontId="0" fillId="11" borderId="1" xfId="1" applyFont="1" applyFill="1" applyBorder="1"/>
    <xf numFmtId="38" fontId="1" fillId="0" borderId="38" xfId="1" applyFill="1" applyBorder="1"/>
    <xf numFmtId="38" fontId="0" fillId="0" borderId="34" xfId="1" applyFont="1" applyFill="1" applyBorder="1"/>
    <xf numFmtId="38" fontId="1" fillId="0" borderId="8" xfId="1" applyFont="1" applyBorder="1"/>
    <xf numFmtId="38" fontId="1" fillId="0" borderId="33" xfId="1" applyFont="1" applyFill="1" applyBorder="1"/>
    <xf numFmtId="38" fontId="1" fillId="0" borderId="9" xfId="1" applyFont="1" applyFill="1" applyBorder="1"/>
    <xf numFmtId="177" fontId="0" fillId="0" borderId="1" xfId="0" applyNumberFormat="1" applyBorder="1" applyAlignment="1">
      <alignment horizontal="right"/>
    </xf>
    <xf numFmtId="0" fontId="5" fillId="0" borderId="11" xfId="0" applyFont="1" applyBorder="1" applyAlignment="1">
      <alignment horizontal="center"/>
    </xf>
    <xf numFmtId="38" fontId="0" fillId="0" borderId="35" xfId="1" applyFont="1" applyFill="1" applyBorder="1"/>
    <xf numFmtId="179" fontId="0" fillId="0" borderId="10" xfId="1" applyNumberFormat="1" applyFont="1" applyBorder="1"/>
    <xf numFmtId="38" fontId="1" fillId="0" borderId="9" xfId="1" applyBorder="1"/>
    <xf numFmtId="38" fontId="1" fillId="0" borderId="10" xfId="1" applyFont="1" applyBorder="1"/>
    <xf numFmtId="38" fontId="1" fillId="0" borderId="34" xfId="1" applyBorder="1"/>
    <xf numFmtId="38" fontId="0" fillId="0" borderId="8" xfId="1" applyFont="1" applyFill="1" applyBorder="1"/>
    <xf numFmtId="38" fontId="1" fillId="0" borderId="42" xfId="1" applyBorder="1"/>
    <xf numFmtId="0" fontId="20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6" fillId="0" borderId="0" xfId="0" applyFont="1" applyAlignment="1">
      <alignment horizont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令和7年4月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令和7年4月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令和7年4月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247.9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2,479,117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2,479,117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384534</c:v>
                </c:pt>
                <c:pt idx="2">
                  <c:v>511075</c:v>
                </c:pt>
                <c:pt idx="3">
                  <c:v>244810</c:v>
                </c:pt>
                <c:pt idx="4">
                  <c:v>283562</c:v>
                </c:pt>
                <c:pt idx="5">
                  <c:v>863498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132405</c:v>
                </c:pt>
                <c:pt idx="1">
                  <c:v>244710</c:v>
                </c:pt>
                <c:pt idx="2">
                  <c:v>318499</c:v>
                </c:pt>
                <c:pt idx="3">
                  <c:v>216199</c:v>
                </c:pt>
                <c:pt idx="4">
                  <c:v>168997</c:v>
                </c:pt>
                <c:pt idx="5">
                  <c:v>581062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59233</c:v>
                </c:pt>
                <c:pt idx="1">
                  <c:v>139824</c:v>
                </c:pt>
                <c:pt idx="2">
                  <c:v>192576</c:v>
                </c:pt>
                <c:pt idx="3">
                  <c:v>28611</c:v>
                </c:pt>
                <c:pt idx="4">
                  <c:v>114565</c:v>
                </c:pt>
                <c:pt idx="5">
                  <c:v>282436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0.69091203206044727</c:v>
                </c:pt>
                <c:pt idx="1">
                  <c:v>0.63638065814726397</c:v>
                </c:pt>
                <c:pt idx="2">
                  <c:v>0.62319424741965468</c:v>
                </c:pt>
                <c:pt idx="3">
                  <c:v>0.88312977411053473</c:v>
                </c:pt>
                <c:pt idx="4">
                  <c:v>0.59597900988143682</c:v>
                </c:pt>
                <c:pt idx="5">
                  <c:v>0.6729164398759464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  <c:pt idx="1">
                  <c:v>103.4</c:v>
                </c:pt>
                <c:pt idx="2" formatCode="0.0_ ">
                  <c:v>108.1</c:v>
                </c:pt>
                <c:pt idx="3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  <c:pt idx="1">
                  <c:v>148.19999999999999</c:v>
                </c:pt>
                <c:pt idx="2">
                  <c:v>145.69999999999999</c:v>
                </c:pt>
                <c:pt idx="3">
                  <c:v>146.69999999999999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4.1720990873533377E-2"/>
                  <c:y val="-2.721088435374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1-481B-9593-BE0AD20230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  <c:pt idx="1">
                  <c:v>69.400000000000006</c:v>
                </c:pt>
                <c:pt idx="2">
                  <c:v>74.400000000000006</c:v>
                </c:pt>
                <c:pt idx="3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8.9244479474430115E-3"/>
                  <c:y val="2.88577564168114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5.354753095286215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8.924588492143757E-3"/>
                  <c:y val="-1.15440115440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8.924588492143691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3.569835396857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7.139670793714953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361139</c:v>
                </c:pt>
                <c:pt idx="1">
                  <c:v>118964</c:v>
                </c:pt>
                <c:pt idx="2">
                  <c:v>115775</c:v>
                </c:pt>
                <c:pt idx="3">
                  <c:v>103160</c:v>
                </c:pt>
                <c:pt idx="4">
                  <c:v>85075</c:v>
                </c:pt>
                <c:pt idx="5">
                  <c:v>51138</c:v>
                </c:pt>
                <c:pt idx="6">
                  <c:v>44146</c:v>
                </c:pt>
                <c:pt idx="7">
                  <c:v>33881</c:v>
                </c:pt>
                <c:pt idx="8">
                  <c:v>33727</c:v>
                </c:pt>
                <c:pt idx="9">
                  <c:v>29572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14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3.5698353968574765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765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8.924588492143691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1.784917698428607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297235</c:v>
                </c:pt>
                <c:pt idx="1">
                  <c:v>108955</c:v>
                </c:pt>
                <c:pt idx="2">
                  <c:v>109244</c:v>
                </c:pt>
                <c:pt idx="3">
                  <c:v>105791</c:v>
                </c:pt>
                <c:pt idx="4">
                  <c:v>65471</c:v>
                </c:pt>
                <c:pt idx="5">
                  <c:v>44545</c:v>
                </c:pt>
                <c:pt idx="6">
                  <c:v>47451</c:v>
                </c:pt>
                <c:pt idx="7">
                  <c:v>25113</c:v>
                </c:pt>
                <c:pt idx="8">
                  <c:v>33887</c:v>
                </c:pt>
                <c:pt idx="9">
                  <c:v>16226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9.8453163440040153E-2"/>
                  <c:y val="-7.1100315442220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404304162834342"/>
                  <c:y val="-0.127890871439235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0"/>
                  <c:y val="-3.98165137614680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09671654291076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1.92636470899853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1027480539291559"/>
                  <c:y val="0.16511281273327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361139</c:v>
                </c:pt>
                <c:pt idx="1">
                  <c:v>118964</c:v>
                </c:pt>
                <c:pt idx="2">
                  <c:v>115775</c:v>
                </c:pt>
                <c:pt idx="3">
                  <c:v>103160</c:v>
                </c:pt>
                <c:pt idx="4">
                  <c:v>85075</c:v>
                </c:pt>
                <c:pt idx="5">
                  <c:v>51138</c:v>
                </c:pt>
                <c:pt idx="6">
                  <c:v>44146</c:v>
                </c:pt>
                <c:pt idx="7">
                  <c:v>33881</c:v>
                </c:pt>
                <c:pt idx="8">
                  <c:v>33727</c:v>
                </c:pt>
                <c:pt idx="9">
                  <c:v>29572</c:v>
                </c:pt>
                <c:pt idx="10">
                  <c:v>156050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361139</c:v>
                </c:pt>
                <c:pt idx="1">
                  <c:v>118964</c:v>
                </c:pt>
                <c:pt idx="2">
                  <c:v>115775</c:v>
                </c:pt>
                <c:pt idx="3">
                  <c:v>103160</c:v>
                </c:pt>
                <c:pt idx="4">
                  <c:v>85075</c:v>
                </c:pt>
                <c:pt idx="5">
                  <c:v>51138</c:v>
                </c:pt>
                <c:pt idx="6">
                  <c:v>44146</c:v>
                </c:pt>
                <c:pt idx="7">
                  <c:v>33881</c:v>
                </c:pt>
                <c:pt idx="8">
                  <c:v>33727</c:v>
                </c:pt>
                <c:pt idx="9">
                  <c:v>29572</c:v>
                </c:pt>
                <c:pt idx="10">
                  <c:v>156050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2743803971068501"/>
                  <c:y val="-0.10415530817268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389902025605578"/>
                  <c:y val="-9.34164781126497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6700233081551824"/>
                  <c:y val="-8.48579961987510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9348012796110409"/>
                  <c:y val="-0.150244909041542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4.1033038809080156E-4"/>
                  <c:y val="-3.48397140012671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62680237489397"/>
                      <c:h val="8.326448849066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9.46016230729768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その他の製造工業品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297235</c:v>
                </c:pt>
                <c:pt idx="1">
                  <c:v>108955</c:v>
                </c:pt>
                <c:pt idx="2">
                  <c:v>109244</c:v>
                </c:pt>
                <c:pt idx="3">
                  <c:v>105791</c:v>
                </c:pt>
                <c:pt idx="4">
                  <c:v>65471</c:v>
                </c:pt>
                <c:pt idx="5">
                  <c:v>44545</c:v>
                </c:pt>
                <c:pt idx="6">
                  <c:v>47451</c:v>
                </c:pt>
                <c:pt idx="7">
                  <c:v>25113</c:v>
                </c:pt>
                <c:pt idx="8">
                  <c:v>33887</c:v>
                </c:pt>
                <c:pt idx="9">
                  <c:v>16226</c:v>
                </c:pt>
                <c:pt idx="10" formatCode="#,##0_);[Red]\(#,##0\)">
                  <c:v>173141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1.1080335632381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金属製品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18254</c:v>
                </c:pt>
                <c:pt idx="1">
                  <c:v>13307</c:v>
                </c:pt>
                <c:pt idx="2">
                  <c:v>5660</c:v>
                </c:pt>
                <c:pt idx="3">
                  <c:v>4491</c:v>
                </c:pt>
                <c:pt idx="4">
                  <c:v>4306</c:v>
                </c:pt>
                <c:pt idx="5">
                  <c:v>3125</c:v>
                </c:pt>
                <c:pt idx="6">
                  <c:v>2454</c:v>
                </c:pt>
                <c:pt idx="7">
                  <c:v>1838</c:v>
                </c:pt>
                <c:pt idx="8">
                  <c:v>1570</c:v>
                </c:pt>
                <c:pt idx="9">
                  <c:v>1161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-7.4177176020873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3.662327207836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ゴム製品</c:v>
                </c:pt>
                <c:pt idx="4">
                  <c:v>金属製品</c:v>
                </c:pt>
                <c:pt idx="5">
                  <c:v>その他の製造工業品</c:v>
                </c:pt>
                <c:pt idx="6">
                  <c:v>その他の食料工業品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17113</c:v>
                </c:pt>
                <c:pt idx="1">
                  <c:v>13137</c:v>
                </c:pt>
                <c:pt idx="2">
                  <c:v>7309</c:v>
                </c:pt>
                <c:pt idx="3">
                  <c:v>3693</c:v>
                </c:pt>
                <c:pt idx="4">
                  <c:v>3995</c:v>
                </c:pt>
                <c:pt idx="5">
                  <c:v>3817</c:v>
                </c:pt>
                <c:pt idx="6">
                  <c:v>1384</c:v>
                </c:pt>
                <c:pt idx="7">
                  <c:v>1563</c:v>
                </c:pt>
                <c:pt idx="8">
                  <c:v>1647</c:v>
                </c:pt>
                <c:pt idx="9">
                  <c:v>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3.7872822715341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7.53310665712240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-7.5760558339298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66811</c:v>
                </c:pt>
                <c:pt idx="1">
                  <c:v>15059</c:v>
                </c:pt>
                <c:pt idx="2">
                  <c:v>12002</c:v>
                </c:pt>
                <c:pt idx="3">
                  <c:v>11284</c:v>
                </c:pt>
                <c:pt idx="4">
                  <c:v>6186</c:v>
                </c:pt>
                <c:pt idx="5">
                  <c:v>4287</c:v>
                </c:pt>
                <c:pt idx="6">
                  <c:v>4039</c:v>
                </c:pt>
                <c:pt idx="7">
                  <c:v>2299</c:v>
                </c:pt>
                <c:pt idx="8">
                  <c:v>2237</c:v>
                </c:pt>
                <c:pt idx="9">
                  <c:v>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419998970716881E-2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その他の製造工業品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54437</c:v>
                </c:pt>
                <c:pt idx="1">
                  <c:v>13130</c:v>
                </c:pt>
                <c:pt idx="2">
                  <c:v>11784</c:v>
                </c:pt>
                <c:pt idx="3">
                  <c:v>11695</c:v>
                </c:pt>
                <c:pt idx="4">
                  <c:v>6290</c:v>
                </c:pt>
                <c:pt idx="5">
                  <c:v>2044</c:v>
                </c:pt>
                <c:pt idx="6">
                  <c:v>4319</c:v>
                </c:pt>
                <c:pt idx="7">
                  <c:v>3842</c:v>
                </c:pt>
                <c:pt idx="8">
                  <c:v>2418</c:v>
                </c:pt>
                <c:pt idx="9">
                  <c:v>2141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5460992907801335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5.3191489361702126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麦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29566</c:v>
                </c:pt>
                <c:pt idx="1">
                  <c:v>21469</c:v>
                </c:pt>
                <c:pt idx="2">
                  <c:v>18851</c:v>
                </c:pt>
                <c:pt idx="3">
                  <c:v>16982</c:v>
                </c:pt>
                <c:pt idx="4">
                  <c:v>14951</c:v>
                </c:pt>
                <c:pt idx="5">
                  <c:v>12965</c:v>
                </c:pt>
                <c:pt idx="6">
                  <c:v>11783</c:v>
                </c:pt>
                <c:pt idx="7">
                  <c:v>11537</c:v>
                </c:pt>
                <c:pt idx="8">
                  <c:v>10875</c:v>
                </c:pt>
                <c:pt idx="9">
                  <c:v>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5.3191489361702126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3.5460992907800767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3.5460992907800767E-3"/>
                  <c:y val="-3.552930532470695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3.5460992907801418E-3"/>
                  <c:y val="-2.325611914789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-1.300221386350978E-16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5.319148936170082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電気機械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缶詰・びん詰</c:v>
                </c:pt>
                <c:pt idx="7">
                  <c:v>麦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16226</c:v>
                </c:pt>
                <c:pt idx="1">
                  <c:v>22049</c:v>
                </c:pt>
                <c:pt idx="2">
                  <c:v>20300</c:v>
                </c:pt>
                <c:pt idx="3">
                  <c:v>8099</c:v>
                </c:pt>
                <c:pt idx="4">
                  <c:v>18080</c:v>
                </c:pt>
                <c:pt idx="5">
                  <c:v>11322</c:v>
                </c:pt>
                <c:pt idx="6">
                  <c:v>13432</c:v>
                </c:pt>
                <c:pt idx="7">
                  <c:v>14991</c:v>
                </c:pt>
                <c:pt idx="8">
                  <c:v>11075</c:v>
                </c:pt>
                <c:pt idx="9">
                  <c:v>11708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動植物性飼・肥料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37745</c:v>
                </c:pt>
                <c:pt idx="1">
                  <c:v>14406</c:v>
                </c:pt>
                <c:pt idx="2">
                  <c:v>7457</c:v>
                </c:pt>
                <c:pt idx="3">
                  <c:v>5867</c:v>
                </c:pt>
                <c:pt idx="4">
                  <c:v>4368</c:v>
                </c:pt>
                <c:pt idx="5">
                  <c:v>1910</c:v>
                </c:pt>
                <c:pt idx="6">
                  <c:v>1862</c:v>
                </c:pt>
                <c:pt idx="7">
                  <c:v>1509</c:v>
                </c:pt>
                <c:pt idx="8">
                  <c:v>1074</c:v>
                </c:pt>
                <c:pt idx="9">
                  <c:v>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8.8887489063867661E-3"/>
                  <c:y val="-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動植物性飼・肥料</c:v>
                </c:pt>
                <c:pt idx="7">
                  <c:v>その他の機械</c:v>
                </c:pt>
                <c:pt idx="8">
                  <c:v>合成樹脂</c:v>
                </c:pt>
                <c:pt idx="9">
                  <c:v>その他の日用品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33027</c:v>
                </c:pt>
                <c:pt idx="1">
                  <c:v>13847</c:v>
                </c:pt>
                <c:pt idx="2">
                  <c:v>6418</c:v>
                </c:pt>
                <c:pt idx="3">
                  <c:v>9977</c:v>
                </c:pt>
                <c:pt idx="4">
                  <c:v>6245</c:v>
                </c:pt>
                <c:pt idx="5">
                  <c:v>4844</c:v>
                </c:pt>
                <c:pt idx="6">
                  <c:v>1806</c:v>
                </c:pt>
                <c:pt idx="7">
                  <c:v>1318</c:v>
                </c:pt>
                <c:pt idx="8">
                  <c:v>2074</c:v>
                </c:pt>
                <c:pt idx="9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5.2494816100743637E-3"/>
                  <c:y val="-2.84235656983561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3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5.90417723208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8.7903775807552896E-3"/>
                  <c:y val="-1.65072586265699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44378</c:v>
                </c:pt>
                <c:pt idx="1">
                  <c:v>10474</c:v>
                </c:pt>
                <c:pt idx="2">
                  <c:v>10260</c:v>
                </c:pt>
                <c:pt idx="3">
                  <c:v>10126</c:v>
                </c:pt>
                <c:pt idx="4">
                  <c:v>5365</c:v>
                </c:pt>
                <c:pt idx="5">
                  <c:v>5029</c:v>
                </c:pt>
                <c:pt idx="6">
                  <c:v>1987</c:v>
                </c:pt>
                <c:pt idx="7">
                  <c:v>1581</c:v>
                </c:pt>
                <c:pt idx="8">
                  <c:v>1055</c:v>
                </c:pt>
                <c:pt idx="9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-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1.5065913370998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7.0127651366413846E-3"/>
                  <c:y val="-7.9374823909723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1.772790212247027E-3"/>
                  <c:y val="-3.798211664219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非金属鉱物</c:v>
                </c:pt>
                <c:pt idx="7">
                  <c:v>石油製品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44816</c:v>
                </c:pt>
                <c:pt idx="1">
                  <c:v>10681</c:v>
                </c:pt>
                <c:pt idx="2">
                  <c:v>9777</c:v>
                </c:pt>
                <c:pt idx="3">
                  <c:v>10734</c:v>
                </c:pt>
                <c:pt idx="4">
                  <c:v>5304</c:v>
                </c:pt>
                <c:pt idx="5">
                  <c:v>4361</c:v>
                </c:pt>
                <c:pt idx="6">
                  <c:v>1405</c:v>
                </c:pt>
                <c:pt idx="7">
                  <c:v>904</c:v>
                </c:pt>
                <c:pt idx="8">
                  <c:v>1021</c:v>
                </c:pt>
                <c:pt idx="9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57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335710</c:v>
                </c:pt>
                <c:pt idx="1">
                  <c:v>97050</c:v>
                </c:pt>
                <c:pt idx="2">
                  <c:v>26783</c:v>
                </c:pt>
                <c:pt idx="3">
                  <c:v>24954</c:v>
                </c:pt>
                <c:pt idx="4">
                  <c:v>17959</c:v>
                </c:pt>
                <c:pt idx="5">
                  <c:v>13595</c:v>
                </c:pt>
                <c:pt idx="6">
                  <c:v>13366</c:v>
                </c:pt>
                <c:pt idx="7">
                  <c:v>11869</c:v>
                </c:pt>
                <c:pt idx="8">
                  <c:v>11082</c:v>
                </c:pt>
                <c:pt idx="9">
                  <c:v>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3.4949764529401419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飲料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271172</c:v>
                </c:pt>
                <c:pt idx="1">
                  <c:v>98886</c:v>
                </c:pt>
                <c:pt idx="2">
                  <c:v>21516</c:v>
                </c:pt>
                <c:pt idx="3">
                  <c:v>18745</c:v>
                </c:pt>
                <c:pt idx="4">
                  <c:v>20795</c:v>
                </c:pt>
                <c:pt idx="5">
                  <c:v>12973</c:v>
                </c:pt>
                <c:pt idx="6">
                  <c:v>3908</c:v>
                </c:pt>
                <c:pt idx="7">
                  <c:v>8654</c:v>
                </c:pt>
                <c:pt idx="8">
                  <c:v>12273</c:v>
                </c:pt>
                <c:pt idx="9">
                  <c:v>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7849176984288037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437198</c:v>
                </c:pt>
                <c:pt idx="1">
                  <c:v>132027</c:v>
                </c:pt>
                <c:pt idx="2">
                  <c:v>130518</c:v>
                </c:pt>
                <c:pt idx="3">
                  <c:v>88579</c:v>
                </c:pt>
                <c:pt idx="4">
                  <c:v>71722</c:v>
                </c:pt>
                <c:pt idx="5">
                  <c:v>70925</c:v>
                </c:pt>
                <c:pt idx="6">
                  <c:v>68296</c:v>
                </c:pt>
                <c:pt idx="7">
                  <c:v>56438</c:v>
                </c:pt>
                <c:pt idx="8">
                  <c:v>53027</c:v>
                </c:pt>
                <c:pt idx="9">
                  <c:v>50428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3.569835396857493E-3"/>
                  <c:y val="5.771551283362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3.569694852156813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5.354753095286215E-3"/>
                  <c:y val="2.308802308802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465326</c:v>
                </c:pt>
                <c:pt idx="1">
                  <c:v>128866</c:v>
                </c:pt>
                <c:pt idx="2">
                  <c:v>126147</c:v>
                </c:pt>
                <c:pt idx="3">
                  <c:v>88350</c:v>
                </c:pt>
                <c:pt idx="4">
                  <c:v>62686</c:v>
                </c:pt>
                <c:pt idx="5">
                  <c:v>73488</c:v>
                </c:pt>
                <c:pt idx="6">
                  <c:v>63980</c:v>
                </c:pt>
                <c:pt idx="7">
                  <c:v>58758</c:v>
                </c:pt>
                <c:pt idx="8">
                  <c:v>48932</c:v>
                </c:pt>
                <c:pt idx="9">
                  <c:v>46338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41"/>
                  <c:y val="-0.116971875075248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4.190950490163158E-3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2.0550458715596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4955395532823354E-7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765185334739134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437198</c:v>
                </c:pt>
                <c:pt idx="1">
                  <c:v>132027</c:v>
                </c:pt>
                <c:pt idx="2">
                  <c:v>130518</c:v>
                </c:pt>
                <c:pt idx="3">
                  <c:v>88579</c:v>
                </c:pt>
                <c:pt idx="4">
                  <c:v>71722</c:v>
                </c:pt>
                <c:pt idx="5">
                  <c:v>70925</c:v>
                </c:pt>
                <c:pt idx="6">
                  <c:v>68296</c:v>
                </c:pt>
                <c:pt idx="7">
                  <c:v>56438</c:v>
                </c:pt>
                <c:pt idx="8">
                  <c:v>53027</c:v>
                </c:pt>
                <c:pt idx="9">
                  <c:v>50428</c:v>
                </c:pt>
                <c:pt idx="10">
                  <c:v>307454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437198</c:v>
                </c:pt>
                <c:pt idx="1">
                  <c:v>132027</c:v>
                </c:pt>
                <c:pt idx="2">
                  <c:v>130518</c:v>
                </c:pt>
                <c:pt idx="3">
                  <c:v>88579</c:v>
                </c:pt>
                <c:pt idx="4">
                  <c:v>71722</c:v>
                </c:pt>
                <c:pt idx="5">
                  <c:v>70925</c:v>
                </c:pt>
                <c:pt idx="6">
                  <c:v>68296</c:v>
                </c:pt>
                <c:pt idx="7">
                  <c:v>56438</c:v>
                </c:pt>
                <c:pt idx="8">
                  <c:v>53027</c:v>
                </c:pt>
                <c:pt idx="9">
                  <c:v>50428</c:v>
                </c:pt>
                <c:pt idx="10">
                  <c:v>307454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184686341688205"/>
                  <c:y val="0.150079826228617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8.5764503574984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7630996507116012"/>
                  <c:y val="-0.114872416809967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2.8158655740551514E-2"/>
                  <c:y val="-4.8076387003348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9.8484502414297445E-2"/>
                  <c:y val="-1.9976709807825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4460032190632657"/>
                  <c:y val="-9.92075300932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6.71681901831236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3.759558681119058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292026473790013E-2"/>
                  <c:y val="-1.78174797115878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054269933815517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8.4820313491347915E-3"/>
                  <c:y val="-8.60663106766826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4165347652154167"/>
                  <c:y val="0.147537695719069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電気機械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雑穀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465326</c:v>
                </c:pt>
                <c:pt idx="1">
                  <c:v>128866</c:v>
                </c:pt>
                <c:pt idx="2">
                  <c:v>126147</c:v>
                </c:pt>
                <c:pt idx="3">
                  <c:v>88350</c:v>
                </c:pt>
                <c:pt idx="4">
                  <c:v>62686</c:v>
                </c:pt>
                <c:pt idx="5">
                  <c:v>73488</c:v>
                </c:pt>
                <c:pt idx="6">
                  <c:v>63980</c:v>
                </c:pt>
                <c:pt idx="7">
                  <c:v>58758</c:v>
                </c:pt>
                <c:pt idx="8">
                  <c:v>48932</c:v>
                </c:pt>
                <c:pt idx="9">
                  <c:v>46338</c:v>
                </c:pt>
                <c:pt idx="10" formatCode="#,##0_);[Red]\(#,##0\)">
                  <c:v>335469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-3.5695548438806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化学繊維糸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20543</c:v>
                </c:pt>
                <c:pt idx="1">
                  <c:v>15415</c:v>
                </c:pt>
                <c:pt idx="2">
                  <c:v>12433</c:v>
                </c:pt>
                <c:pt idx="3">
                  <c:v>6870</c:v>
                </c:pt>
                <c:pt idx="4">
                  <c:v>6506</c:v>
                </c:pt>
                <c:pt idx="5">
                  <c:v>5004</c:v>
                </c:pt>
                <c:pt idx="6">
                  <c:v>4756</c:v>
                </c:pt>
                <c:pt idx="7">
                  <c:v>4448</c:v>
                </c:pt>
                <c:pt idx="8">
                  <c:v>3695</c:v>
                </c:pt>
                <c:pt idx="9">
                  <c:v>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3.4903339432440397E-3"/>
                  <c:y val="1.85597075954682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3.7862175747501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2.2222325625762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雑品</c:v>
                </c:pt>
                <c:pt idx="4">
                  <c:v>非鉄金属</c:v>
                </c:pt>
                <c:pt idx="5">
                  <c:v>その他の日用品</c:v>
                </c:pt>
                <c:pt idx="6">
                  <c:v>化学繊維糸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電気機械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14814</c:v>
                </c:pt>
                <c:pt idx="1">
                  <c:v>15551</c:v>
                </c:pt>
                <c:pt idx="2">
                  <c:v>10439</c:v>
                </c:pt>
                <c:pt idx="3">
                  <c:v>5617</c:v>
                </c:pt>
                <c:pt idx="4">
                  <c:v>6884</c:v>
                </c:pt>
                <c:pt idx="5">
                  <c:v>4218</c:v>
                </c:pt>
                <c:pt idx="6">
                  <c:v>4574</c:v>
                </c:pt>
                <c:pt idx="7">
                  <c:v>5095</c:v>
                </c:pt>
                <c:pt idx="8">
                  <c:v>3365</c:v>
                </c:pt>
                <c:pt idx="9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77334</c:v>
                </c:pt>
                <c:pt idx="1">
                  <c:v>17115</c:v>
                </c:pt>
                <c:pt idx="2">
                  <c:v>11839</c:v>
                </c:pt>
                <c:pt idx="3">
                  <c:v>8882</c:v>
                </c:pt>
                <c:pt idx="4">
                  <c:v>8564</c:v>
                </c:pt>
                <c:pt idx="5">
                  <c:v>8056</c:v>
                </c:pt>
                <c:pt idx="6">
                  <c:v>7164</c:v>
                </c:pt>
                <c:pt idx="7">
                  <c:v>6972</c:v>
                </c:pt>
                <c:pt idx="8">
                  <c:v>5382</c:v>
                </c:pt>
                <c:pt idx="9">
                  <c:v>5339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4766438508911876E-3"/>
                  <c:y val="-3.0303626819374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電気機械</c:v>
                </c:pt>
                <c:pt idx="4">
                  <c:v>化学肥料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77179</c:v>
                </c:pt>
                <c:pt idx="1">
                  <c:v>16507</c:v>
                </c:pt>
                <c:pt idx="2">
                  <c:v>13044</c:v>
                </c:pt>
                <c:pt idx="3">
                  <c:v>8492</c:v>
                </c:pt>
                <c:pt idx="4">
                  <c:v>8893</c:v>
                </c:pt>
                <c:pt idx="5">
                  <c:v>8836</c:v>
                </c:pt>
                <c:pt idx="6">
                  <c:v>8219</c:v>
                </c:pt>
                <c:pt idx="7">
                  <c:v>4844</c:v>
                </c:pt>
                <c:pt idx="8">
                  <c:v>5778</c:v>
                </c:pt>
                <c:pt idx="9">
                  <c:v>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70262</c:v>
                </c:pt>
                <c:pt idx="1">
                  <c:v>50422</c:v>
                </c:pt>
                <c:pt idx="2">
                  <c:v>34685</c:v>
                </c:pt>
                <c:pt idx="3">
                  <c:v>24671</c:v>
                </c:pt>
                <c:pt idx="4">
                  <c:v>24365</c:v>
                </c:pt>
                <c:pt idx="5">
                  <c:v>16670</c:v>
                </c:pt>
                <c:pt idx="6">
                  <c:v>15970</c:v>
                </c:pt>
                <c:pt idx="7">
                  <c:v>14312</c:v>
                </c:pt>
                <c:pt idx="8">
                  <c:v>13643</c:v>
                </c:pt>
                <c:pt idx="9">
                  <c:v>13139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-1.550387596899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その他の機械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電気機械</c:v>
                </c:pt>
                <c:pt idx="7">
                  <c:v>雑品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60668</c:v>
                </c:pt>
                <c:pt idx="1">
                  <c:v>46335</c:v>
                </c:pt>
                <c:pt idx="2">
                  <c:v>33800</c:v>
                </c:pt>
                <c:pt idx="3">
                  <c:v>40407</c:v>
                </c:pt>
                <c:pt idx="4">
                  <c:v>26489</c:v>
                </c:pt>
                <c:pt idx="5">
                  <c:v>14608</c:v>
                </c:pt>
                <c:pt idx="6">
                  <c:v>12823</c:v>
                </c:pt>
                <c:pt idx="7">
                  <c:v>15535</c:v>
                </c:pt>
                <c:pt idx="8">
                  <c:v>11131</c:v>
                </c:pt>
                <c:pt idx="9">
                  <c:v>15869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7.1111111111111115E-3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1.2444444444444444E-2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その他の機械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16727</c:v>
                </c:pt>
                <c:pt idx="1">
                  <c:v>11240</c:v>
                </c:pt>
                <c:pt idx="2">
                  <c:v>7000</c:v>
                </c:pt>
                <c:pt idx="3">
                  <c:v>6028</c:v>
                </c:pt>
                <c:pt idx="4">
                  <c:v>3260</c:v>
                </c:pt>
                <c:pt idx="5">
                  <c:v>1611</c:v>
                </c:pt>
                <c:pt idx="6">
                  <c:v>1575</c:v>
                </c:pt>
                <c:pt idx="7">
                  <c:v>1520</c:v>
                </c:pt>
                <c:pt idx="8">
                  <c:v>1456</c:v>
                </c:pt>
                <c:pt idx="9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0666526684164479E-2"/>
                  <c:y val="1.7824750515811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0"/>
                  <c:y val="7.1301247771835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1.244444444444438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1.0666666666666666E-2"/>
                  <c:y val="1.782531194295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8.888888888888823E-3"/>
                  <c:y val="-1.06951871657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-3.5555555555555557E-3"/>
                  <c:y val="-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その他の機械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16394</c:v>
                </c:pt>
                <c:pt idx="1">
                  <c:v>14306</c:v>
                </c:pt>
                <c:pt idx="2">
                  <c:v>8692</c:v>
                </c:pt>
                <c:pt idx="3">
                  <c:v>5301</c:v>
                </c:pt>
                <c:pt idx="4">
                  <c:v>2581</c:v>
                </c:pt>
                <c:pt idx="5">
                  <c:v>1260</c:v>
                </c:pt>
                <c:pt idx="6">
                  <c:v>1033</c:v>
                </c:pt>
                <c:pt idx="7">
                  <c:v>1549</c:v>
                </c:pt>
                <c:pt idx="8">
                  <c:v>1331</c:v>
                </c:pt>
                <c:pt idx="9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26855</c:v>
                </c:pt>
                <c:pt idx="1">
                  <c:v>18343</c:v>
                </c:pt>
                <c:pt idx="2">
                  <c:v>11802</c:v>
                </c:pt>
                <c:pt idx="3">
                  <c:v>7883</c:v>
                </c:pt>
                <c:pt idx="4">
                  <c:v>6942</c:v>
                </c:pt>
                <c:pt idx="5">
                  <c:v>5281</c:v>
                </c:pt>
                <c:pt idx="6">
                  <c:v>3351</c:v>
                </c:pt>
                <c:pt idx="7">
                  <c:v>3298</c:v>
                </c:pt>
                <c:pt idx="8">
                  <c:v>3232</c:v>
                </c:pt>
                <c:pt idx="9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-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-1.547043907647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27807</c:v>
                </c:pt>
                <c:pt idx="1">
                  <c:v>16635</c:v>
                </c:pt>
                <c:pt idx="2">
                  <c:v>11339</c:v>
                </c:pt>
                <c:pt idx="3">
                  <c:v>7209</c:v>
                </c:pt>
                <c:pt idx="4">
                  <c:v>7431</c:v>
                </c:pt>
                <c:pt idx="5">
                  <c:v>1543</c:v>
                </c:pt>
                <c:pt idx="6">
                  <c:v>6220</c:v>
                </c:pt>
                <c:pt idx="7">
                  <c:v>2862</c:v>
                </c:pt>
                <c:pt idx="8">
                  <c:v>3199</c:v>
                </c:pt>
                <c:pt idx="9">
                  <c:v>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7474882264700741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394970</c:v>
                </c:pt>
                <c:pt idx="1">
                  <c:v>110522</c:v>
                </c:pt>
                <c:pt idx="2">
                  <c:v>40189</c:v>
                </c:pt>
                <c:pt idx="3">
                  <c:v>22716</c:v>
                </c:pt>
                <c:pt idx="4">
                  <c:v>18740</c:v>
                </c:pt>
                <c:pt idx="5">
                  <c:v>18425</c:v>
                </c:pt>
                <c:pt idx="6">
                  <c:v>17874</c:v>
                </c:pt>
                <c:pt idx="7">
                  <c:v>15589</c:v>
                </c:pt>
                <c:pt idx="8">
                  <c:v>15245</c:v>
                </c:pt>
                <c:pt idx="9">
                  <c:v>10175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その他の化学工業品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424510</c:v>
                </c:pt>
                <c:pt idx="1">
                  <c:v>107236</c:v>
                </c:pt>
                <c:pt idx="2">
                  <c:v>41139</c:v>
                </c:pt>
                <c:pt idx="3">
                  <c:v>22407</c:v>
                </c:pt>
                <c:pt idx="4">
                  <c:v>20661</c:v>
                </c:pt>
                <c:pt idx="5">
                  <c:v>23026</c:v>
                </c:pt>
                <c:pt idx="6">
                  <c:v>13888</c:v>
                </c:pt>
                <c:pt idx="7">
                  <c:v>14608</c:v>
                </c:pt>
                <c:pt idx="8">
                  <c:v>15686</c:v>
                </c:pt>
                <c:pt idx="9">
                  <c:v>11515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  <c:pt idx="1">
                  <c:v>96.6</c:v>
                </c:pt>
                <c:pt idx="2">
                  <c:v>93.7</c:v>
                </c:pt>
                <c:pt idx="3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  <c:pt idx="1">
                  <c:v>58.5</c:v>
                </c:pt>
                <c:pt idx="2">
                  <c:v>61.8</c:v>
                </c:pt>
                <c:pt idx="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  <c:pt idx="1">
                  <c:v>60.6</c:v>
                </c:pt>
                <c:pt idx="2">
                  <c:v>66.400000000000006</c:v>
                </c:pt>
                <c:pt idx="3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13.2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16.7</c:v>
                </c:pt>
                <c:pt idx="2">
                  <c:v>16.899999999999999</c:v>
                </c:pt>
                <c:pt idx="3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  <c:pt idx="1">
                  <c:v>59.9</c:v>
                </c:pt>
                <c:pt idx="2">
                  <c:v>77.400000000000006</c:v>
                </c:pt>
                <c:pt idx="3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  <c:pt idx="1">
                  <c:v>16.899999999999999</c:v>
                </c:pt>
                <c:pt idx="2">
                  <c:v>15.2</c:v>
                </c:pt>
                <c:pt idx="3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36.299999999999997</c:v>
                </c:pt>
                <c:pt idx="2">
                  <c:v>33.799999999999997</c:v>
                </c:pt>
                <c:pt idx="3">
                  <c:v>34.6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  <c:pt idx="1">
                  <c:v>45</c:v>
                </c:pt>
                <c:pt idx="2" formatCode="General">
                  <c:v>46.8</c:v>
                </c:pt>
                <c:pt idx="3" formatCode="General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  <c:pt idx="1">
                  <c:v>61.1</c:v>
                </c:pt>
                <c:pt idx="2">
                  <c:v>69.5</c:v>
                </c:pt>
                <c:pt idx="3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  <c:pt idx="1">
                  <c:v>57.2</c:v>
                </c:pt>
                <c:pt idx="2">
                  <c:v>54.3</c:v>
                </c:pt>
                <c:pt idx="3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  <c:pt idx="1">
                  <c:v>106.6</c:v>
                </c:pt>
                <c:pt idx="2">
                  <c:v>127.3</c:v>
                </c:pt>
                <c:pt idx="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  <c:pt idx="1">
                  <c:v>91.7</c:v>
                </c:pt>
                <c:pt idx="2">
                  <c:v>95.8</c:v>
                </c:pt>
                <c:pt idx="3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  <c:pt idx="1">
                  <c:v>104.7</c:v>
                </c:pt>
                <c:pt idx="2">
                  <c:v>104.4</c:v>
                </c:pt>
                <c:pt idx="3">
                  <c:v>103.1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  <c:pt idx="1">
                  <c:v>86.6</c:v>
                </c:pt>
                <c:pt idx="2">
                  <c:v>91.8</c:v>
                </c:pt>
                <c:pt idx="3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55.4</c:v>
                </c:pt>
                <c:pt idx="2">
                  <c:v>57.1</c:v>
                </c:pt>
                <c:pt idx="3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  <c:pt idx="1">
                  <c:v>69.400000000000006</c:v>
                </c:pt>
                <c:pt idx="2">
                  <c:v>69.7</c:v>
                </c:pt>
                <c:pt idx="3">
                  <c:v>70.400000000000006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  <c:pt idx="1">
                  <c:v>79.8</c:v>
                </c:pt>
                <c:pt idx="2">
                  <c:v>81.900000000000006</c:v>
                </c:pt>
                <c:pt idx="3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0.25363</cdr:y>
    </cdr:from>
    <cdr:to>
      <cdr:x>1</cdr:x>
      <cdr:y>0.68478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666781"/>
          <a:ext cx="676363" cy="113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U15" sqref="U15"/>
    </sheetView>
  </sheetViews>
  <sheetFormatPr defaultRowHeight="17.25"/>
  <cols>
    <col min="1" max="1" width="9.625" style="31" customWidth="1"/>
    <col min="2" max="2" width="7.25" style="228" customWidth="1"/>
    <col min="3" max="3" width="9.625" style="229" customWidth="1"/>
    <col min="4" max="4" width="9" style="31"/>
    <col min="5" max="5" width="20" style="31" bestFit="1" customWidth="1"/>
    <col min="6" max="6" width="18.625" style="31" customWidth="1"/>
    <col min="7" max="7" width="7.75" style="31" customWidth="1"/>
    <col min="8" max="8" width="2.375" style="31" customWidth="1"/>
    <col min="9" max="9" width="7.75" style="31" customWidth="1"/>
    <col min="10" max="256" width="9" style="31"/>
    <col min="257" max="257" width="9.625" style="31" customWidth="1"/>
    <col min="258" max="258" width="7.25" style="31" customWidth="1"/>
    <col min="259" max="259" width="9.625" style="31" customWidth="1"/>
    <col min="260" max="260" width="9" style="31"/>
    <col min="261" max="261" width="20" style="31" bestFit="1" customWidth="1"/>
    <col min="262" max="262" width="18.625" style="31" customWidth="1"/>
    <col min="263" max="263" width="7.75" style="31" customWidth="1"/>
    <col min="264" max="264" width="2.375" style="31" customWidth="1"/>
    <col min="265" max="265" width="7.75" style="31" customWidth="1"/>
    <col min="266" max="512" width="9" style="31"/>
    <col min="513" max="513" width="9.625" style="31" customWidth="1"/>
    <col min="514" max="514" width="7.25" style="31" customWidth="1"/>
    <col min="515" max="515" width="9.625" style="31" customWidth="1"/>
    <col min="516" max="516" width="9" style="31"/>
    <col min="517" max="517" width="20" style="31" bestFit="1" customWidth="1"/>
    <col min="518" max="518" width="18.625" style="31" customWidth="1"/>
    <col min="519" max="519" width="7.75" style="31" customWidth="1"/>
    <col min="520" max="520" width="2.375" style="31" customWidth="1"/>
    <col min="521" max="521" width="7.75" style="31" customWidth="1"/>
    <col min="522" max="768" width="9" style="31"/>
    <col min="769" max="769" width="9.625" style="31" customWidth="1"/>
    <col min="770" max="770" width="7.25" style="31" customWidth="1"/>
    <col min="771" max="771" width="9.625" style="31" customWidth="1"/>
    <col min="772" max="772" width="9" style="31"/>
    <col min="773" max="773" width="20" style="31" bestFit="1" customWidth="1"/>
    <col min="774" max="774" width="18.625" style="31" customWidth="1"/>
    <col min="775" max="775" width="7.75" style="31" customWidth="1"/>
    <col min="776" max="776" width="2.375" style="31" customWidth="1"/>
    <col min="777" max="777" width="7.75" style="31" customWidth="1"/>
    <col min="778" max="1024" width="9" style="31"/>
    <col min="1025" max="1025" width="9.625" style="31" customWidth="1"/>
    <col min="1026" max="1026" width="7.25" style="31" customWidth="1"/>
    <col min="1027" max="1027" width="9.625" style="31" customWidth="1"/>
    <col min="1028" max="1028" width="9" style="31"/>
    <col min="1029" max="1029" width="20" style="31" bestFit="1" customWidth="1"/>
    <col min="1030" max="1030" width="18.625" style="31" customWidth="1"/>
    <col min="1031" max="1031" width="7.75" style="31" customWidth="1"/>
    <col min="1032" max="1032" width="2.375" style="31" customWidth="1"/>
    <col min="1033" max="1033" width="7.75" style="31" customWidth="1"/>
    <col min="1034" max="1280" width="9" style="31"/>
    <col min="1281" max="1281" width="9.625" style="31" customWidth="1"/>
    <col min="1282" max="1282" width="7.25" style="31" customWidth="1"/>
    <col min="1283" max="1283" width="9.625" style="31" customWidth="1"/>
    <col min="1284" max="1284" width="9" style="31"/>
    <col min="1285" max="1285" width="20" style="31" bestFit="1" customWidth="1"/>
    <col min="1286" max="1286" width="18.625" style="31" customWidth="1"/>
    <col min="1287" max="1287" width="7.75" style="31" customWidth="1"/>
    <col min="1288" max="1288" width="2.375" style="31" customWidth="1"/>
    <col min="1289" max="1289" width="7.75" style="31" customWidth="1"/>
    <col min="1290" max="1536" width="9" style="31"/>
    <col min="1537" max="1537" width="9.625" style="31" customWidth="1"/>
    <col min="1538" max="1538" width="7.25" style="31" customWidth="1"/>
    <col min="1539" max="1539" width="9.625" style="31" customWidth="1"/>
    <col min="1540" max="1540" width="9" style="31"/>
    <col min="1541" max="1541" width="20" style="31" bestFit="1" customWidth="1"/>
    <col min="1542" max="1542" width="18.625" style="31" customWidth="1"/>
    <col min="1543" max="1543" width="7.75" style="31" customWidth="1"/>
    <col min="1544" max="1544" width="2.375" style="31" customWidth="1"/>
    <col min="1545" max="1545" width="7.75" style="31" customWidth="1"/>
    <col min="1546" max="1792" width="9" style="31"/>
    <col min="1793" max="1793" width="9.625" style="31" customWidth="1"/>
    <col min="1794" max="1794" width="7.25" style="31" customWidth="1"/>
    <col min="1795" max="1795" width="9.625" style="31" customWidth="1"/>
    <col min="1796" max="1796" width="9" style="31"/>
    <col min="1797" max="1797" width="20" style="31" bestFit="1" customWidth="1"/>
    <col min="1798" max="1798" width="18.625" style="31" customWidth="1"/>
    <col min="1799" max="1799" width="7.75" style="31" customWidth="1"/>
    <col min="1800" max="1800" width="2.375" style="31" customWidth="1"/>
    <col min="1801" max="1801" width="7.75" style="31" customWidth="1"/>
    <col min="1802" max="2048" width="9" style="31"/>
    <col min="2049" max="2049" width="9.625" style="31" customWidth="1"/>
    <col min="2050" max="2050" width="7.25" style="31" customWidth="1"/>
    <col min="2051" max="2051" width="9.625" style="31" customWidth="1"/>
    <col min="2052" max="2052" width="9" style="31"/>
    <col min="2053" max="2053" width="20" style="31" bestFit="1" customWidth="1"/>
    <col min="2054" max="2054" width="18.625" style="31" customWidth="1"/>
    <col min="2055" max="2055" width="7.75" style="31" customWidth="1"/>
    <col min="2056" max="2056" width="2.375" style="31" customWidth="1"/>
    <col min="2057" max="2057" width="7.75" style="31" customWidth="1"/>
    <col min="2058" max="2304" width="9" style="31"/>
    <col min="2305" max="2305" width="9.625" style="31" customWidth="1"/>
    <col min="2306" max="2306" width="7.25" style="31" customWidth="1"/>
    <col min="2307" max="2307" width="9.625" style="31" customWidth="1"/>
    <col min="2308" max="2308" width="9" style="31"/>
    <col min="2309" max="2309" width="20" style="31" bestFit="1" customWidth="1"/>
    <col min="2310" max="2310" width="18.625" style="31" customWidth="1"/>
    <col min="2311" max="2311" width="7.75" style="31" customWidth="1"/>
    <col min="2312" max="2312" width="2.375" style="31" customWidth="1"/>
    <col min="2313" max="2313" width="7.75" style="31" customWidth="1"/>
    <col min="2314" max="2560" width="9" style="31"/>
    <col min="2561" max="2561" width="9.625" style="31" customWidth="1"/>
    <col min="2562" max="2562" width="7.25" style="31" customWidth="1"/>
    <col min="2563" max="2563" width="9.625" style="31" customWidth="1"/>
    <col min="2564" max="2564" width="9" style="31"/>
    <col min="2565" max="2565" width="20" style="31" bestFit="1" customWidth="1"/>
    <col min="2566" max="2566" width="18.625" style="31" customWidth="1"/>
    <col min="2567" max="2567" width="7.75" style="31" customWidth="1"/>
    <col min="2568" max="2568" width="2.375" style="31" customWidth="1"/>
    <col min="2569" max="2569" width="7.75" style="31" customWidth="1"/>
    <col min="2570" max="2816" width="9" style="31"/>
    <col min="2817" max="2817" width="9.625" style="31" customWidth="1"/>
    <col min="2818" max="2818" width="7.25" style="31" customWidth="1"/>
    <col min="2819" max="2819" width="9.625" style="31" customWidth="1"/>
    <col min="2820" max="2820" width="9" style="31"/>
    <col min="2821" max="2821" width="20" style="31" bestFit="1" customWidth="1"/>
    <col min="2822" max="2822" width="18.625" style="31" customWidth="1"/>
    <col min="2823" max="2823" width="7.75" style="31" customWidth="1"/>
    <col min="2824" max="2824" width="2.375" style="31" customWidth="1"/>
    <col min="2825" max="2825" width="7.75" style="31" customWidth="1"/>
    <col min="2826" max="3072" width="9" style="31"/>
    <col min="3073" max="3073" width="9.625" style="31" customWidth="1"/>
    <col min="3074" max="3074" width="7.25" style="31" customWidth="1"/>
    <col min="3075" max="3075" width="9.625" style="31" customWidth="1"/>
    <col min="3076" max="3076" width="9" style="31"/>
    <col min="3077" max="3077" width="20" style="31" bestFit="1" customWidth="1"/>
    <col min="3078" max="3078" width="18.625" style="31" customWidth="1"/>
    <col min="3079" max="3079" width="7.75" style="31" customWidth="1"/>
    <col min="3080" max="3080" width="2.375" style="31" customWidth="1"/>
    <col min="3081" max="3081" width="7.75" style="31" customWidth="1"/>
    <col min="3082" max="3328" width="9" style="31"/>
    <col min="3329" max="3329" width="9.625" style="31" customWidth="1"/>
    <col min="3330" max="3330" width="7.25" style="31" customWidth="1"/>
    <col min="3331" max="3331" width="9.625" style="31" customWidth="1"/>
    <col min="3332" max="3332" width="9" style="31"/>
    <col min="3333" max="3333" width="20" style="31" bestFit="1" customWidth="1"/>
    <col min="3334" max="3334" width="18.625" style="31" customWidth="1"/>
    <col min="3335" max="3335" width="7.75" style="31" customWidth="1"/>
    <col min="3336" max="3336" width="2.375" style="31" customWidth="1"/>
    <col min="3337" max="3337" width="7.75" style="31" customWidth="1"/>
    <col min="3338" max="3584" width="9" style="31"/>
    <col min="3585" max="3585" width="9.625" style="31" customWidth="1"/>
    <col min="3586" max="3586" width="7.25" style="31" customWidth="1"/>
    <col min="3587" max="3587" width="9.625" style="31" customWidth="1"/>
    <col min="3588" max="3588" width="9" style="31"/>
    <col min="3589" max="3589" width="20" style="31" bestFit="1" customWidth="1"/>
    <col min="3590" max="3590" width="18.625" style="31" customWidth="1"/>
    <col min="3591" max="3591" width="7.75" style="31" customWidth="1"/>
    <col min="3592" max="3592" width="2.375" style="31" customWidth="1"/>
    <col min="3593" max="3593" width="7.75" style="31" customWidth="1"/>
    <col min="3594" max="3840" width="9" style="31"/>
    <col min="3841" max="3841" width="9.625" style="31" customWidth="1"/>
    <col min="3842" max="3842" width="7.25" style="31" customWidth="1"/>
    <col min="3843" max="3843" width="9.625" style="31" customWidth="1"/>
    <col min="3844" max="3844" width="9" style="31"/>
    <col min="3845" max="3845" width="20" style="31" bestFit="1" customWidth="1"/>
    <col min="3846" max="3846" width="18.625" style="31" customWidth="1"/>
    <col min="3847" max="3847" width="7.75" style="31" customWidth="1"/>
    <col min="3848" max="3848" width="2.375" style="31" customWidth="1"/>
    <col min="3849" max="3849" width="7.75" style="31" customWidth="1"/>
    <col min="3850" max="4096" width="9" style="31"/>
    <col min="4097" max="4097" width="9.625" style="31" customWidth="1"/>
    <col min="4098" max="4098" width="7.25" style="31" customWidth="1"/>
    <col min="4099" max="4099" width="9.625" style="31" customWidth="1"/>
    <col min="4100" max="4100" width="9" style="31"/>
    <col min="4101" max="4101" width="20" style="31" bestFit="1" customWidth="1"/>
    <col min="4102" max="4102" width="18.625" style="31" customWidth="1"/>
    <col min="4103" max="4103" width="7.75" style="31" customWidth="1"/>
    <col min="4104" max="4104" width="2.375" style="31" customWidth="1"/>
    <col min="4105" max="4105" width="7.75" style="31" customWidth="1"/>
    <col min="4106" max="4352" width="9" style="31"/>
    <col min="4353" max="4353" width="9.625" style="31" customWidth="1"/>
    <col min="4354" max="4354" width="7.25" style="31" customWidth="1"/>
    <col min="4355" max="4355" width="9.625" style="31" customWidth="1"/>
    <col min="4356" max="4356" width="9" style="31"/>
    <col min="4357" max="4357" width="20" style="31" bestFit="1" customWidth="1"/>
    <col min="4358" max="4358" width="18.625" style="31" customWidth="1"/>
    <col min="4359" max="4359" width="7.75" style="31" customWidth="1"/>
    <col min="4360" max="4360" width="2.375" style="31" customWidth="1"/>
    <col min="4361" max="4361" width="7.75" style="31" customWidth="1"/>
    <col min="4362" max="4608" width="9" style="31"/>
    <col min="4609" max="4609" width="9.625" style="31" customWidth="1"/>
    <col min="4610" max="4610" width="7.25" style="31" customWidth="1"/>
    <col min="4611" max="4611" width="9.625" style="31" customWidth="1"/>
    <col min="4612" max="4612" width="9" style="31"/>
    <col min="4613" max="4613" width="20" style="31" bestFit="1" customWidth="1"/>
    <col min="4614" max="4614" width="18.625" style="31" customWidth="1"/>
    <col min="4615" max="4615" width="7.75" style="31" customWidth="1"/>
    <col min="4616" max="4616" width="2.375" style="31" customWidth="1"/>
    <col min="4617" max="4617" width="7.75" style="31" customWidth="1"/>
    <col min="4618" max="4864" width="9" style="31"/>
    <col min="4865" max="4865" width="9.625" style="31" customWidth="1"/>
    <col min="4866" max="4866" width="7.25" style="31" customWidth="1"/>
    <col min="4867" max="4867" width="9.625" style="31" customWidth="1"/>
    <col min="4868" max="4868" width="9" style="31"/>
    <col min="4869" max="4869" width="20" style="31" bestFit="1" customWidth="1"/>
    <col min="4870" max="4870" width="18.625" style="31" customWidth="1"/>
    <col min="4871" max="4871" width="7.75" style="31" customWidth="1"/>
    <col min="4872" max="4872" width="2.375" style="31" customWidth="1"/>
    <col min="4873" max="4873" width="7.75" style="31" customWidth="1"/>
    <col min="4874" max="5120" width="9" style="31"/>
    <col min="5121" max="5121" width="9.625" style="31" customWidth="1"/>
    <col min="5122" max="5122" width="7.25" style="31" customWidth="1"/>
    <col min="5123" max="5123" width="9.625" style="31" customWidth="1"/>
    <col min="5124" max="5124" width="9" style="31"/>
    <col min="5125" max="5125" width="20" style="31" bestFit="1" customWidth="1"/>
    <col min="5126" max="5126" width="18.625" style="31" customWidth="1"/>
    <col min="5127" max="5127" width="7.75" style="31" customWidth="1"/>
    <col min="5128" max="5128" width="2.375" style="31" customWidth="1"/>
    <col min="5129" max="5129" width="7.75" style="31" customWidth="1"/>
    <col min="5130" max="5376" width="9" style="31"/>
    <col min="5377" max="5377" width="9.625" style="31" customWidth="1"/>
    <col min="5378" max="5378" width="7.25" style="31" customWidth="1"/>
    <col min="5379" max="5379" width="9.625" style="31" customWidth="1"/>
    <col min="5380" max="5380" width="9" style="31"/>
    <col min="5381" max="5381" width="20" style="31" bestFit="1" customWidth="1"/>
    <col min="5382" max="5382" width="18.625" style="31" customWidth="1"/>
    <col min="5383" max="5383" width="7.75" style="31" customWidth="1"/>
    <col min="5384" max="5384" width="2.375" style="31" customWidth="1"/>
    <col min="5385" max="5385" width="7.75" style="31" customWidth="1"/>
    <col min="5386" max="5632" width="9" style="31"/>
    <col min="5633" max="5633" width="9.625" style="31" customWidth="1"/>
    <col min="5634" max="5634" width="7.25" style="31" customWidth="1"/>
    <col min="5635" max="5635" width="9.625" style="31" customWidth="1"/>
    <col min="5636" max="5636" width="9" style="31"/>
    <col min="5637" max="5637" width="20" style="31" bestFit="1" customWidth="1"/>
    <col min="5638" max="5638" width="18.625" style="31" customWidth="1"/>
    <col min="5639" max="5639" width="7.75" style="31" customWidth="1"/>
    <col min="5640" max="5640" width="2.375" style="31" customWidth="1"/>
    <col min="5641" max="5641" width="7.75" style="31" customWidth="1"/>
    <col min="5642" max="5888" width="9" style="31"/>
    <col min="5889" max="5889" width="9.625" style="31" customWidth="1"/>
    <col min="5890" max="5890" width="7.25" style="31" customWidth="1"/>
    <col min="5891" max="5891" width="9.625" style="31" customWidth="1"/>
    <col min="5892" max="5892" width="9" style="31"/>
    <col min="5893" max="5893" width="20" style="31" bestFit="1" customWidth="1"/>
    <col min="5894" max="5894" width="18.625" style="31" customWidth="1"/>
    <col min="5895" max="5895" width="7.75" style="31" customWidth="1"/>
    <col min="5896" max="5896" width="2.375" style="31" customWidth="1"/>
    <col min="5897" max="5897" width="7.75" style="31" customWidth="1"/>
    <col min="5898" max="6144" width="9" style="31"/>
    <col min="6145" max="6145" width="9.625" style="31" customWidth="1"/>
    <col min="6146" max="6146" width="7.25" style="31" customWidth="1"/>
    <col min="6147" max="6147" width="9.625" style="31" customWidth="1"/>
    <col min="6148" max="6148" width="9" style="31"/>
    <col min="6149" max="6149" width="20" style="31" bestFit="1" customWidth="1"/>
    <col min="6150" max="6150" width="18.625" style="31" customWidth="1"/>
    <col min="6151" max="6151" width="7.75" style="31" customWidth="1"/>
    <col min="6152" max="6152" width="2.375" style="31" customWidth="1"/>
    <col min="6153" max="6153" width="7.75" style="31" customWidth="1"/>
    <col min="6154" max="6400" width="9" style="31"/>
    <col min="6401" max="6401" width="9.625" style="31" customWidth="1"/>
    <col min="6402" max="6402" width="7.25" style="31" customWidth="1"/>
    <col min="6403" max="6403" width="9.625" style="31" customWidth="1"/>
    <col min="6404" max="6404" width="9" style="31"/>
    <col min="6405" max="6405" width="20" style="31" bestFit="1" customWidth="1"/>
    <col min="6406" max="6406" width="18.625" style="31" customWidth="1"/>
    <col min="6407" max="6407" width="7.75" style="31" customWidth="1"/>
    <col min="6408" max="6408" width="2.375" style="31" customWidth="1"/>
    <col min="6409" max="6409" width="7.75" style="31" customWidth="1"/>
    <col min="6410" max="6656" width="9" style="31"/>
    <col min="6657" max="6657" width="9.625" style="31" customWidth="1"/>
    <col min="6658" max="6658" width="7.25" style="31" customWidth="1"/>
    <col min="6659" max="6659" width="9.625" style="31" customWidth="1"/>
    <col min="6660" max="6660" width="9" style="31"/>
    <col min="6661" max="6661" width="20" style="31" bestFit="1" customWidth="1"/>
    <col min="6662" max="6662" width="18.625" style="31" customWidth="1"/>
    <col min="6663" max="6663" width="7.75" style="31" customWidth="1"/>
    <col min="6664" max="6664" width="2.375" style="31" customWidth="1"/>
    <col min="6665" max="6665" width="7.75" style="31" customWidth="1"/>
    <col min="6666" max="6912" width="9" style="31"/>
    <col min="6913" max="6913" width="9.625" style="31" customWidth="1"/>
    <col min="6914" max="6914" width="7.25" style="31" customWidth="1"/>
    <col min="6915" max="6915" width="9.625" style="31" customWidth="1"/>
    <col min="6916" max="6916" width="9" style="31"/>
    <col min="6917" max="6917" width="20" style="31" bestFit="1" customWidth="1"/>
    <col min="6918" max="6918" width="18.625" style="31" customWidth="1"/>
    <col min="6919" max="6919" width="7.75" style="31" customWidth="1"/>
    <col min="6920" max="6920" width="2.375" style="31" customWidth="1"/>
    <col min="6921" max="6921" width="7.75" style="31" customWidth="1"/>
    <col min="6922" max="7168" width="9" style="31"/>
    <col min="7169" max="7169" width="9.625" style="31" customWidth="1"/>
    <col min="7170" max="7170" width="7.25" style="31" customWidth="1"/>
    <col min="7171" max="7171" width="9.625" style="31" customWidth="1"/>
    <col min="7172" max="7172" width="9" style="31"/>
    <col min="7173" max="7173" width="20" style="31" bestFit="1" customWidth="1"/>
    <col min="7174" max="7174" width="18.625" style="31" customWidth="1"/>
    <col min="7175" max="7175" width="7.75" style="31" customWidth="1"/>
    <col min="7176" max="7176" width="2.375" style="31" customWidth="1"/>
    <col min="7177" max="7177" width="7.75" style="31" customWidth="1"/>
    <col min="7178" max="7424" width="9" style="31"/>
    <col min="7425" max="7425" width="9.625" style="31" customWidth="1"/>
    <col min="7426" max="7426" width="7.25" style="31" customWidth="1"/>
    <col min="7427" max="7427" width="9.625" style="31" customWidth="1"/>
    <col min="7428" max="7428" width="9" style="31"/>
    <col min="7429" max="7429" width="20" style="31" bestFit="1" customWidth="1"/>
    <col min="7430" max="7430" width="18.625" style="31" customWidth="1"/>
    <col min="7431" max="7431" width="7.75" style="31" customWidth="1"/>
    <col min="7432" max="7432" width="2.375" style="31" customWidth="1"/>
    <col min="7433" max="7433" width="7.75" style="31" customWidth="1"/>
    <col min="7434" max="7680" width="9" style="31"/>
    <col min="7681" max="7681" width="9.625" style="31" customWidth="1"/>
    <col min="7682" max="7682" width="7.25" style="31" customWidth="1"/>
    <col min="7683" max="7683" width="9.625" style="31" customWidth="1"/>
    <col min="7684" max="7684" width="9" style="31"/>
    <col min="7685" max="7685" width="20" style="31" bestFit="1" customWidth="1"/>
    <col min="7686" max="7686" width="18.625" style="31" customWidth="1"/>
    <col min="7687" max="7687" width="7.75" style="31" customWidth="1"/>
    <col min="7688" max="7688" width="2.375" style="31" customWidth="1"/>
    <col min="7689" max="7689" width="7.75" style="31" customWidth="1"/>
    <col min="7690" max="7936" width="9" style="31"/>
    <col min="7937" max="7937" width="9.625" style="31" customWidth="1"/>
    <col min="7938" max="7938" width="7.25" style="31" customWidth="1"/>
    <col min="7939" max="7939" width="9.625" style="31" customWidth="1"/>
    <col min="7940" max="7940" width="9" style="31"/>
    <col min="7941" max="7941" width="20" style="31" bestFit="1" customWidth="1"/>
    <col min="7942" max="7942" width="18.625" style="31" customWidth="1"/>
    <col min="7943" max="7943" width="7.75" style="31" customWidth="1"/>
    <col min="7944" max="7944" width="2.375" style="31" customWidth="1"/>
    <col min="7945" max="7945" width="7.75" style="31" customWidth="1"/>
    <col min="7946" max="8192" width="9" style="31"/>
    <col min="8193" max="8193" width="9.625" style="31" customWidth="1"/>
    <col min="8194" max="8194" width="7.25" style="31" customWidth="1"/>
    <col min="8195" max="8195" width="9.625" style="31" customWidth="1"/>
    <col min="8196" max="8196" width="9" style="31"/>
    <col min="8197" max="8197" width="20" style="31" bestFit="1" customWidth="1"/>
    <col min="8198" max="8198" width="18.625" style="31" customWidth="1"/>
    <col min="8199" max="8199" width="7.75" style="31" customWidth="1"/>
    <col min="8200" max="8200" width="2.375" style="31" customWidth="1"/>
    <col min="8201" max="8201" width="7.75" style="31" customWidth="1"/>
    <col min="8202" max="8448" width="9" style="31"/>
    <col min="8449" max="8449" width="9.625" style="31" customWidth="1"/>
    <col min="8450" max="8450" width="7.25" style="31" customWidth="1"/>
    <col min="8451" max="8451" width="9.625" style="31" customWidth="1"/>
    <col min="8452" max="8452" width="9" style="31"/>
    <col min="8453" max="8453" width="20" style="31" bestFit="1" customWidth="1"/>
    <col min="8454" max="8454" width="18.625" style="31" customWidth="1"/>
    <col min="8455" max="8455" width="7.75" style="31" customWidth="1"/>
    <col min="8456" max="8456" width="2.375" style="31" customWidth="1"/>
    <col min="8457" max="8457" width="7.75" style="31" customWidth="1"/>
    <col min="8458" max="8704" width="9" style="31"/>
    <col min="8705" max="8705" width="9.625" style="31" customWidth="1"/>
    <col min="8706" max="8706" width="7.25" style="31" customWidth="1"/>
    <col min="8707" max="8707" width="9.625" style="31" customWidth="1"/>
    <col min="8708" max="8708" width="9" style="31"/>
    <col min="8709" max="8709" width="20" style="31" bestFit="1" customWidth="1"/>
    <col min="8710" max="8710" width="18.625" style="31" customWidth="1"/>
    <col min="8711" max="8711" width="7.75" style="31" customWidth="1"/>
    <col min="8712" max="8712" width="2.375" style="31" customWidth="1"/>
    <col min="8713" max="8713" width="7.75" style="31" customWidth="1"/>
    <col min="8714" max="8960" width="9" style="31"/>
    <col min="8961" max="8961" width="9.625" style="31" customWidth="1"/>
    <col min="8962" max="8962" width="7.25" style="31" customWidth="1"/>
    <col min="8963" max="8963" width="9.625" style="31" customWidth="1"/>
    <col min="8964" max="8964" width="9" style="31"/>
    <col min="8965" max="8965" width="20" style="31" bestFit="1" customWidth="1"/>
    <col min="8966" max="8966" width="18.625" style="31" customWidth="1"/>
    <col min="8967" max="8967" width="7.75" style="31" customWidth="1"/>
    <col min="8968" max="8968" width="2.375" style="31" customWidth="1"/>
    <col min="8969" max="8969" width="7.75" style="31" customWidth="1"/>
    <col min="8970" max="9216" width="9" style="31"/>
    <col min="9217" max="9217" width="9.625" style="31" customWidth="1"/>
    <col min="9218" max="9218" width="7.25" style="31" customWidth="1"/>
    <col min="9219" max="9219" width="9.625" style="31" customWidth="1"/>
    <col min="9220" max="9220" width="9" style="31"/>
    <col min="9221" max="9221" width="20" style="31" bestFit="1" customWidth="1"/>
    <col min="9222" max="9222" width="18.625" style="31" customWidth="1"/>
    <col min="9223" max="9223" width="7.75" style="31" customWidth="1"/>
    <col min="9224" max="9224" width="2.375" style="31" customWidth="1"/>
    <col min="9225" max="9225" width="7.75" style="31" customWidth="1"/>
    <col min="9226" max="9472" width="9" style="31"/>
    <col min="9473" max="9473" width="9.625" style="31" customWidth="1"/>
    <col min="9474" max="9474" width="7.25" style="31" customWidth="1"/>
    <col min="9475" max="9475" width="9.625" style="31" customWidth="1"/>
    <col min="9476" max="9476" width="9" style="31"/>
    <col min="9477" max="9477" width="20" style="31" bestFit="1" customWidth="1"/>
    <col min="9478" max="9478" width="18.625" style="31" customWidth="1"/>
    <col min="9479" max="9479" width="7.75" style="31" customWidth="1"/>
    <col min="9480" max="9480" width="2.375" style="31" customWidth="1"/>
    <col min="9481" max="9481" width="7.75" style="31" customWidth="1"/>
    <col min="9482" max="9728" width="9" style="31"/>
    <col min="9729" max="9729" width="9.625" style="31" customWidth="1"/>
    <col min="9730" max="9730" width="7.25" style="31" customWidth="1"/>
    <col min="9731" max="9731" width="9.625" style="31" customWidth="1"/>
    <col min="9732" max="9732" width="9" style="31"/>
    <col min="9733" max="9733" width="20" style="31" bestFit="1" customWidth="1"/>
    <col min="9734" max="9734" width="18.625" style="31" customWidth="1"/>
    <col min="9735" max="9735" width="7.75" style="31" customWidth="1"/>
    <col min="9736" max="9736" width="2.375" style="31" customWidth="1"/>
    <col min="9737" max="9737" width="7.75" style="31" customWidth="1"/>
    <col min="9738" max="9984" width="9" style="31"/>
    <col min="9985" max="9985" width="9.625" style="31" customWidth="1"/>
    <col min="9986" max="9986" width="7.25" style="31" customWidth="1"/>
    <col min="9987" max="9987" width="9.625" style="31" customWidth="1"/>
    <col min="9988" max="9988" width="9" style="31"/>
    <col min="9989" max="9989" width="20" style="31" bestFit="1" customWidth="1"/>
    <col min="9990" max="9990" width="18.625" style="31" customWidth="1"/>
    <col min="9991" max="9991" width="7.75" style="31" customWidth="1"/>
    <col min="9992" max="9992" width="2.375" style="31" customWidth="1"/>
    <col min="9993" max="9993" width="7.75" style="31" customWidth="1"/>
    <col min="9994" max="10240" width="9" style="31"/>
    <col min="10241" max="10241" width="9.625" style="31" customWidth="1"/>
    <col min="10242" max="10242" width="7.25" style="31" customWidth="1"/>
    <col min="10243" max="10243" width="9.625" style="31" customWidth="1"/>
    <col min="10244" max="10244" width="9" style="31"/>
    <col min="10245" max="10245" width="20" style="31" bestFit="1" customWidth="1"/>
    <col min="10246" max="10246" width="18.625" style="31" customWidth="1"/>
    <col min="10247" max="10247" width="7.75" style="31" customWidth="1"/>
    <col min="10248" max="10248" width="2.375" style="31" customWidth="1"/>
    <col min="10249" max="10249" width="7.75" style="31" customWidth="1"/>
    <col min="10250" max="10496" width="9" style="31"/>
    <col min="10497" max="10497" width="9.625" style="31" customWidth="1"/>
    <col min="10498" max="10498" width="7.25" style="31" customWidth="1"/>
    <col min="10499" max="10499" width="9.625" style="31" customWidth="1"/>
    <col min="10500" max="10500" width="9" style="31"/>
    <col min="10501" max="10501" width="20" style="31" bestFit="1" customWidth="1"/>
    <col min="10502" max="10502" width="18.625" style="31" customWidth="1"/>
    <col min="10503" max="10503" width="7.75" style="31" customWidth="1"/>
    <col min="10504" max="10504" width="2.375" style="31" customWidth="1"/>
    <col min="10505" max="10505" width="7.75" style="31" customWidth="1"/>
    <col min="10506" max="10752" width="9" style="31"/>
    <col min="10753" max="10753" width="9.625" style="31" customWidth="1"/>
    <col min="10754" max="10754" width="7.25" style="31" customWidth="1"/>
    <col min="10755" max="10755" width="9.625" style="31" customWidth="1"/>
    <col min="10756" max="10756" width="9" style="31"/>
    <col min="10757" max="10757" width="20" style="31" bestFit="1" customWidth="1"/>
    <col min="10758" max="10758" width="18.625" style="31" customWidth="1"/>
    <col min="10759" max="10759" width="7.75" style="31" customWidth="1"/>
    <col min="10760" max="10760" width="2.375" style="31" customWidth="1"/>
    <col min="10761" max="10761" width="7.75" style="31" customWidth="1"/>
    <col min="10762" max="11008" width="9" style="31"/>
    <col min="11009" max="11009" width="9.625" style="31" customWidth="1"/>
    <col min="11010" max="11010" width="7.25" style="31" customWidth="1"/>
    <col min="11011" max="11011" width="9.625" style="31" customWidth="1"/>
    <col min="11012" max="11012" width="9" style="31"/>
    <col min="11013" max="11013" width="20" style="31" bestFit="1" customWidth="1"/>
    <col min="11014" max="11014" width="18.625" style="31" customWidth="1"/>
    <col min="11015" max="11015" width="7.75" style="31" customWidth="1"/>
    <col min="11016" max="11016" width="2.375" style="31" customWidth="1"/>
    <col min="11017" max="11017" width="7.75" style="31" customWidth="1"/>
    <col min="11018" max="11264" width="9" style="31"/>
    <col min="11265" max="11265" width="9.625" style="31" customWidth="1"/>
    <col min="11266" max="11266" width="7.25" style="31" customWidth="1"/>
    <col min="11267" max="11267" width="9.625" style="31" customWidth="1"/>
    <col min="11268" max="11268" width="9" style="31"/>
    <col min="11269" max="11269" width="20" style="31" bestFit="1" customWidth="1"/>
    <col min="11270" max="11270" width="18.625" style="31" customWidth="1"/>
    <col min="11271" max="11271" width="7.75" style="31" customWidth="1"/>
    <col min="11272" max="11272" width="2.375" style="31" customWidth="1"/>
    <col min="11273" max="11273" width="7.75" style="31" customWidth="1"/>
    <col min="11274" max="11520" width="9" style="31"/>
    <col min="11521" max="11521" width="9.625" style="31" customWidth="1"/>
    <col min="11522" max="11522" width="7.25" style="31" customWidth="1"/>
    <col min="11523" max="11523" width="9.625" style="31" customWidth="1"/>
    <col min="11524" max="11524" width="9" style="31"/>
    <col min="11525" max="11525" width="20" style="31" bestFit="1" customWidth="1"/>
    <col min="11526" max="11526" width="18.625" style="31" customWidth="1"/>
    <col min="11527" max="11527" width="7.75" style="31" customWidth="1"/>
    <col min="11528" max="11528" width="2.375" style="31" customWidth="1"/>
    <col min="11529" max="11529" width="7.75" style="31" customWidth="1"/>
    <col min="11530" max="11776" width="9" style="31"/>
    <col min="11777" max="11777" width="9.625" style="31" customWidth="1"/>
    <col min="11778" max="11778" width="7.25" style="31" customWidth="1"/>
    <col min="11779" max="11779" width="9.625" style="31" customWidth="1"/>
    <col min="11780" max="11780" width="9" style="31"/>
    <col min="11781" max="11781" width="20" style="31" bestFit="1" customWidth="1"/>
    <col min="11782" max="11782" width="18.625" style="31" customWidth="1"/>
    <col min="11783" max="11783" width="7.75" style="31" customWidth="1"/>
    <col min="11784" max="11784" width="2.375" style="31" customWidth="1"/>
    <col min="11785" max="11785" width="7.75" style="31" customWidth="1"/>
    <col min="11786" max="12032" width="9" style="31"/>
    <col min="12033" max="12033" width="9.625" style="31" customWidth="1"/>
    <col min="12034" max="12034" width="7.25" style="31" customWidth="1"/>
    <col min="12035" max="12035" width="9.625" style="31" customWidth="1"/>
    <col min="12036" max="12036" width="9" style="31"/>
    <col min="12037" max="12037" width="20" style="31" bestFit="1" customWidth="1"/>
    <col min="12038" max="12038" width="18.625" style="31" customWidth="1"/>
    <col min="12039" max="12039" width="7.75" style="31" customWidth="1"/>
    <col min="12040" max="12040" width="2.375" style="31" customWidth="1"/>
    <col min="12041" max="12041" width="7.75" style="31" customWidth="1"/>
    <col min="12042" max="12288" width="9" style="31"/>
    <col min="12289" max="12289" width="9.625" style="31" customWidth="1"/>
    <col min="12290" max="12290" width="7.25" style="31" customWidth="1"/>
    <col min="12291" max="12291" width="9.625" style="31" customWidth="1"/>
    <col min="12292" max="12292" width="9" style="31"/>
    <col min="12293" max="12293" width="20" style="31" bestFit="1" customWidth="1"/>
    <col min="12294" max="12294" width="18.625" style="31" customWidth="1"/>
    <col min="12295" max="12295" width="7.75" style="31" customWidth="1"/>
    <col min="12296" max="12296" width="2.375" style="31" customWidth="1"/>
    <col min="12297" max="12297" width="7.75" style="31" customWidth="1"/>
    <col min="12298" max="12544" width="9" style="31"/>
    <col min="12545" max="12545" width="9.625" style="31" customWidth="1"/>
    <col min="12546" max="12546" width="7.25" style="31" customWidth="1"/>
    <col min="12547" max="12547" width="9.625" style="31" customWidth="1"/>
    <col min="12548" max="12548" width="9" style="31"/>
    <col min="12549" max="12549" width="20" style="31" bestFit="1" customWidth="1"/>
    <col min="12550" max="12550" width="18.625" style="31" customWidth="1"/>
    <col min="12551" max="12551" width="7.75" style="31" customWidth="1"/>
    <col min="12552" max="12552" width="2.375" style="31" customWidth="1"/>
    <col min="12553" max="12553" width="7.75" style="31" customWidth="1"/>
    <col min="12554" max="12800" width="9" style="31"/>
    <col min="12801" max="12801" width="9.625" style="31" customWidth="1"/>
    <col min="12802" max="12802" width="7.25" style="31" customWidth="1"/>
    <col min="12803" max="12803" width="9.625" style="31" customWidth="1"/>
    <col min="12804" max="12804" width="9" style="31"/>
    <col min="12805" max="12805" width="20" style="31" bestFit="1" customWidth="1"/>
    <col min="12806" max="12806" width="18.625" style="31" customWidth="1"/>
    <col min="12807" max="12807" width="7.75" style="31" customWidth="1"/>
    <col min="12808" max="12808" width="2.375" style="31" customWidth="1"/>
    <col min="12809" max="12809" width="7.75" style="31" customWidth="1"/>
    <col min="12810" max="13056" width="9" style="31"/>
    <col min="13057" max="13057" width="9.625" style="31" customWidth="1"/>
    <col min="13058" max="13058" width="7.25" style="31" customWidth="1"/>
    <col min="13059" max="13059" width="9.625" style="31" customWidth="1"/>
    <col min="13060" max="13060" width="9" style="31"/>
    <col min="13061" max="13061" width="20" style="31" bestFit="1" customWidth="1"/>
    <col min="13062" max="13062" width="18.625" style="31" customWidth="1"/>
    <col min="13063" max="13063" width="7.75" style="31" customWidth="1"/>
    <col min="13064" max="13064" width="2.375" style="31" customWidth="1"/>
    <col min="13065" max="13065" width="7.75" style="31" customWidth="1"/>
    <col min="13066" max="13312" width="9" style="31"/>
    <col min="13313" max="13313" width="9.625" style="31" customWidth="1"/>
    <col min="13314" max="13314" width="7.25" style="31" customWidth="1"/>
    <col min="13315" max="13315" width="9.625" style="31" customWidth="1"/>
    <col min="13316" max="13316" width="9" style="31"/>
    <col min="13317" max="13317" width="20" style="31" bestFit="1" customWidth="1"/>
    <col min="13318" max="13318" width="18.625" style="31" customWidth="1"/>
    <col min="13319" max="13319" width="7.75" style="31" customWidth="1"/>
    <col min="13320" max="13320" width="2.375" style="31" customWidth="1"/>
    <col min="13321" max="13321" width="7.75" style="31" customWidth="1"/>
    <col min="13322" max="13568" width="9" style="31"/>
    <col min="13569" max="13569" width="9.625" style="31" customWidth="1"/>
    <col min="13570" max="13570" width="7.25" style="31" customWidth="1"/>
    <col min="13571" max="13571" width="9.625" style="31" customWidth="1"/>
    <col min="13572" max="13572" width="9" style="31"/>
    <col min="13573" max="13573" width="20" style="31" bestFit="1" customWidth="1"/>
    <col min="13574" max="13574" width="18.625" style="31" customWidth="1"/>
    <col min="13575" max="13575" width="7.75" style="31" customWidth="1"/>
    <col min="13576" max="13576" width="2.375" style="31" customWidth="1"/>
    <col min="13577" max="13577" width="7.75" style="31" customWidth="1"/>
    <col min="13578" max="13824" width="9" style="31"/>
    <col min="13825" max="13825" width="9.625" style="31" customWidth="1"/>
    <col min="13826" max="13826" width="7.25" style="31" customWidth="1"/>
    <col min="13827" max="13827" width="9.625" style="31" customWidth="1"/>
    <col min="13828" max="13828" width="9" style="31"/>
    <col min="13829" max="13829" width="20" style="31" bestFit="1" customWidth="1"/>
    <col min="13830" max="13830" width="18.625" style="31" customWidth="1"/>
    <col min="13831" max="13831" width="7.75" style="31" customWidth="1"/>
    <col min="13832" max="13832" width="2.375" style="31" customWidth="1"/>
    <col min="13833" max="13833" width="7.75" style="31" customWidth="1"/>
    <col min="13834" max="14080" width="9" style="31"/>
    <col min="14081" max="14081" width="9.625" style="31" customWidth="1"/>
    <col min="14082" max="14082" width="7.25" style="31" customWidth="1"/>
    <col min="14083" max="14083" width="9.625" style="31" customWidth="1"/>
    <col min="14084" max="14084" width="9" style="31"/>
    <col min="14085" max="14085" width="20" style="31" bestFit="1" customWidth="1"/>
    <col min="14086" max="14086" width="18.625" style="31" customWidth="1"/>
    <col min="14087" max="14087" width="7.75" style="31" customWidth="1"/>
    <col min="14088" max="14088" width="2.375" style="31" customWidth="1"/>
    <col min="14089" max="14089" width="7.75" style="31" customWidth="1"/>
    <col min="14090" max="14336" width="9" style="31"/>
    <col min="14337" max="14337" width="9.625" style="31" customWidth="1"/>
    <col min="14338" max="14338" width="7.25" style="31" customWidth="1"/>
    <col min="14339" max="14339" width="9.625" style="31" customWidth="1"/>
    <col min="14340" max="14340" width="9" style="31"/>
    <col min="14341" max="14341" width="20" style="31" bestFit="1" customWidth="1"/>
    <col min="14342" max="14342" width="18.625" style="31" customWidth="1"/>
    <col min="14343" max="14343" width="7.75" style="31" customWidth="1"/>
    <col min="14344" max="14344" width="2.375" style="31" customWidth="1"/>
    <col min="14345" max="14345" width="7.75" style="31" customWidth="1"/>
    <col min="14346" max="14592" width="9" style="31"/>
    <col min="14593" max="14593" width="9.625" style="31" customWidth="1"/>
    <col min="14594" max="14594" width="7.25" style="31" customWidth="1"/>
    <col min="14595" max="14595" width="9.625" style="31" customWidth="1"/>
    <col min="14596" max="14596" width="9" style="31"/>
    <col min="14597" max="14597" width="20" style="31" bestFit="1" customWidth="1"/>
    <col min="14598" max="14598" width="18.625" style="31" customWidth="1"/>
    <col min="14599" max="14599" width="7.75" style="31" customWidth="1"/>
    <col min="14600" max="14600" width="2.375" style="31" customWidth="1"/>
    <col min="14601" max="14601" width="7.75" style="31" customWidth="1"/>
    <col min="14602" max="14848" width="9" style="31"/>
    <col min="14849" max="14849" width="9.625" style="31" customWidth="1"/>
    <col min="14850" max="14850" width="7.25" style="31" customWidth="1"/>
    <col min="14851" max="14851" width="9.625" style="31" customWidth="1"/>
    <col min="14852" max="14852" width="9" style="31"/>
    <col min="14853" max="14853" width="20" style="31" bestFit="1" customWidth="1"/>
    <col min="14854" max="14854" width="18.625" style="31" customWidth="1"/>
    <col min="14855" max="14855" width="7.75" style="31" customWidth="1"/>
    <col min="14856" max="14856" width="2.375" style="31" customWidth="1"/>
    <col min="14857" max="14857" width="7.75" style="31" customWidth="1"/>
    <col min="14858" max="15104" width="9" style="31"/>
    <col min="15105" max="15105" width="9.625" style="31" customWidth="1"/>
    <col min="15106" max="15106" width="7.25" style="31" customWidth="1"/>
    <col min="15107" max="15107" width="9.625" style="31" customWidth="1"/>
    <col min="15108" max="15108" width="9" style="31"/>
    <col min="15109" max="15109" width="20" style="31" bestFit="1" customWidth="1"/>
    <col min="15110" max="15110" width="18.625" style="31" customWidth="1"/>
    <col min="15111" max="15111" width="7.75" style="31" customWidth="1"/>
    <col min="15112" max="15112" width="2.375" style="31" customWidth="1"/>
    <col min="15113" max="15113" width="7.75" style="31" customWidth="1"/>
    <col min="15114" max="15360" width="9" style="31"/>
    <col min="15361" max="15361" width="9.625" style="31" customWidth="1"/>
    <col min="15362" max="15362" width="7.25" style="31" customWidth="1"/>
    <col min="15363" max="15363" width="9.625" style="31" customWidth="1"/>
    <col min="15364" max="15364" width="9" style="31"/>
    <col min="15365" max="15365" width="20" style="31" bestFit="1" customWidth="1"/>
    <col min="15366" max="15366" width="18.625" style="31" customWidth="1"/>
    <col min="15367" max="15367" width="7.75" style="31" customWidth="1"/>
    <col min="15368" max="15368" width="2.375" style="31" customWidth="1"/>
    <col min="15369" max="15369" width="7.75" style="31" customWidth="1"/>
    <col min="15370" max="15616" width="9" style="31"/>
    <col min="15617" max="15617" width="9.625" style="31" customWidth="1"/>
    <col min="15618" max="15618" width="7.25" style="31" customWidth="1"/>
    <col min="15619" max="15619" width="9.625" style="31" customWidth="1"/>
    <col min="15620" max="15620" width="9" style="31"/>
    <col min="15621" max="15621" width="20" style="31" bestFit="1" customWidth="1"/>
    <col min="15622" max="15622" width="18.625" style="31" customWidth="1"/>
    <col min="15623" max="15623" width="7.75" style="31" customWidth="1"/>
    <col min="15624" max="15624" width="2.375" style="31" customWidth="1"/>
    <col min="15625" max="15625" width="7.75" style="31" customWidth="1"/>
    <col min="15626" max="15872" width="9" style="31"/>
    <col min="15873" max="15873" width="9.625" style="31" customWidth="1"/>
    <col min="15874" max="15874" width="7.25" style="31" customWidth="1"/>
    <col min="15875" max="15875" width="9.625" style="31" customWidth="1"/>
    <col min="15876" max="15876" width="9" style="31"/>
    <col min="15877" max="15877" width="20" style="31" bestFit="1" customWidth="1"/>
    <col min="15878" max="15878" width="18.625" style="31" customWidth="1"/>
    <col min="15879" max="15879" width="7.75" style="31" customWidth="1"/>
    <col min="15880" max="15880" width="2.375" style="31" customWidth="1"/>
    <col min="15881" max="15881" width="7.75" style="31" customWidth="1"/>
    <col min="15882" max="16128" width="9" style="31"/>
    <col min="16129" max="16129" width="9.625" style="31" customWidth="1"/>
    <col min="16130" max="16130" width="7.25" style="31" customWidth="1"/>
    <col min="16131" max="16131" width="9.625" style="31" customWidth="1"/>
    <col min="16132" max="16132" width="9" style="31"/>
    <col min="16133" max="16133" width="20" style="31" bestFit="1" customWidth="1"/>
    <col min="16134" max="16134" width="18.625" style="31" customWidth="1"/>
    <col min="16135" max="16135" width="7.75" style="31" customWidth="1"/>
    <col min="16136" max="16136" width="2.375" style="31" customWidth="1"/>
    <col min="16137" max="16137" width="7.75" style="31" customWidth="1"/>
    <col min="16138" max="16384" width="9" style="31"/>
  </cols>
  <sheetData>
    <row r="1" spans="1:8" ht="21" customHeight="1">
      <c r="A1" s="223"/>
      <c r="B1" s="224"/>
      <c r="C1" s="225"/>
      <c r="D1" s="226"/>
      <c r="E1" s="226"/>
      <c r="F1" s="226"/>
      <c r="G1" s="226"/>
      <c r="H1" s="227"/>
    </row>
    <row r="2" spans="1:8" ht="24">
      <c r="A2" s="453" t="s">
        <v>131</v>
      </c>
      <c r="B2" s="454"/>
      <c r="C2" s="454"/>
      <c r="D2" s="454"/>
      <c r="E2" s="454"/>
      <c r="F2" s="454"/>
      <c r="G2" s="454"/>
      <c r="H2" s="455"/>
    </row>
    <row r="3" spans="1:8" ht="30" customHeight="1">
      <c r="A3" s="456"/>
      <c r="B3" s="454"/>
      <c r="C3" s="454"/>
      <c r="D3" s="454"/>
      <c r="E3" s="454"/>
      <c r="F3" s="454"/>
      <c r="G3" s="454"/>
      <c r="H3" s="455"/>
    </row>
    <row r="4" spans="1:8">
      <c r="A4" s="99"/>
      <c r="H4" s="230"/>
    </row>
    <row r="5" spans="1:8">
      <c r="A5" s="231"/>
      <c r="B5"/>
      <c r="C5"/>
      <c r="D5"/>
      <c r="E5"/>
      <c r="F5"/>
      <c r="G5"/>
      <c r="H5" s="232"/>
    </row>
    <row r="6" spans="1:8" ht="23.25" customHeight="1">
      <c r="A6" s="233"/>
      <c r="B6" s="234" t="s">
        <v>132</v>
      </c>
      <c r="C6" s="235"/>
      <c r="D6" s="236" t="s">
        <v>133</v>
      </c>
      <c r="E6" s="236"/>
      <c r="F6" s="237"/>
      <c r="G6" s="237"/>
      <c r="H6" s="230"/>
    </row>
    <row r="7" spans="1:8" s="237" customFormat="1" ht="17.100000000000001" customHeight="1">
      <c r="A7" s="238"/>
      <c r="B7" s="239">
        <v>1</v>
      </c>
      <c r="C7" s="240"/>
      <c r="D7" s="237" t="s">
        <v>134</v>
      </c>
      <c r="G7" s="241"/>
      <c r="H7" s="242"/>
    </row>
    <row r="8" spans="1:8" s="237" customFormat="1" ht="17.100000000000001" customHeight="1">
      <c r="A8" s="238"/>
      <c r="B8" s="243"/>
      <c r="C8" s="240"/>
      <c r="H8" s="242"/>
    </row>
    <row r="9" spans="1:8" s="237" customFormat="1" ht="17.100000000000001" customHeight="1">
      <c r="A9" s="238"/>
      <c r="B9" s="244">
        <v>2</v>
      </c>
      <c r="C9" s="240"/>
      <c r="D9" s="237" t="s">
        <v>135</v>
      </c>
      <c r="G9" s="241"/>
      <c r="H9" s="242"/>
    </row>
    <row r="10" spans="1:8" s="237" customFormat="1" ht="17.100000000000001" customHeight="1">
      <c r="A10" s="238"/>
      <c r="B10" s="243"/>
      <c r="C10" s="240"/>
      <c r="H10" s="242"/>
    </row>
    <row r="11" spans="1:8" s="237" customFormat="1" ht="17.100000000000001" customHeight="1">
      <c r="A11" s="238"/>
      <c r="B11" s="245">
        <v>3</v>
      </c>
      <c r="C11" s="240"/>
      <c r="D11" s="237" t="s">
        <v>136</v>
      </c>
      <c r="G11" s="241"/>
      <c r="H11" s="242"/>
    </row>
    <row r="12" spans="1:8" s="237" customFormat="1" ht="17.100000000000001" customHeight="1">
      <c r="A12" s="238"/>
      <c r="B12" s="243"/>
      <c r="C12" s="240"/>
      <c r="H12" s="242"/>
    </row>
    <row r="13" spans="1:8" s="237" customFormat="1" ht="17.100000000000001" customHeight="1">
      <c r="A13" s="238"/>
      <c r="B13" s="341">
        <v>4</v>
      </c>
      <c r="C13" s="240"/>
      <c r="D13" s="237" t="s">
        <v>137</v>
      </c>
      <c r="G13" s="241"/>
      <c r="H13" s="242"/>
    </row>
    <row r="14" spans="1:8" s="237" customFormat="1" ht="17.100000000000001" customHeight="1">
      <c r="A14" s="238"/>
      <c r="B14" s="243" t="s">
        <v>138</v>
      </c>
      <c r="C14" s="240"/>
      <c r="H14" s="242"/>
    </row>
    <row r="15" spans="1:8" s="237" customFormat="1" ht="17.100000000000001" customHeight="1">
      <c r="A15" s="238"/>
      <c r="B15" s="246">
        <v>5</v>
      </c>
      <c r="C15" s="240"/>
      <c r="D15" s="237" t="s">
        <v>139</v>
      </c>
      <c r="G15" s="241"/>
      <c r="H15" s="242"/>
    </row>
    <row r="16" spans="1:8" s="237" customFormat="1" ht="17.100000000000001" customHeight="1">
      <c r="A16" s="238"/>
      <c r="B16" s="243"/>
      <c r="C16" s="240"/>
      <c r="H16" s="242"/>
    </row>
    <row r="17" spans="1:8" s="237" customFormat="1" ht="17.100000000000001" customHeight="1">
      <c r="A17" s="238"/>
      <c r="B17" s="247">
        <v>6</v>
      </c>
      <c r="C17" s="240"/>
      <c r="D17" s="237" t="s">
        <v>140</v>
      </c>
      <c r="H17" s="242"/>
    </row>
    <row r="18" spans="1:8" s="237" customFormat="1" ht="17.100000000000001" customHeight="1">
      <c r="A18" s="238"/>
      <c r="B18" s="243"/>
      <c r="C18" s="240"/>
      <c r="H18" s="242"/>
    </row>
    <row r="19" spans="1:8" s="237" customFormat="1" ht="17.100000000000001" customHeight="1">
      <c r="A19" s="238"/>
      <c r="B19" s="248">
        <v>7</v>
      </c>
      <c r="C19" s="240"/>
      <c r="D19" s="237" t="s">
        <v>141</v>
      </c>
      <c r="H19" s="242"/>
    </row>
    <row r="20" spans="1:8" s="237" customFormat="1" ht="17.100000000000001" customHeight="1">
      <c r="A20" s="238"/>
      <c r="B20" s="243"/>
      <c r="C20" s="240"/>
      <c r="H20" s="242"/>
    </row>
    <row r="21" spans="1:8" s="237" customFormat="1" ht="17.100000000000001" customHeight="1">
      <c r="A21" s="238"/>
      <c r="B21" s="249">
        <v>8</v>
      </c>
      <c r="C21" s="240"/>
      <c r="D21" s="237" t="s">
        <v>142</v>
      </c>
      <c r="H21" s="242"/>
    </row>
    <row r="22" spans="1:8" s="237" customFormat="1" ht="17.100000000000001" customHeight="1">
      <c r="A22" s="238"/>
      <c r="B22" s="243"/>
      <c r="C22" s="240"/>
      <c r="H22" s="242"/>
    </row>
    <row r="23" spans="1:8" s="237" customFormat="1" ht="17.100000000000001" customHeight="1">
      <c r="A23" s="238"/>
      <c r="B23" s="250">
        <v>9</v>
      </c>
      <c r="C23" s="240"/>
      <c r="D23" s="237" t="s">
        <v>143</v>
      </c>
      <c r="H23" s="242"/>
    </row>
    <row r="24" spans="1:8" s="237" customFormat="1" ht="17.100000000000001" customHeight="1">
      <c r="A24" s="238"/>
      <c r="B24" s="243"/>
      <c r="C24" s="240"/>
      <c r="H24" s="242"/>
    </row>
    <row r="25" spans="1:8" s="237" customFormat="1" ht="17.100000000000001" customHeight="1">
      <c r="A25" s="238"/>
      <c r="B25" s="251">
        <v>10</v>
      </c>
      <c r="C25" s="240"/>
      <c r="D25" s="237" t="s">
        <v>144</v>
      </c>
      <c r="H25" s="242"/>
    </row>
    <row r="26" spans="1:8" s="237" customFormat="1" ht="17.100000000000001" customHeight="1">
      <c r="A26" s="238"/>
      <c r="B26" s="243"/>
      <c r="C26" s="240"/>
      <c r="H26" s="242"/>
    </row>
    <row r="27" spans="1:8" s="237" customFormat="1" ht="17.100000000000001" customHeight="1">
      <c r="A27" s="238"/>
      <c r="B27" s="252">
        <v>11</v>
      </c>
      <c r="C27" s="240"/>
      <c r="D27" s="237" t="s">
        <v>145</v>
      </c>
      <c r="H27" s="242"/>
    </row>
    <row r="28" spans="1:8" s="237" customFormat="1" ht="17.100000000000001" customHeight="1">
      <c r="A28" s="238"/>
      <c r="B28" s="243"/>
      <c r="C28" s="240"/>
      <c r="H28" s="242"/>
    </row>
    <row r="29" spans="1:8" s="237" customFormat="1" ht="17.100000000000001" customHeight="1">
      <c r="A29" s="238"/>
      <c r="B29" s="268">
        <v>12</v>
      </c>
      <c r="C29" s="240"/>
      <c r="D29" s="237" t="s">
        <v>146</v>
      </c>
      <c r="H29" s="242"/>
    </row>
    <row r="30" spans="1:8" s="237" customFormat="1" ht="17.100000000000001" customHeight="1">
      <c r="A30" s="253"/>
      <c r="B30" s="254"/>
      <c r="C30" s="255"/>
      <c r="D30" s="255"/>
      <c r="E30" s="255"/>
      <c r="F30" s="255"/>
      <c r="G30" s="255"/>
      <c r="H30" s="256"/>
    </row>
    <row r="31" spans="1:8" s="237" customFormat="1" ht="17.100000000000001" customHeight="1">
      <c r="A31" s="238"/>
      <c r="B31" s="268">
        <v>13</v>
      </c>
      <c r="C31" s="257"/>
      <c r="D31" s="237" t="s">
        <v>147</v>
      </c>
      <c r="H31" s="242"/>
    </row>
    <row r="32" spans="1:8" s="237" customFormat="1" ht="17.100000000000001" customHeight="1">
      <c r="A32" s="238"/>
      <c r="B32" s="243"/>
      <c r="C32" s="240"/>
      <c r="H32" s="242"/>
    </row>
    <row r="33" spans="1:8" s="237" customFormat="1" ht="17.100000000000001" customHeight="1">
      <c r="A33" s="238"/>
      <c r="B33" s="268">
        <v>14</v>
      </c>
      <c r="C33" s="240"/>
      <c r="D33" s="237" t="s">
        <v>148</v>
      </c>
      <c r="H33" s="242"/>
    </row>
    <row r="34" spans="1:8" s="237" customFormat="1" ht="17.100000000000001" customHeight="1">
      <c r="A34" s="258"/>
      <c r="B34" s="243"/>
      <c r="C34" s="240"/>
      <c r="D34" s="259"/>
      <c r="E34" s="259"/>
      <c r="F34" s="259"/>
      <c r="G34" s="259"/>
      <c r="H34" s="260"/>
    </row>
    <row r="35" spans="1:8" s="237" customFormat="1" ht="17.100000000000001" customHeight="1">
      <c r="A35" s="238"/>
      <c r="B35" s="268">
        <v>15</v>
      </c>
      <c r="C35" s="240"/>
      <c r="D35" s="237" t="s">
        <v>91</v>
      </c>
      <c r="E35" s="237" t="s">
        <v>149</v>
      </c>
      <c r="H35" s="242"/>
    </row>
    <row r="36" spans="1:8" s="237" customFormat="1" ht="17.100000000000001" customHeight="1">
      <c r="A36" s="258"/>
      <c r="B36" s="261"/>
      <c r="C36" s="259"/>
      <c r="D36" s="259"/>
      <c r="E36" s="259"/>
      <c r="F36" s="259"/>
      <c r="G36" s="259"/>
      <c r="H36" s="260"/>
    </row>
    <row r="37" spans="1:8" s="237" customFormat="1" ht="17.100000000000001" customHeight="1">
      <c r="A37" s="238"/>
      <c r="B37" s="268">
        <v>16</v>
      </c>
      <c r="C37" s="257"/>
      <c r="D37" s="237" t="s">
        <v>150</v>
      </c>
      <c r="H37" s="242"/>
    </row>
    <row r="38" spans="1:8" s="237" customFormat="1" ht="17.100000000000001" customHeight="1">
      <c r="A38" s="238"/>
      <c r="B38" s="243"/>
      <c r="C38" s="240"/>
      <c r="H38" s="242"/>
    </row>
    <row r="39" spans="1:8" s="237" customFormat="1" ht="17.100000000000001" customHeight="1">
      <c r="A39" s="238"/>
      <c r="B39" s="268">
        <v>17</v>
      </c>
      <c r="C39" s="257"/>
      <c r="D39" s="237" t="s">
        <v>151</v>
      </c>
      <c r="H39" s="242"/>
    </row>
    <row r="40" spans="1:8" s="237" customFormat="1" ht="17.100000000000001" customHeight="1">
      <c r="A40" s="238"/>
      <c r="B40" s="269"/>
      <c r="C40" s="257"/>
      <c r="H40" s="242"/>
    </row>
    <row r="41" spans="1:8" s="237" customFormat="1" ht="17.100000000000001" customHeight="1">
      <c r="A41" s="238"/>
      <c r="B41" s="243"/>
      <c r="C41" s="240"/>
      <c r="H41" s="242"/>
    </row>
    <row r="42" spans="1:8" s="237" customFormat="1" ht="29.25" customHeight="1">
      <c r="A42" s="457" t="s">
        <v>152</v>
      </c>
      <c r="B42" s="458"/>
      <c r="C42" s="458"/>
      <c r="D42" s="458"/>
      <c r="E42" s="458"/>
      <c r="F42" s="458"/>
      <c r="G42" s="458"/>
      <c r="H42" s="459"/>
    </row>
    <row r="43" spans="1:8" s="237" customFormat="1" ht="14.25">
      <c r="A43" s="262"/>
      <c r="B43" s="263"/>
      <c r="C43" s="264"/>
      <c r="D43" s="265"/>
      <c r="E43" s="265"/>
      <c r="F43" s="265"/>
      <c r="G43" s="265"/>
      <c r="H43" s="266"/>
    </row>
    <row r="44" spans="1:8" s="267" customFormat="1">
      <c r="B44" s="228"/>
      <c r="C44" s="229"/>
    </row>
    <row r="45" spans="1:8" s="267" customFormat="1">
      <c r="B45" s="228"/>
      <c r="C45" s="229"/>
    </row>
    <row r="46" spans="1:8" s="267" customFormat="1">
      <c r="B46" s="228"/>
      <c r="C46" s="229"/>
    </row>
    <row r="47" spans="1:8" s="267" customFormat="1">
      <c r="B47" s="228"/>
      <c r="C47" s="229"/>
    </row>
    <row r="48" spans="1:8" s="267" customFormat="1">
      <c r="B48" s="228"/>
      <c r="C48" s="229"/>
    </row>
    <row r="49" spans="2:3" s="267" customFormat="1">
      <c r="B49" s="228"/>
      <c r="C49" s="229"/>
    </row>
    <row r="50" spans="2:3" s="267" customFormat="1">
      <c r="B50" s="228"/>
      <c r="C50" s="229"/>
    </row>
    <row r="51" spans="2:3" s="267" customFormat="1">
      <c r="B51" s="228"/>
      <c r="C51" s="229"/>
    </row>
    <row r="52" spans="2:3" s="267" customFormat="1">
      <c r="B52" s="228"/>
      <c r="C52" s="229"/>
    </row>
    <row r="53" spans="2:3" s="267" customFormat="1">
      <c r="B53" s="228"/>
      <c r="C53" s="229"/>
    </row>
    <row r="54" spans="2:3" s="267" customFormat="1">
      <c r="B54" s="228"/>
      <c r="C54" s="229"/>
    </row>
    <row r="55" spans="2:3" s="267" customFormat="1">
      <c r="B55" s="228"/>
      <c r="C55" s="229"/>
    </row>
    <row r="56" spans="2:3" s="267" customFormat="1">
      <c r="B56" s="228"/>
      <c r="C56" s="229"/>
    </row>
    <row r="57" spans="2:3" s="267" customFormat="1">
      <c r="B57" s="228"/>
      <c r="C57" s="229"/>
    </row>
    <row r="58" spans="2:3" s="267" customFormat="1">
      <c r="B58" s="228"/>
      <c r="C58" s="229"/>
    </row>
    <row r="59" spans="2:3" s="267" customFormat="1">
      <c r="B59" s="228"/>
      <c r="C59" s="229"/>
    </row>
    <row r="60" spans="2:3" s="267" customFormat="1">
      <c r="B60" s="228"/>
      <c r="C60" s="229"/>
    </row>
    <row r="61" spans="2:3" s="267" customFormat="1">
      <c r="B61" s="228"/>
      <c r="C61" s="229"/>
    </row>
    <row r="62" spans="2:3" s="267" customFormat="1">
      <c r="B62" s="228"/>
      <c r="C62" s="229"/>
    </row>
    <row r="63" spans="2:3" s="267" customFormat="1">
      <c r="B63" s="228"/>
      <c r="C63" s="229"/>
    </row>
    <row r="64" spans="2:3" s="267" customFormat="1">
      <c r="B64" s="228"/>
      <c r="C64" s="229"/>
    </row>
    <row r="65" spans="2:3" s="267" customFormat="1">
      <c r="B65" s="228"/>
      <c r="C65" s="229"/>
    </row>
    <row r="66" spans="2:3" s="267" customFormat="1">
      <c r="B66" s="228"/>
      <c r="C66" s="229"/>
    </row>
    <row r="67" spans="2:3" s="267" customFormat="1">
      <c r="B67" s="228"/>
      <c r="C67" s="229"/>
    </row>
    <row r="68" spans="2:3" s="267" customFormat="1">
      <c r="B68" s="228"/>
      <c r="C68" s="229"/>
    </row>
    <row r="69" spans="2:3" s="267" customFormat="1">
      <c r="B69" s="228"/>
      <c r="C69" s="229"/>
    </row>
    <row r="70" spans="2:3" s="267" customFormat="1">
      <c r="B70" s="228"/>
      <c r="C70" s="229"/>
    </row>
    <row r="71" spans="2:3" s="267" customFormat="1">
      <c r="B71" s="228"/>
      <c r="C71" s="229"/>
    </row>
    <row r="72" spans="2:3" s="267" customFormat="1">
      <c r="B72" s="228"/>
      <c r="C72" s="229"/>
    </row>
    <row r="73" spans="2:3" s="267" customFormat="1">
      <c r="B73" s="228"/>
      <c r="C73" s="229"/>
    </row>
    <row r="74" spans="2:3" s="267" customFormat="1">
      <c r="B74" s="228"/>
      <c r="C74" s="229"/>
    </row>
    <row r="75" spans="2:3" s="267" customFormat="1">
      <c r="B75" s="228"/>
      <c r="C75" s="229"/>
    </row>
    <row r="76" spans="2:3" s="267" customFormat="1">
      <c r="B76" s="228"/>
      <c r="C76" s="229"/>
    </row>
    <row r="77" spans="2:3" s="267" customFormat="1">
      <c r="B77" s="228"/>
      <c r="C77" s="229"/>
    </row>
    <row r="78" spans="2:3" s="267" customFormat="1">
      <c r="B78" s="228"/>
      <c r="C78" s="229"/>
    </row>
    <row r="79" spans="2:3" s="267" customFormat="1">
      <c r="B79" s="228"/>
      <c r="C79" s="229"/>
    </row>
    <row r="80" spans="2:3" s="267" customFormat="1">
      <c r="B80" s="228"/>
      <c r="C80" s="22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P32" sqref="P32"/>
    </sheetView>
  </sheetViews>
  <sheetFormatPr defaultColWidth="10.625" defaultRowHeight="13.5"/>
  <cols>
    <col min="1" max="1" width="8.5" customWidth="1"/>
    <col min="2" max="2" width="13.375" customWidth="1"/>
  </cols>
  <sheetData>
    <row r="1" spans="1:13" ht="17.25" customHeight="1">
      <c r="A1" s="460" t="s">
        <v>127</v>
      </c>
      <c r="F1" s="143"/>
      <c r="G1" s="143"/>
      <c r="H1" s="143"/>
    </row>
    <row r="2" spans="1:13">
      <c r="A2" s="454"/>
    </row>
    <row r="3" spans="1:13" ht="17.25">
      <c r="A3" s="454"/>
      <c r="C3" s="143"/>
    </row>
    <row r="4" spans="1:13" ht="17.25">
      <c r="A4" s="454"/>
      <c r="J4" s="143"/>
      <c r="K4" s="143"/>
      <c r="L4" s="143"/>
      <c r="M4" s="143"/>
    </row>
    <row r="5" spans="1:13">
      <c r="A5" s="454"/>
    </row>
    <row r="6" spans="1:13">
      <c r="A6" s="454"/>
    </row>
    <row r="7" spans="1:13">
      <c r="A7" s="454"/>
    </row>
    <row r="8" spans="1:13">
      <c r="A8" s="454"/>
    </row>
    <row r="9" spans="1:13">
      <c r="A9" s="454"/>
    </row>
    <row r="10" spans="1:13">
      <c r="A10" s="454"/>
    </row>
    <row r="11" spans="1:13">
      <c r="A11" s="454"/>
    </row>
    <row r="12" spans="1:13">
      <c r="A12" s="454"/>
    </row>
    <row r="13" spans="1:13">
      <c r="A13" s="454"/>
    </row>
    <row r="14" spans="1:13">
      <c r="A14" s="454"/>
    </row>
    <row r="15" spans="1:13">
      <c r="A15" s="454"/>
    </row>
    <row r="16" spans="1:13">
      <c r="A16" s="454"/>
    </row>
    <row r="17" spans="1:15">
      <c r="A17" s="454"/>
    </row>
    <row r="18" spans="1:15">
      <c r="A18" s="454"/>
    </row>
    <row r="19" spans="1:15">
      <c r="A19" s="454"/>
    </row>
    <row r="20" spans="1:15">
      <c r="A20" s="454"/>
    </row>
    <row r="21" spans="1:15">
      <c r="A21" s="454"/>
    </row>
    <row r="22" spans="1:15">
      <c r="A22" s="454"/>
    </row>
    <row r="23" spans="1:15">
      <c r="A23" s="454"/>
    </row>
    <row r="24" spans="1:15">
      <c r="A24" s="454"/>
    </row>
    <row r="25" spans="1:15">
      <c r="A25" s="454"/>
    </row>
    <row r="26" spans="1:15">
      <c r="A26" s="454"/>
    </row>
    <row r="27" spans="1:15">
      <c r="A27" s="454"/>
    </row>
    <row r="28" spans="1:15">
      <c r="A28" s="454"/>
    </row>
    <row r="29" spans="1:15">
      <c r="A29" s="454"/>
      <c r="O29" s="345"/>
    </row>
    <row r="30" spans="1:15">
      <c r="A30" s="454"/>
    </row>
    <row r="31" spans="1:15">
      <c r="A31" s="454"/>
    </row>
    <row r="32" spans="1:15">
      <c r="A32" s="454"/>
    </row>
    <row r="33" spans="1:14">
      <c r="A33" s="454"/>
    </row>
    <row r="34" spans="1:14">
      <c r="A34" s="454"/>
    </row>
    <row r="35" spans="1:14" s="42" customFormat="1" ht="20.100000000000001" customHeight="1">
      <c r="A35" s="454"/>
      <c r="B35" s="359" t="s">
        <v>165</v>
      </c>
      <c r="C35" s="359" t="s">
        <v>156</v>
      </c>
      <c r="D35" s="359" t="s">
        <v>159</v>
      </c>
      <c r="E35" s="359" t="s">
        <v>164</v>
      </c>
      <c r="F35" s="359" t="s">
        <v>167</v>
      </c>
      <c r="G35" s="359" t="s">
        <v>168</v>
      </c>
      <c r="H35" s="359" t="s">
        <v>169</v>
      </c>
      <c r="I35" s="359" t="s">
        <v>177</v>
      </c>
      <c r="J35" s="359" t="s">
        <v>183</v>
      </c>
      <c r="K35" s="359" t="s">
        <v>181</v>
      </c>
      <c r="L35" s="359" t="s">
        <v>191</v>
      </c>
      <c r="M35" s="360" t="s">
        <v>203</v>
      </c>
      <c r="N35" s="47"/>
    </row>
    <row r="36" spans="1:14" ht="25.5" customHeight="1">
      <c r="A36" s="454"/>
      <c r="B36" s="412" t="s">
        <v>108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146.4</v>
      </c>
    </row>
    <row r="37" spans="1:14" ht="25.5" customHeight="1">
      <c r="A37" s="454"/>
      <c r="B37" s="424" t="s">
        <v>188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247.9</v>
      </c>
    </row>
    <row r="38" spans="1:14" ht="24.75" customHeight="1">
      <c r="A38" s="454"/>
      <c r="B38" s="172" t="s">
        <v>130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>
      <c r="C40" s="2"/>
      <c r="D40" s="164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S27" sqref="S27"/>
    </sheetView>
  </sheetViews>
  <sheetFormatPr defaultRowHeight="13.5"/>
  <cols>
    <col min="1" max="1" width="11.875" customWidth="1"/>
    <col min="10" max="10" width="9.25" bestFit="1" customWidth="1"/>
    <col min="13" max="13" width="9.25" bestFit="1" customWidth="1"/>
  </cols>
  <sheetData>
    <row r="1" spans="2:15">
      <c r="B1" s="461" t="s">
        <v>204</v>
      </c>
      <c r="C1" s="461"/>
      <c r="D1" s="461"/>
      <c r="E1" s="461"/>
      <c r="F1" s="461"/>
      <c r="G1" s="462" t="s">
        <v>128</v>
      </c>
      <c r="H1" s="462"/>
      <c r="I1" s="462"/>
      <c r="J1" s="221" t="s">
        <v>109</v>
      </c>
      <c r="K1" s="3"/>
      <c r="M1" s="3" t="s">
        <v>174</v>
      </c>
    </row>
    <row r="2" spans="2:15">
      <c r="B2" s="461"/>
      <c r="C2" s="461"/>
      <c r="D2" s="461"/>
      <c r="E2" s="461"/>
      <c r="F2" s="461"/>
      <c r="G2" s="462"/>
      <c r="H2" s="462"/>
      <c r="I2" s="462"/>
      <c r="J2" s="370">
        <v>191638</v>
      </c>
      <c r="K2" s="4" t="s">
        <v>111</v>
      </c>
      <c r="L2" s="338">
        <f t="shared" ref="L2:L7" si="0">SUM(J2)</f>
        <v>191638</v>
      </c>
      <c r="M2" s="370">
        <v>132405</v>
      </c>
    </row>
    <row r="3" spans="2:15">
      <c r="J3" s="370">
        <v>384534</v>
      </c>
      <c r="K3" s="3" t="s">
        <v>112</v>
      </c>
      <c r="L3" s="338">
        <f t="shared" si="0"/>
        <v>384534</v>
      </c>
      <c r="M3" s="370">
        <v>244710</v>
      </c>
    </row>
    <row r="4" spans="2:15">
      <c r="J4" s="370">
        <v>511075</v>
      </c>
      <c r="K4" s="3" t="s">
        <v>103</v>
      </c>
      <c r="L4" s="338">
        <f t="shared" si="0"/>
        <v>511075</v>
      </c>
      <c r="M4" s="370">
        <v>318499</v>
      </c>
    </row>
    <row r="5" spans="2:15">
      <c r="J5" s="370">
        <v>244810</v>
      </c>
      <c r="K5" s="3" t="s">
        <v>91</v>
      </c>
      <c r="L5" s="338">
        <f t="shared" si="0"/>
        <v>244810</v>
      </c>
      <c r="M5" s="370">
        <v>216199</v>
      </c>
    </row>
    <row r="6" spans="2:15">
      <c r="J6" s="370">
        <v>283562</v>
      </c>
      <c r="K6" s="3" t="s">
        <v>101</v>
      </c>
      <c r="L6" s="338">
        <f t="shared" si="0"/>
        <v>283562</v>
      </c>
      <c r="M6" s="370">
        <v>168997</v>
      </c>
    </row>
    <row r="7" spans="2:15">
      <c r="J7" s="370">
        <v>863498</v>
      </c>
      <c r="K7" s="3" t="s">
        <v>104</v>
      </c>
      <c r="L7" s="338">
        <f t="shared" si="0"/>
        <v>863498</v>
      </c>
      <c r="M7" s="370">
        <v>581062</v>
      </c>
    </row>
    <row r="8" spans="2:15">
      <c r="J8" s="338">
        <f>SUM(J2:J7)</f>
        <v>2479117</v>
      </c>
      <c r="K8" s="3" t="s">
        <v>93</v>
      </c>
      <c r="L8" s="404">
        <f>SUM(L2:L7)</f>
        <v>2479117</v>
      </c>
      <c r="M8" s="338">
        <f>SUM(M2:M7)</f>
        <v>1661872</v>
      </c>
    </row>
    <row r="10" spans="2:15">
      <c r="K10" s="3"/>
      <c r="L10" s="3" t="s">
        <v>160</v>
      </c>
      <c r="M10" s="3" t="s">
        <v>113</v>
      </c>
      <c r="N10" s="3"/>
      <c r="O10" s="3" t="s">
        <v>129</v>
      </c>
    </row>
    <row r="11" spans="2:15">
      <c r="K11" s="4" t="s">
        <v>111</v>
      </c>
      <c r="L11" s="338">
        <f>SUM(M2)</f>
        <v>132405</v>
      </c>
      <c r="M11" s="338">
        <f t="shared" ref="M11:M17" si="1">SUM(N11-L11)</f>
        <v>59233</v>
      </c>
      <c r="N11" s="338">
        <f t="shared" ref="N11:N17" si="2">SUM(L2)</f>
        <v>191638</v>
      </c>
      <c r="O11" s="339">
        <f>SUM(L11/N11)</f>
        <v>0.69091203206044727</v>
      </c>
    </row>
    <row r="12" spans="2:15">
      <c r="K12" s="3" t="s">
        <v>112</v>
      </c>
      <c r="L12" s="338">
        <f t="shared" ref="L12:L17" si="3">SUM(M3)</f>
        <v>244710</v>
      </c>
      <c r="M12" s="338">
        <f t="shared" si="1"/>
        <v>139824</v>
      </c>
      <c r="N12" s="338">
        <f t="shared" si="2"/>
        <v>384534</v>
      </c>
      <c r="O12" s="339">
        <f t="shared" ref="O12:O17" si="4">SUM(L12/N12)</f>
        <v>0.63638065814726397</v>
      </c>
    </row>
    <row r="13" spans="2:15">
      <c r="K13" s="3" t="s">
        <v>103</v>
      </c>
      <c r="L13" s="338">
        <f t="shared" si="3"/>
        <v>318499</v>
      </c>
      <c r="M13" s="338">
        <f t="shared" si="1"/>
        <v>192576</v>
      </c>
      <c r="N13" s="338">
        <f t="shared" si="2"/>
        <v>511075</v>
      </c>
      <c r="O13" s="339">
        <f t="shared" si="4"/>
        <v>0.62319424741965468</v>
      </c>
    </row>
    <row r="14" spans="2:15">
      <c r="K14" s="3" t="s">
        <v>91</v>
      </c>
      <c r="L14" s="338">
        <f t="shared" si="3"/>
        <v>216199</v>
      </c>
      <c r="M14" s="338">
        <f t="shared" si="1"/>
        <v>28611</v>
      </c>
      <c r="N14" s="338">
        <f t="shared" si="2"/>
        <v>244810</v>
      </c>
      <c r="O14" s="339">
        <f t="shared" si="4"/>
        <v>0.88312977411053473</v>
      </c>
    </row>
    <row r="15" spans="2:15">
      <c r="K15" s="3" t="s">
        <v>101</v>
      </c>
      <c r="L15" s="338">
        <f t="shared" si="3"/>
        <v>168997</v>
      </c>
      <c r="M15" s="338">
        <f t="shared" si="1"/>
        <v>114565</v>
      </c>
      <c r="N15" s="338">
        <f t="shared" si="2"/>
        <v>283562</v>
      </c>
      <c r="O15" s="339">
        <f t="shared" si="4"/>
        <v>0.59597900988143682</v>
      </c>
    </row>
    <row r="16" spans="2:15">
      <c r="K16" s="3" t="s">
        <v>104</v>
      </c>
      <c r="L16" s="338">
        <f t="shared" si="3"/>
        <v>581062</v>
      </c>
      <c r="M16" s="338">
        <f t="shared" si="1"/>
        <v>282436</v>
      </c>
      <c r="N16" s="338">
        <f t="shared" si="2"/>
        <v>863498</v>
      </c>
      <c r="O16" s="339">
        <f t="shared" si="4"/>
        <v>0.6729164398759464</v>
      </c>
    </row>
    <row r="17" spans="11:15">
      <c r="K17" s="3" t="s">
        <v>93</v>
      </c>
      <c r="L17" s="338">
        <f t="shared" si="3"/>
        <v>1661872</v>
      </c>
      <c r="M17" s="338">
        <f t="shared" si="1"/>
        <v>817245</v>
      </c>
      <c r="N17" s="338">
        <f t="shared" si="2"/>
        <v>2479117</v>
      </c>
      <c r="O17" s="339">
        <f t="shared" si="4"/>
        <v>0.67034835386954306</v>
      </c>
    </row>
    <row r="53" spans="1:9" ht="20.100000000000001" customHeight="1"/>
    <row r="54" spans="1:9" ht="20.100000000000001" customHeight="1" thickBot="1"/>
    <row r="55" spans="1:9" ht="16.5" customHeight="1">
      <c r="A55" s="49"/>
      <c r="B55" s="49"/>
      <c r="C55" s="49"/>
      <c r="D55" s="49"/>
      <c r="E55" s="49"/>
      <c r="F55" s="49"/>
      <c r="G55" s="49"/>
      <c r="H55" s="49"/>
      <c r="I55" s="49"/>
    </row>
    <row r="56" spans="1:9" ht="14.25">
      <c r="A56" s="35" t="s">
        <v>114</v>
      </c>
      <c r="B56" s="36"/>
      <c r="C56" s="463" t="s">
        <v>109</v>
      </c>
      <c r="D56" s="464"/>
      <c r="E56" s="463" t="s">
        <v>110</v>
      </c>
      <c r="F56" s="464"/>
      <c r="G56" s="467" t="s">
        <v>115</v>
      </c>
      <c r="H56" s="463" t="s">
        <v>116</v>
      </c>
      <c r="I56" s="464"/>
    </row>
    <row r="57" spans="1:9" ht="14.25">
      <c r="A57" s="37" t="s">
        <v>117</v>
      </c>
      <c r="B57" s="38"/>
      <c r="C57" s="465"/>
      <c r="D57" s="466"/>
      <c r="E57" s="465"/>
      <c r="F57" s="466"/>
      <c r="G57" s="468"/>
      <c r="H57" s="465"/>
      <c r="I57" s="466"/>
    </row>
    <row r="58" spans="1:9" ht="19.5" customHeight="1">
      <c r="A58" s="41" t="s">
        <v>118</v>
      </c>
      <c r="B58" s="39"/>
      <c r="C58" s="471" t="s">
        <v>189</v>
      </c>
      <c r="D58" s="472"/>
      <c r="E58" s="469" t="s">
        <v>200</v>
      </c>
      <c r="F58" s="470"/>
      <c r="G58" s="80">
        <v>15.4</v>
      </c>
      <c r="H58" s="40"/>
      <c r="I58" s="39"/>
    </row>
    <row r="59" spans="1:9" ht="19.5" customHeight="1">
      <c r="A59" s="41" t="s">
        <v>119</v>
      </c>
      <c r="B59" s="39"/>
      <c r="C59" s="473" t="s">
        <v>154</v>
      </c>
      <c r="D59" s="472"/>
      <c r="E59" s="469" t="s">
        <v>205</v>
      </c>
      <c r="F59" s="470"/>
      <c r="G59" s="84">
        <v>29.3</v>
      </c>
      <c r="H59" s="40"/>
      <c r="I59" s="39"/>
    </row>
    <row r="60" spans="1:9" ht="20.100000000000001" customHeight="1">
      <c r="A60" s="41" t="s">
        <v>120</v>
      </c>
      <c r="B60" s="39"/>
      <c r="C60" s="469" t="s">
        <v>190</v>
      </c>
      <c r="D60" s="470"/>
      <c r="E60" s="469" t="s">
        <v>206</v>
      </c>
      <c r="F60" s="470"/>
      <c r="G60" s="80">
        <v>73</v>
      </c>
      <c r="H60" s="40"/>
      <c r="I60" s="39"/>
    </row>
    <row r="61" spans="1:9" ht="20.100000000000001" customHeight="1"/>
    <row r="62" spans="1:9" ht="20.100000000000001" customHeight="1"/>
    <row r="63" spans="1:9">
      <c r="E63" s="34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V78" sqref="V78"/>
    </sheetView>
  </sheetViews>
  <sheetFormatPr defaultColWidth="4.75" defaultRowHeight="9.9499999999999993" customHeight="1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>
      <c r="E1" s="2"/>
      <c r="F1" s="2"/>
      <c r="G1" s="2"/>
      <c r="H1" s="2"/>
      <c r="K1" s="16"/>
    </row>
    <row r="3" spans="1:19" ht="9.9499999999999993" customHeight="1">
      <c r="A3" s="29"/>
      <c r="B3" s="29"/>
    </row>
    <row r="4" spans="1:19" ht="9.9499999999999993" customHeight="1">
      <c r="J4" s="143"/>
      <c r="K4" s="2"/>
      <c r="L4" s="2"/>
      <c r="M4" s="2"/>
    </row>
    <row r="13" spans="1:19" ht="9.9499999999999993" customHeight="1">
      <c r="R13" s="157"/>
      <c r="S13" s="278"/>
    </row>
    <row r="14" spans="1:19" ht="9.9499999999999993" customHeight="1">
      <c r="R14" s="157"/>
      <c r="S14" s="278"/>
    </row>
    <row r="15" spans="1:19" ht="9.9499999999999993" customHeight="1">
      <c r="R15" s="157"/>
      <c r="S15" s="278"/>
    </row>
    <row r="16" spans="1:19" ht="9.9499999999999993" customHeight="1">
      <c r="R16" s="157"/>
      <c r="S16" s="278"/>
    </row>
    <row r="17" spans="1:35" ht="9.9499999999999993" customHeight="1">
      <c r="R17" s="157"/>
      <c r="S17" s="278"/>
    </row>
    <row r="20" spans="1:35" ht="9.9499999999999993" customHeight="1">
      <c r="AI20" s="47"/>
    </row>
    <row r="25" spans="1:35" s="47" customFormat="1" ht="9.9499999999999993" customHeight="1">
      <c r="A25" s="145"/>
      <c r="B25" s="145" t="s">
        <v>76</v>
      </c>
      <c r="C25" s="145" t="s">
        <v>77</v>
      </c>
      <c r="D25" s="145" t="s">
        <v>78</v>
      </c>
      <c r="E25" s="145" t="s">
        <v>79</v>
      </c>
      <c r="F25" s="145" t="s">
        <v>80</v>
      </c>
      <c r="G25" s="145" t="s">
        <v>81</v>
      </c>
      <c r="H25" s="145" t="s">
        <v>82</v>
      </c>
      <c r="I25" s="145" t="s">
        <v>83</v>
      </c>
      <c r="J25" s="145" t="s">
        <v>84</v>
      </c>
      <c r="K25" s="145" t="s">
        <v>85</v>
      </c>
      <c r="L25" s="145" t="s">
        <v>86</v>
      </c>
      <c r="M25" s="146" t="s">
        <v>87</v>
      </c>
      <c r="N25" s="203" t="s">
        <v>125</v>
      </c>
      <c r="O25" s="148" t="s">
        <v>124</v>
      </c>
      <c r="AI25"/>
    </row>
    <row r="26" spans="1:35" ht="9.9499999999999993" customHeight="1">
      <c r="A26" s="6" t="s">
        <v>171</v>
      </c>
      <c r="B26" s="145">
        <v>62</v>
      </c>
      <c r="C26" s="145">
        <v>71.900000000000006</v>
      </c>
      <c r="D26" s="147">
        <v>82.3</v>
      </c>
      <c r="E26" s="145">
        <v>86.9</v>
      </c>
      <c r="F26" s="145">
        <v>79.5</v>
      </c>
      <c r="G26" s="145">
        <v>84.7</v>
      </c>
      <c r="H26" s="147">
        <v>77.8</v>
      </c>
      <c r="I26" s="145">
        <v>103.2</v>
      </c>
      <c r="J26" s="145">
        <v>105.2</v>
      </c>
      <c r="K26" s="145">
        <v>95.4</v>
      </c>
      <c r="L26" s="145">
        <v>100.3</v>
      </c>
      <c r="M26" s="300">
        <v>106.6</v>
      </c>
      <c r="N26" s="301">
        <f t="shared" ref="N26:N27" si="0">SUM(B26:M26)</f>
        <v>1055.8</v>
      </c>
      <c r="O26" s="147">
        <v>116.7</v>
      </c>
    </row>
    <row r="27" spans="1:35" ht="9.9499999999999993" customHeight="1">
      <c r="A27" s="6" t="s">
        <v>175</v>
      </c>
      <c r="B27" s="145">
        <v>93.3</v>
      </c>
      <c r="C27" s="145">
        <v>91.3</v>
      </c>
      <c r="D27" s="147">
        <v>106.6</v>
      </c>
      <c r="E27" s="145">
        <v>106.6</v>
      </c>
      <c r="F27" s="145">
        <v>101.9</v>
      </c>
      <c r="G27" s="145">
        <v>113</v>
      </c>
      <c r="H27" s="147">
        <v>110.5</v>
      </c>
      <c r="I27" s="145">
        <v>100.3</v>
      </c>
      <c r="J27" s="145">
        <v>104.2</v>
      </c>
      <c r="K27" s="145">
        <v>103.1</v>
      </c>
      <c r="L27" s="145">
        <v>103.7</v>
      </c>
      <c r="M27" s="300">
        <v>103.6</v>
      </c>
      <c r="N27" s="301">
        <f t="shared" si="0"/>
        <v>1238.0999999999999</v>
      </c>
      <c r="O27" s="147">
        <f>SUM(N27/N26)*100</f>
        <v>117.26652775146809</v>
      </c>
    </row>
    <row r="28" spans="1:35" ht="9.9499999999999993" customHeight="1">
      <c r="A28" s="6" t="s">
        <v>180</v>
      </c>
      <c r="B28" s="145">
        <v>91.6</v>
      </c>
      <c r="C28" s="145">
        <v>96.2</v>
      </c>
      <c r="D28" s="147">
        <v>103.6</v>
      </c>
      <c r="E28" s="145">
        <v>104.5</v>
      </c>
      <c r="F28" s="145">
        <v>106.1</v>
      </c>
      <c r="G28" s="145">
        <v>112.9</v>
      </c>
      <c r="H28" s="147">
        <v>114</v>
      </c>
      <c r="I28" s="145">
        <v>98.3</v>
      </c>
      <c r="J28" s="145">
        <v>106.4</v>
      </c>
      <c r="K28" s="145">
        <v>118.9</v>
      </c>
      <c r="L28" s="145">
        <v>102.8</v>
      </c>
      <c r="M28" s="300">
        <v>116.4</v>
      </c>
      <c r="N28" s="301">
        <f t="shared" ref="N28" si="1">SUM(B28:M28)</f>
        <v>1271.7</v>
      </c>
      <c r="O28" s="147">
        <f>SUM(N28/N27)*100</f>
        <v>102.71383571601649</v>
      </c>
    </row>
    <row r="29" spans="1:35" ht="9.9499999999999993" customHeight="1">
      <c r="A29" s="6" t="s">
        <v>184</v>
      </c>
      <c r="B29" s="145">
        <v>96.6</v>
      </c>
      <c r="C29" s="145">
        <v>108.3</v>
      </c>
      <c r="D29" s="147">
        <v>112.8</v>
      </c>
      <c r="E29" s="145">
        <v>102.7</v>
      </c>
      <c r="F29" s="145">
        <v>105.5</v>
      </c>
      <c r="G29" s="145">
        <v>119.6</v>
      </c>
      <c r="H29" s="147">
        <v>113.1</v>
      </c>
      <c r="I29" s="145">
        <v>97.8</v>
      </c>
      <c r="J29" s="145">
        <v>94.8</v>
      </c>
      <c r="K29" s="145">
        <v>105.8</v>
      </c>
      <c r="L29" s="145">
        <v>104.2</v>
      </c>
      <c r="M29" s="300">
        <v>101.9</v>
      </c>
      <c r="N29" s="301">
        <f t="shared" ref="N29" si="2">SUM(B29:M29)</f>
        <v>1263.1000000000001</v>
      </c>
      <c r="O29" s="147">
        <f>SUM(N29/N28)*100</f>
        <v>99.323739875756871</v>
      </c>
    </row>
    <row r="30" spans="1:35" ht="9.9499999999999993" customHeight="1">
      <c r="A30" s="6" t="s">
        <v>192</v>
      </c>
      <c r="B30" s="145">
        <v>94.9</v>
      </c>
      <c r="C30" s="145">
        <v>103.4</v>
      </c>
      <c r="D30" s="147">
        <v>108.1</v>
      </c>
      <c r="E30" s="145">
        <v>113.3</v>
      </c>
      <c r="F30" s="145"/>
      <c r="G30" s="145"/>
      <c r="H30" s="147"/>
      <c r="I30" s="145"/>
      <c r="J30" s="145"/>
      <c r="K30" s="145"/>
      <c r="L30" s="145"/>
      <c r="M30" s="300"/>
      <c r="N30" s="301">
        <f t="shared" ref="N30" si="3">SUM(B30:M30)</f>
        <v>419.7</v>
      </c>
      <c r="O30" s="147">
        <f>SUM(N30/N29)*100</f>
        <v>33.227772939593059</v>
      </c>
    </row>
    <row r="31" spans="1:35" ht="9.9499999999999993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</row>
    <row r="51" spans="1:17" ht="9.9499999999999993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7" ht="9.9499999999999993" customHeight="1">
      <c r="A52" s="48"/>
      <c r="B52" s="29"/>
    </row>
    <row r="53" spans="1:17" ht="9.9499999999999993" customHeight="1">
      <c r="A53" s="48"/>
      <c r="B53" s="29"/>
    </row>
    <row r="54" spans="1:17" ht="9.9499999999999993" customHeight="1">
      <c r="A54" s="48"/>
    </row>
    <row r="55" spans="1:17" ht="9.9499999999999993" customHeight="1">
      <c r="A55" s="145"/>
      <c r="B55" s="145" t="s">
        <v>76</v>
      </c>
      <c r="C55" s="145" t="s">
        <v>77</v>
      </c>
      <c r="D55" s="145" t="s">
        <v>78</v>
      </c>
      <c r="E55" s="145" t="s">
        <v>79</v>
      </c>
      <c r="F55" s="145" t="s">
        <v>80</v>
      </c>
      <c r="G55" s="145" t="s">
        <v>81</v>
      </c>
      <c r="H55" s="145" t="s">
        <v>82</v>
      </c>
      <c r="I55" s="145" t="s">
        <v>83</v>
      </c>
      <c r="J55" s="145" t="s">
        <v>84</v>
      </c>
      <c r="K55" s="145" t="s">
        <v>85</v>
      </c>
      <c r="L55" s="145" t="s">
        <v>86</v>
      </c>
      <c r="M55" s="146" t="s">
        <v>87</v>
      </c>
      <c r="N55" s="203" t="s">
        <v>126</v>
      </c>
      <c r="O55" s="148" t="s">
        <v>124</v>
      </c>
    </row>
    <row r="56" spans="1:17" ht="9.9499999999999993" customHeight="1">
      <c r="A56" s="6" t="s">
        <v>171</v>
      </c>
      <c r="B56" s="145">
        <v>107.9</v>
      </c>
      <c r="C56" s="145">
        <v>111.7</v>
      </c>
      <c r="D56" s="145">
        <v>111.9</v>
      </c>
      <c r="E56" s="145">
        <v>110.2</v>
      </c>
      <c r="F56" s="145">
        <v>112.5</v>
      </c>
      <c r="G56" s="145">
        <v>113</v>
      </c>
      <c r="H56" s="145">
        <v>111.4</v>
      </c>
      <c r="I56" s="145">
        <v>144</v>
      </c>
      <c r="J56" s="146">
        <v>145.1</v>
      </c>
      <c r="K56" s="145">
        <v>144.6</v>
      </c>
      <c r="L56" s="145">
        <v>147.4</v>
      </c>
      <c r="M56" s="146">
        <v>148.4</v>
      </c>
      <c r="N56" s="208">
        <f t="shared" ref="N56:N59" si="4">SUM(B56:M56)/12</f>
        <v>125.67500000000001</v>
      </c>
      <c r="O56" s="147">
        <v>104.3</v>
      </c>
      <c r="P56" s="17"/>
      <c r="Q56" s="17"/>
    </row>
    <row r="57" spans="1:17" ht="9.9499999999999993" customHeight="1">
      <c r="A57" s="6" t="s">
        <v>175</v>
      </c>
      <c r="B57" s="145">
        <v>141.30000000000001</v>
      </c>
      <c r="C57" s="145">
        <v>142.30000000000001</v>
      </c>
      <c r="D57" s="145">
        <v>141.1</v>
      </c>
      <c r="E57" s="145">
        <v>140.1</v>
      </c>
      <c r="F57" s="145">
        <v>145.19999999999999</v>
      </c>
      <c r="G57" s="145">
        <v>146.30000000000001</v>
      </c>
      <c r="H57" s="145">
        <v>140.9</v>
      </c>
      <c r="I57" s="145">
        <v>140.80000000000001</v>
      </c>
      <c r="J57" s="146">
        <v>138</v>
      </c>
      <c r="K57" s="145">
        <v>138.30000000000001</v>
      </c>
      <c r="L57" s="145">
        <v>140.9</v>
      </c>
      <c r="M57" s="146">
        <v>141.1</v>
      </c>
      <c r="N57" s="208">
        <f t="shared" si="4"/>
        <v>141.35833333333332</v>
      </c>
      <c r="O57" s="147">
        <f>SUM(N57/N56)*100</f>
        <v>112.47927856242951</v>
      </c>
      <c r="P57" s="17"/>
      <c r="Q57" s="17"/>
    </row>
    <row r="58" spans="1:17" ht="9.9499999999999993" customHeight="1">
      <c r="A58" s="6" t="s">
        <v>180</v>
      </c>
      <c r="B58" s="145">
        <v>141.4</v>
      </c>
      <c r="C58" s="145">
        <v>142</v>
      </c>
      <c r="D58" s="145">
        <v>141.30000000000001</v>
      </c>
      <c r="E58" s="145">
        <v>142.80000000000001</v>
      </c>
      <c r="F58" s="145">
        <v>148.4</v>
      </c>
      <c r="G58" s="145">
        <v>148.9</v>
      </c>
      <c r="H58" s="145">
        <v>155</v>
      </c>
      <c r="I58" s="145">
        <v>154.5</v>
      </c>
      <c r="J58" s="146">
        <v>153.4</v>
      </c>
      <c r="K58" s="145">
        <v>157.9</v>
      </c>
      <c r="L58" s="145">
        <v>155.4</v>
      </c>
      <c r="M58" s="146">
        <v>152.80000000000001</v>
      </c>
      <c r="N58" s="208">
        <f t="shared" si="4"/>
        <v>149.48333333333335</v>
      </c>
      <c r="O58" s="147">
        <f>SUM(N58/N57)*100</f>
        <v>105.74780404409599</v>
      </c>
      <c r="P58" s="17"/>
      <c r="Q58" s="17"/>
    </row>
    <row r="59" spans="1:17" ht="10.5" customHeight="1">
      <c r="A59" s="6" t="s">
        <v>184</v>
      </c>
      <c r="B59" s="147">
        <v>151</v>
      </c>
      <c r="C59" s="145">
        <v>149.6</v>
      </c>
      <c r="D59" s="145">
        <v>151.1</v>
      </c>
      <c r="E59" s="145">
        <v>149.80000000000001</v>
      </c>
      <c r="F59" s="145">
        <v>147.9</v>
      </c>
      <c r="G59" s="145">
        <v>153.9</v>
      </c>
      <c r="H59" s="145">
        <v>150.4</v>
      </c>
      <c r="I59" s="145">
        <v>153.5</v>
      </c>
      <c r="J59" s="146">
        <v>147.69999999999999</v>
      </c>
      <c r="K59" s="145">
        <v>148.4</v>
      </c>
      <c r="L59" s="145">
        <v>148.4</v>
      </c>
      <c r="M59" s="146">
        <v>144</v>
      </c>
      <c r="N59" s="208">
        <f t="shared" si="4"/>
        <v>149.64166666666668</v>
      </c>
      <c r="O59" s="147">
        <f>SUM(N59/N58)*100</f>
        <v>100.10592039246293</v>
      </c>
      <c r="P59" s="17"/>
      <c r="Q59" s="17"/>
    </row>
    <row r="60" spans="1:17" ht="10.5" customHeight="1">
      <c r="A60" s="6" t="s">
        <v>192</v>
      </c>
      <c r="B60" s="147">
        <v>145.1</v>
      </c>
      <c r="C60" s="145">
        <v>148.19999999999999</v>
      </c>
      <c r="D60" s="145">
        <v>145.69999999999999</v>
      </c>
      <c r="E60" s="145">
        <v>146.69999999999999</v>
      </c>
      <c r="F60" s="145"/>
      <c r="G60" s="145"/>
      <c r="H60" s="145"/>
      <c r="I60" s="145"/>
      <c r="J60" s="146"/>
      <c r="K60" s="145"/>
      <c r="L60" s="145"/>
      <c r="M60" s="146"/>
      <c r="N60" s="208">
        <f t="shared" ref="N60" si="5">SUM(B60:M60)/12</f>
        <v>48.80833333333333</v>
      </c>
      <c r="O60" s="147">
        <f>SUM(N60/N59)*100</f>
        <v>32.616806816283336</v>
      </c>
    </row>
    <row r="61" spans="1:17" ht="9.9499999999999993" customHeight="1">
      <c r="E61" s="442"/>
    </row>
    <row r="62" spans="1:17" ht="9.9499999999999993" customHeight="1">
      <c r="O62" s="48"/>
    </row>
    <row r="63" spans="1:17" ht="9.9499999999999993" customHeight="1">
      <c r="O63" s="48"/>
    </row>
    <row r="67" spans="15:27" ht="9.9499999999999993" customHeight="1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</row>
    <row r="85" spans="1:25" ht="9.9499999999999993" customHeight="1">
      <c r="A85" s="145"/>
      <c r="B85" s="145" t="s">
        <v>76</v>
      </c>
      <c r="C85" s="145" t="s">
        <v>77</v>
      </c>
      <c r="D85" s="145" t="s">
        <v>78</v>
      </c>
      <c r="E85" s="145" t="s">
        <v>79</v>
      </c>
      <c r="F85" s="145" t="s">
        <v>80</v>
      </c>
      <c r="G85" s="145" t="s">
        <v>81</v>
      </c>
      <c r="H85" s="145" t="s">
        <v>82</v>
      </c>
      <c r="I85" s="145" t="s">
        <v>83</v>
      </c>
      <c r="J85" s="145" t="s">
        <v>84</v>
      </c>
      <c r="K85" s="145" t="s">
        <v>85</v>
      </c>
      <c r="L85" s="145" t="s">
        <v>86</v>
      </c>
      <c r="M85" s="146" t="s">
        <v>87</v>
      </c>
      <c r="N85" s="203" t="s">
        <v>126</v>
      </c>
      <c r="O85" s="148" t="s">
        <v>124</v>
      </c>
    </row>
    <row r="86" spans="1:25" ht="9.9499999999999993" customHeight="1">
      <c r="A86" s="6" t="s">
        <v>171</v>
      </c>
      <c r="B86" s="145">
        <v>57.4</v>
      </c>
      <c r="C86" s="145">
        <v>63.8</v>
      </c>
      <c r="D86" s="145">
        <v>73.5</v>
      </c>
      <c r="E86" s="145">
        <v>79</v>
      </c>
      <c r="F86" s="145">
        <v>70.3</v>
      </c>
      <c r="G86" s="145">
        <v>74.900000000000006</v>
      </c>
      <c r="H86" s="145">
        <v>70</v>
      </c>
      <c r="I86" s="145">
        <v>68</v>
      </c>
      <c r="J86" s="146">
        <v>72.400000000000006</v>
      </c>
      <c r="K86" s="145">
        <v>66</v>
      </c>
      <c r="L86" s="145">
        <v>67.7</v>
      </c>
      <c r="M86" s="146">
        <v>71.7</v>
      </c>
      <c r="N86" s="208">
        <f>SUM(B86:M86)/12</f>
        <v>69.558333333333337</v>
      </c>
      <c r="O86" s="403">
        <v>110.9</v>
      </c>
      <c r="P86" s="47"/>
      <c r="Q86" s="214"/>
      <c r="R86" s="47"/>
      <c r="S86" s="47"/>
      <c r="T86" s="47"/>
      <c r="U86" s="47"/>
      <c r="V86" s="47"/>
      <c r="W86" s="47"/>
      <c r="X86" s="47"/>
      <c r="Y86" s="150"/>
    </row>
    <row r="87" spans="1:25" ht="9.9499999999999993" customHeight="1">
      <c r="A87" s="6" t="s">
        <v>175</v>
      </c>
      <c r="B87" s="145">
        <v>66.900000000000006</v>
      </c>
      <c r="C87" s="145">
        <v>64.099999999999994</v>
      </c>
      <c r="D87" s="145">
        <v>75.599999999999994</v>
      </c>
      <c r="E87" s="145">
        <v>76.2</v>
      </c>
      <c r="F87" s="145">
        <v>69.599999999999994</v>
      </c>
      <c r="G87" s="145">
        <v>77.2</v>
      </c>
      <c r="H87" s="145">
        <v>78.8</v>
      </c>
      <c r="I87" s="145">
        <v>71.3</v>
      </c>
      <c r="J87" s="146">
        <v>75.8</v>
      </c>
      <c r="K87" s="145">
        <v>74.5</v>
      </c>
      <c r="L87" s="145">
        <v>73.3</v>
      </c>
      <c r="M87" s="146">
        <v>73.400000000000006</v>
      </c>
      <c r="N87" s="208">
        <f>SUM(B87:M87)/12</f>
        <v>73.058333333333323</v>
      </c>
      <c r="O87" s="403">
        <f>SUM(N87/N86)*100</f>
        <v>105.03174793338923</v>
      </c>
      <c r="P87" s="47"/>
      <c r="Q87" s="214"/>
      <c r="R87" s="47"/>
      <c r="S87" s="47"/>
      <c r="T87" s="47"/>
      <c r="U87" s="47"/>
      <c r="V87" s="47"/>
      <c r="W87" s="47"/>
      <c r="X87" s="47"/>
      <c r="Y87" s="47"/>
    </row>
    <row r="88" spans="1:25" ht="10.5" customHeight="1">
      <c r="A88" s="6" t="s">
        <v>180</v>
      </c>
      <c r="B88" s="145">
        <v>64.8</v>
      </c>
      <c r="C88" s="145">
        <v>67.7</v>
      </c>
      <c r="D88" s="145">
        <v>73.400000000000006</v>
      </c>
      <c r="E88" s="145">
        <v>73.099999999999994</v>
      </c>
      <c r="F88" s="145">
        <v>70.900000000000006</v>
      </c>
      <c r="G88" s="145">
        <v>75.8</v>
      </c>
      <c r="H88" s="145">
        <v>73</v>
      </c>
      <c r="I88" s="145">
        <v>63.7</v>
      </c>
      <c r="J88" s="146">
        <v>69.5</v>
      </c>
      <c r="K88" s="145">
        <v>74.900000000000006</v>
      </c>
      <c r="L88" s="145">
        <v>66.5</v>
      </c>
      <c r="M88" s="146">
        <v>76.400000000000006</v>
      </c>
      <c r="N88" s="208">
        <f>SUM(B88:M88)/12</f>
        <v>70.808333333333323</v>
      </c>
      <c r="O88" s="403">
        <f>SUM(N88/N87)*100</f>
        <v>96.920269191285499</v>
      </c>
      <c r="P88" s="47"/>
      <c r="Q88" s="214"/>
      <c r="R88" s="47"/>
      <c r="S88" s="47"/>
      <c r="T88" s="47"/>
      <c r="U88" s="47"/>
      <c r="V88" s="47"/>
      <c r="W88" s="47"/>
      <c r="X88" s="47"/>
      <c r="Y88" s="47"/>
    </row>
    <row r="89" spans="1:25" ht="10.5" customHeight="1">
      <c r="A89" s="6" t="s">
        <v>184</v>
      </c>
      <c r="B89" s="145">
        <v>64.2</v>
      </c>
      <c r="C89" s="145">
        <v>72.5</v>
      </c>
      <c r="D89" s="145">
        <v>74.5</v>
      </c>
      <c r="E89" s="145">
        <v>68.7</v>
      </c>
      <c r="F89" s="145">
        <v>71.5</v>
      </c>
      <c r="G89" s="145">
        <v>77.3</v>
      </c>
      <c r="H89" s="145">
        <v>75.5</v>
      </c>
      <c r="I89" s="145">
        <v>63.3</v>
      </c>
      <c r="J89" s="146">
        <v>64.900000000000006</v>
      </c>
      <c r="K89" s="145">
        <v>71.2</v>
      </c>
      <c r="L89" s="145">
        <v>70.2</v>
      </c>
      <c r="M89" s="146">
        <v>71.2</v>
      </c>
      <c r="N89" s="208">
        <f>SUM(B89:M89)/12</f>
        <v>70.416666666666671</v>
      </c>
      <c r="O89" s="403">
        <f>SUM(N89/N88)*100</f>
        <v>99.44686359891729</v>
      </c>
      <c r="P89" s="47"/>
      <c r="Q89" s="214"/>
      <c r="R89" s="47"/>
      <c r="S89" s="47"/>
      <c r="T89" s="47"/>
      <c r="U89" s="47"/>
      <c r="V89" s="47"/>
      <c r="W89" s="47"/>
      <c r="X89" s="47"/>
      <c r="Y89" s="47"/>
    </row>
    <row r="90" spans="1:25" ht="10.5" customHeight="1">
      <c r="A90" s="6" t="s">
        <v>192</v>
      </c>
      <c r="B90" s="145">
        <v>65.3</v>
      </c>
      <c r="C90" s="145">
        <v>69.400000000000006</v>
      </c>
      <c r="D90" s="145">
        <v>74.400000000000006</v>
      </c>
      <c r="E90" s="145">
        <v>77.2</v>
      </c>
      <c r="F90" s="145"/>
      <c r="G90" s="145"/>
      <c r="H90" s="145"/>
      <c r="I90" s="145"/>
      <c r="J90" s="146"/>
      <c r="K90" s="145"/>
      <c r="L90" s="145"/>
      <c r="M90" s="146"/>
      <c r="N90" s="208">
        <f>SUM(B90:M90)/12</f>
        <v>23.858333333333334</v>
      </c>
      <c r="O90" s="403">
        <f>SUM(N90/N89)*100</f>
        <v>33.88165680473373</v>
      </c>
      <c r="P90" s="47"/>
      <c r="Q90" s="47"/>
      <c r="R90" s="47"/>
      <c r="S90" s="47"/>
      <c r="T90" s="47"/>
      <c r="U90" s="47"/>
      <c r="V90" s="47"/>
      <c r="W90" s="47"/>
      <c r="X90" s="47"/>
      <c r="Y90" s="47"/>
    </row>
    <row r="91" spans="1:25" ht="9.9499999999999993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46" sqref="N4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>
      <c r="A1" s="474" t="s">
        <v>207</v>
      </c>
      <c r="B1" s="475"/>
      <c r="C1" s="475"/>
      <c r="D1" s="475"/>
      <c r="E1" s="475"/>
      <c r="F1" s="475"/>
      <c r="G1" s="475"/>
      <c r="M1" s="16"/>
      <c r="N1" t="s">
        <v>192</v>
      </c>
      <c r="O1" s="110"/>
      <c r="Q1" s="279" t="s">
        <v>184</v>
      </c>
    </row>
    <row r="2" spans="1:18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8"/>
      <c r="O2" s="89"/>
      <c r="P2" s="3"/>
      <c r="Q2" s="87"/>
    </row>
    <row r="3" spans="1:18" ht="13.5" customHeight="1">
      <c r="H3" s="3">
        <v>17</v>
      </c>
      <c r="I3" s="160" t="s">
        <v>21</v>
      </c>
      <c r="J3" s="13">
        <v>361139</v>
      </c>
      <c r="K3" s="195">
        <v>1</v>
      </c>
      <c r="L3" s="3">
        <f>SUM(H3)</f>
        <v>17</v>
      </c>
      <c r="M3" s="160" t="s">
        <v>21</v>
      </c>
      <c r="N3" s="13">
        <f>SUM(J3)</f>
        <v>361139</v>
      </c>
      <c r="O3" s="3">
        <f>SUM(H3)</f>
        <v>17</v>
      </c>
      <c r="P3" s="160" t="s">
        <v>21</v>
      </c>
      <c r="Q3" s="196">
        <v>297235</v>
      </c>
    </row>
    <row r="4" spans="1:18" ht="13.5" customHeight="1">
      <c r="H4" s="3">
        <v>26</v>
      </c>
      <c r="I4" s="160" t="s">
        <v>30</v>
      </c>
      <c r="J4" s="13">
        <v>118964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118964</v>
      </c>
      <c r="O4" s="3">
        <f t="shared" ref="O4:O12" si="2">SUM(H4)</f>
        <v>26</v>
      </c>
      <c r="P4" s="160" t="s">
        <v>30</v>
      </c>
      <c r="Q4" s="86">
        <v>108955</v>
      </c>
    </row>
    <row r="5" spans="1:18" ht="13.5" customHeight="1">
      <c r="H5" s="3">
        <v>33</v>
      </c>
      <c r="I5" s="160" t="s">
        <v>0</v>
      </c>
      <c r="J5" s="13">
        <v>115775</v>
      </c>
      <c r="K5" s="195">
        <v>3</v>
      </c>
      <c r="L5" s="3">
        <f t="shared" si="0"/>
        <v>33</v>
      </c>
      <c r="M5" s="160" t="s">
        <v>0</v>
      </c>
      <c r="N5" s="13">
        <f t="shared" si="1"/>
        <v>115775</v>
      </c>
      <c r="O5" s="3">
        <f t="shared" si="2"/>
        <v>33</v>
      </c>
      <c r="P5" s="160" t="s">
        <v>0</v>
      </c>
      <c r="Q5" s="86">
        <v>109244</v>
      </c>
    </row>
    <row r="6" spans="1:18" ht="13.5" customHeight="1">
      <c r="H6" s="3">
        <v>36</v>
      </c>
      <c r="I6" s="160" t="s">
        <v>5</v>
      </c>
      <c r="J6" s="217">
        <v>103160</v>
      </c>
      <c r="K6" s="195">
        <v>4</v>
      </c>
      <c r="L6" s="3">
        <f t="shared" si="0"/>
        <v>36</v>
      </c>
      <c r="M6" s="160" t="s">
        <v>5</v>
      </c>
      <c r="N6" s="13">
        <f t="shared" si="1"/>
        <v>103160</v>
      </c>
      <c r="O6" s="3">
        <f t="shared" si="2"/>
        <v>36</v>
      </c>
      <c r="P6" s="160" t="s">
        <v>5</v>
      </c>
      <c r="Q6" s="86">
        <v>105791</v>
      </c>
    </row>
    <row r="7" spans="1:18" ht="13.5" customHeight="1">
      <c r="H7" s="3">
        <v>16</v>
      </c>
      <c r="I7" s="160" t="s">
        <v>3</v>
      </c>
      <c r="J7" s="217">
        <v>85075</v>
      </c>
      <c r="K7" s="195">
        <v>5</v>
      </c>
      <c r="L7" s="3">
        <f t="shared" si="0"/>
        <v>16</v>
      </c>
      <c r="M7" s="160" t="s">
        <v>3</v>
      </c>
      <c r="N7" s="13">
        <f t="shared" si="1"/>
        <v>85075</v>
      </c>
      <c r="O7" s="3">
        <f t="shared" si="2"/>
        <v>16</v>
      </c>
      <c r="P7" s="160" t="s">
        <v>3</v>
      </c>
      <c r="Q7" s="86">
        <v>65471</v>
      </c>
    </row>
    <row r="8" spans="1:18" ht="13.5" customHeight="1">
      <c r="H8" s="33">
        <v>40</v>
      </c>
      <c r="I8" s="160" t="s">
        <v>2</v>
      </c>
      <c r="J8" s="13">
        <v>51138</v>
      </c>
      <c r="K8" s="195">
        <v>6</v>
      </c>
      <c r="L8" s="3">
        <f t="shared" si="0"/>
        <v>40</v>
      </c>
      <c r="M8" s="160" t="s">
        <v>2</v>
      </c>
      <c r="N8" s="13">
        <f t="shared" si="1"/>
        <v>51138</v>
      </c>
      <c r="O8" s="3">
        <f t="shared" si="2"/>
        <v>40</v>
      </c>
      <c r="P8" s="160" t="s">
        <v>2</v>
      </c>
      <c r="Q8" s="86">
        <v>44545</v>
      </c>
    </row>
    <row r="9" spans="1:18" ht="13.5" customHeight="1">
      <c r="H9" s="14">
        <v>34</v>
      </c>
      <c r="I9" s="162" t="s">
        <v>1</v>
      </c>
      <c r="J9" s="13">
        <v>44146</v>
      </c>
      <c r="K9" s="195">
        <v>7</v>
      </c>
      <c r="L9" s="3">
        <f t="shared" si="0"/>
        <v>34</v>
      </c>
      <c r="M9" s="162" t="s">
        <v>1</v>
      </c>
      <c r="N9" s="13">
        <f t="shared" si="1"/>
        <v>44146</v>
      </c>
      <c r="O9" s="3">
        <f t="shared" si="2"/>
        <v>34</v>
      </c>
      <c r="P9" s="162" t="s">
        <v>1</v>
      </c>
      <c r="Q9" s="86">
        <v>47451</v>
      </c>
    </row>
    <row r="10" spans="1:18" ht="13.5" customHeight="1">
      <c r="H10" s="3">
        <v>38</v>
      </c>
      <c r="I10" s="160" t="s">
        <v>38</v>
      </c>
      <c r="J10" s="13">
        <v>33881</v>
      </c>
      <c r="K10" s="195">
        <v>8</v>
      </c>
      <c r="L10" s="3">
        <f t="shared" si="0"/>
        <v>38</v>
      </c>
      <c r="M10" s="160" t="s">
        <v>38</v>
      </c>
      <c r="N10" s="13">
        <f t="shared" si="1"/>
        <v>33881</v>
      </c>
      <c r="O10" s="3">
        <f t="shared" si="2"/>
        <v>38</v>
      </c>
      <c r="P10" s="160" t="s">
        <v>38</v>
      </c>
      <c r="Q10" s="86">
        <v>25113</v>
      </c>
    </row>
    <row r="11" spans="1:18" ht="13.5" customHeight="1">
      <c r="H11" s="14">
        <v>13</v>
      </c>
      <c r="I11" s="162" t="s">
        <v>7</v>
      </c>
      <c r="J11" s="13">
        <v>33727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33727</v>
      </c>
      <c r="O11" s="3">
        <f t="shared" si="2"/>
        <v>13</v>
      </c>
      <c r="P11" s="162" t="s">
        <v>7</v>
      </c>
      <c r="Q11" s="86">
        <v>33887</v>
      </c>
    </row>
    <row r="12" spans="1:18" ht="13.5" customHeight="1" thickBot="1">
      <c r="H12" s="271">
        <v>3</v>
      </c>
      <c r="I12" s="374" t="s">
        <v>10</v>
      </c>
      <c r="J12" s="411">
        <v>29572</v>
      </c>
      <c r="K12" s="194">
        <v>10</v>
      </c>
      <c r="L12" s="3">
        <f t="shared" si="0"/>
        <v>3</v>
      </c>
      <c r="M12" s="374" t="s">
        <v>10</v>
      </c>
      <c r="N12" s="13">
        <f t="shared" si="1"/>
        <v>29572</v>
      </c>
      <c r="O12" s="14">
        <f t="shared" si="2"/>
        <v>3</v>
      </c>
      <c r="P12" s="374" t="s">
        <v>10</v>
      </c>
      <c r="Q12" s="197">
        <v>16226</v>
      </c>
    </row>
    <row r="13" spans="1:18" ht="13.5" customHeight="1" thickTop="1" thickBot="1">
      <c r="H13" s="121">
        <v>24</v>
      </c>
      <c r="I13" s="174" t="s">
        <v>28</v>
      </c>
      <c r="J13" s="413">
        <v>26993</v>
      </c>
      <c r="K13" s="103"/>
      <c r="L13" s="78"/>
      <c r="M13" s="163"/>
      <c r="N13" s="336">
        <v>916458</v>
      </c>
      <c r="O13" s="3"/>
      <c r="P13" s="270" t="s">
        <v>153</v>
      </c>
      <c r="Q13" s="198">
        <v>1027059</v>
      </c>
    </row>
    <row r="14" spans="1:18" ht="13.5" customHeight="1">
      <c r="B14" s="19"/>
      <c r="H14" s="3">
        <v>25</v>
      </c>
      <c r="I14" s="160" t="s">
        <v>29</v>
      </c>
      <c r="J14" s="13">
        <v>26487</v>
      </c>
      <c r="K14" s="103"/>
      <c r="L14" s="26"/>
      <c r="N14" t="s">
        <v>59</v>
      </c>
      <c r="O14"/>
    </row>
    <row r="15" spans="1:18" ht="13.5" customHeight="1">
      <c r="G15" s="17"/>
      <c r="H15" s="3">
        <v>37</v>
      </c>
      <c r="I15" s="160" t="s">
        <v>37</v>
      </c>
      <c r="J15" s="217">
        <v>16241</v>
      </c>
      <c r="K15" s="103"/>
      <c r="L15" s="26"/>
      <c r="M15" t="s">
        <v>193</v>
      </c>
      <c r="N15" s="15"/>
      <c r="O15"/>
      <c r="P15" t="s">
        <v>194</v>
      </c>
      <c r="Q15" s="85" t="s">
        <v>63</v>
      </c>
    </row>
    <row r="16" spans="1:18" ht="13.5" customHeight="1">
      <c r="C16" s="15"/>
      <c r="E16" s="17"/>
      <c r="H16" s="3">
        <v>31</v>
      </c>
      <c r="I16" s="160" t="s">
        <v>105</v>
      </c>
      <c r="J16" s="217">
        <v>12818</v>
      </c>
      <c r="K16" s="103"/>
      <c r="L16" s="3">
        <f>SUM(L3)</f>
        <v>17</v>
      </c>
      <c r="M16" s="13">
        <f>SUM(N3)</f>
        <v>361139</v>
      </c>
      <c r="N16" s="160" t="s">
        <v>21</v>
      </c>
      <c r="O16" s="3">
        <f>SUM(O3)</f>
        <v>17</v>
      </c>
      <c r="P16" s="13">
        <f>SUM(M16)</f>
        <v>361139</v>
      </c>
      <c r="Q16" s="275">
        <v>366962</v>
      </c>
      <c r="R16" s="79"/>
    </row>
    <row r="17" spans="2:20" ht="13.5" customHeight="1">
      <c r="C17" s="15"/>
      <c r="E17" s="17"/>
      <c r="H17" s="3">
        <v>9</v>
      </c>
      <c r="I17" s="3" t="s">
        <v>162</v>
      </c>
      <c r="J17" s="13">
        <v>11891</v>
      </c>
      <c r="K17" s="103"/>
      <c r="L17" s="3">
        <f t="shared" ref="L17:L25" si="3">SUM(L4)</f>
        <v>26</v>
      </c>
      <c r="M17" s="13">
        <f t="shared" ref="M17:M25" si="4">SUM(N4)</f>
        <v>118964</v>
      </c>
      <c r="N17" s="160" t="s">
        <v>30</v>
      </c>
      <c r="O17" s="3">
        <f t="shared" ref="O17:O25" si="5">SUM(O4)</f>
        <v>26</v>
      </c>
      <c r="P17" s="13">
        <f t="shared" ref="P17:P25" si="6">SUM(M17)</f>
        <v>118964</v>
      </c>
      <c r="Q17" s="276">
        <v>115088</v>
      </c>
      <c r="R17" s="79"/>
      <c r="S17" s="42"/>
    </row>
    <row r="18" spans="2:20" ht="13.5" customHeight="1">
      <c r="C18" s="15"/>
      <c r="E18" s="17"/>
      <c r="H18" s="3">
        <v>2</v>
      </c>
      <c r="I18" s="160" t="s">
        <v>6</v>
      </c>
      <c r="J18" s="13">
        <v>11537</v>
      </c>
      <c r="K18" s="103"/>
      <c r="L18" s="3">
        <f t="shared" si="3"/>
        <v>33</v>
      </c>
      <c r="M18" s="13">
        <f t="shared" si="4"/>
        <v>115775</v>
      </c>
      <c r="N18" s="160" t="s">
        <v>0</v>
      </c>
      <c r="O18" s="3">
        <f t="shared" si="5"/>
        <v>33</v>
      </c>
      <c r="P18" s="13">
        <f t="shared" si="6"/>
        <v>115775</v>
      </c>
      <c r="Q18" s="276">
        <v>108510</v>
      </c>
      <c r="R18" s="79"/>
      <c r="S18" s="111"/>
    </row>
    <row r="19" spans="2:20" ht="13.5" customHeight="1">
      <c r="C19" s="15"/>
      <c r="E19" s="17"/>
      <c r="H19" s="3">
        <v>14</v>
      </c>
      <c r="I19" s="160" t="s">
        <v>19</v>
      </c>
      <c r="J19" s="217">
        <v>8194</v>
      </c>
      <c r="L19" s="3">
        <f t="shared" si="3"/>
        <v>36</v>
      </c>
      <c r="M19" s="13">
        <f t="shared" si="4"/>
        <v>103160</v>
      </c>
      <c r="N19" s="160" t="s">
        <v>5</v>
      </c>
      <c r="O19" s="3">
        <f t="shared" si="5"/>
        <v>36</v>
      </c>
      <c r="P19" s="13">
        <f t="shared" si="6"/>
        <v>103160</v>
      </c>
      <c r="Q19" s="276">
        <v>99772</v>
      </c>
      <c r="R19" s="79"/>
      <c r="S19" s="124"/>
    </row>
    <row r="20" spans="2:20" ht="13.5" customHeight="1">
      <c r="B20" s="18"/>
      <c r="C20" s="15"/>
      <c r="E20" s="17"/>
      <c r="H20" s="3">
        <v>15</v>
      </c>
      <c r="I20" s="160" t="s">
        <v>20</v>
      </c>
      <c r="J20" s="13">
        <v>7493</v>
      </c>
      <c r="L20" s="3">
        <f t="shared" si="3"/>
        <v>16</v>
      </c>
      <c r="M20" s="13">
        <f t="shared" si="4"/>
        <v>85075</v>
      </c>
      <c r="N20" s="160" t="s">
        <v>3</v>
      </c>
      <c r="O20" s="3">
        <f t="shared" si="5"/>
        <v>16</v>
      </c>
      <c r="P20" s="13">
        <f t="shared" si="6"/>
        <v>85075</v>
      </c>
      <c r="Q20" s="276">
        <v>59380</v>
      </c>
      <c r="R20" s="79"/>
      <c r="S20" s="124"/>
    </row>
    <row r="21" spans="2:20" ht="13.5" customHeight="1">
      <c r="B21" s="18"/>
      <c r="C21" s="15"/>
      <c r="E21" s="17"/>
      <c r="H21" s="3">
        <v>21</v>
      </c>
      <c r="I21" s="3" t="s">
        <v>158</v>
      </c>
      <c r="J21" s="217">
        <v>6293</v>
      </c>
      <c r="L21" s="3">
        <f t="shared" si="3"/>
        <v>40</v>
      </c>
      <c r="M21" s="13">
        <f t="shared" si="4"/>
        <v>51138</v>
      </c>
      <c r="N21" s="160" t="s">
        <v>2</v>
      </c>
      <c r="O21" s="3">
        <f t="shared" si="5"/>
        <v>40</v>
      </c>
      <c r="P21" s="13">
        <f t="shared" si="6"/>
        <v>51138</v>
      </c>
      <c r="Q21" s="276">
        <v>41884</v>
      </c>
      <c r="R21" s="79"/>
      <c r="S21" s="28"/>
    </row>
    <row r="22" spans="2:20" ht="13.5" customHeight="1">
      <c r="C22" s="15"/>
      <c r="E22" s="17"/>
      <c r="H22" s="3">
        <v>11</v>
      </c>
      <c r="I22" s="160" t="s">
        <v>17</v>
      </c>
      <c r="J22" s="13">
        <v>5183</v>
      </c>
      <c r="K22" s="15"/>
      <c r="L22" s="3">
        <f t="shared" si="3"/>
        <v>34</v>
      </c>
      <c r="M22" s="13">
        <f t="shared" si="4"/>
        <v>44146</v>
      </c>
      <c r="N22" s="162" t="s">
        <v>1</v>
      </c>
      <c r="O22" s="3">
        <f t="shared" si="5"/>
        <v>34</v>
      </c>
      <c r="P22" s="13">
        <f t="shared" si="6"/>
        <v>44146</v>
      </c>
      <c r="Q22" s="276">
        <v>48718</v>
      </c>
      <c r="R22" s="79"/>
    </row>
    <row r="23" spans="2:20" ht="13.5" customHeight="1">
      <c r="B23" s="18"/>
      <c r="C23" s="15"/>
      <c r="E23" s="17"/>
      <c r="H23" s="3">
        <v>22</v>
      </c>
      <c r="I23" s="160" t="s">
        <v>26</v>
      </c>
      <c r="J23" s="13">
        <v>3188</v>
      </c>
      <c r="K23" s="15"/>
      <c r="L23" s="3">
        <f t="shared" si="3"/>
        <v>38</v>
      </c>
      <c r="M23" s="13">
        <f t="shared" si="4"/>
        <v>33881</v>
      </c>
      <c r="N23" s="160" t="s">
        <v>38</v>
      </c>
      <c r="O23" s="3">
        <f t="shared" si="5"/>
        <v>38</v>
      </c>
      <c r="P23" s="13">
        <f t="shared" si="6"/>
        <v>33881</v>
      </c>
      <c r="Q23" s="276">
        <v>23764</v>
      </c>
      <c r="R23" s="79"/>
      <c r="S23" s="42"/>
    </row>
    <row r="24" spans="2:20" ht="13.5" customHeight="1">
      <c r="C24" s="15"/>
      <c r="E24" s="17"/>
      <c r="H24" s="3">
        <v>12</v>
      </c>
      <c r="I24" s="160" t="s">
        <v>18</v>
      </c>
      <c r="J24" s="13">
        <v>2830</v>
      </c>
      <c r="K24" s="15"/>
      <c r="L24" s="3">
        <f t="shared" si="3"/>
        <v>13</v>
      </c>
      <c r="M24" s="13">
        <f t="shared" si="4"/>
        <v>33727</v>
      </c>
      <c r="N24" s="162" t="s">
        <v>7</v>
      </c>
      <c r="O24" s="3">
        <f t="shared" si="5"/>
        <v>13</v>
      </c>
      <c r="P24" s="13">
        <f t="shared" si="6"/>
        <v>33727</v>
      </c>
      <c r="Q24" s="276">
        <v>33540</v>
      </c>
      <c r="R24" s="79"/>
      <c r="S24" s="111"/>
    </row>
    <row r="25" spans="2:20" ht="13.5" customHeight="1" thickBot="1">
      <c r="C25" s="15"/>
      <c r="E25" s="17"/>
      <c r="H25" s="3">
        <v>1</v>
      </c>
      <c r="I25" s="160" t="s">
        <v>4</v>
      </c>
      <c r="J25" s="13">
        <v>2762</v>
      </c>
      <c r="K25" s="15"/>
      <c r="L25" s="14">
        <f t="shared" si="3"/>
        <v>3</v>
      </c>
      <c r="M25" s="113">
        <f t="shared" si="4"/>
        <v>29572</v>
      </c>
      <c r="N25" s="374" t="s">
        <v>10</v>
      </c>
      <c r="O25" s="14">
        <f t="shared" si="5"/>
        <v>3</v>
      </c>
      <c r="P25" s="113">
        <f t="shared" si="6"/>
        <v>29572</v>
      </c>
      <c r="Q25" s="277">
        <v>15179</v>
      </c>
      <c r="R25" s="126" t="s">
        <v>73</v>
      </c>
      <c r="S25" s="28"/>
      <c r="T25" s="28"/>
    </row>
    <row r="26" spans="2:20" ht="13.5" customHeight="1" thickTop="1">
      <c r="H26" s="3">
        <v>39</v>
      </c>
      <c r="I26" s="160" t="s">
        <v>39</v>
      </c>
      <c r="J26" s="13">
        <v>2129</v>
      </c>
      <c r="K26" s="15"/>
      <c r="L26" s="114"/>
      <c r="M26" s="161">
        <f>SUM(J43-(M16+M17+M18+M19+M20+M21+M22+M23+M24+M25))</f>
        <v>156050</v>
      </c>
      <c r="N26" s="218" t="s">
        <v>45</v>
      </c>
      <c r="O26" s="115"/>
      <c r="P26" s="161">
        <f>SUM(M26)</f>
        <v>156050</v>
      </c>
      <c r="Q26" s="161"/>
      <c r="R26" s="175">
        <v>1080963</v>
      </c>
      <c r="T26" s="28"/>
    </row>
    <row r="27" spans="2:20" ht="13.5" customHeight="1">
      <c r="H27" s="3">
        <v>27</v>
      </c>
      <c r="I27" s="160" t="s">
        <v>31</v>
      </c>
      <c r="J27" s="136">
        <v>1952</v>
      </c>
      <c r="K27" s="15"/>
      <c r="M27" t="s">
        <v>185</v>
      </c>
      <c r="O27" s="110"/>
      <c r="P27" s="28" t="s">
        <v>186</v>
      </c>
    </row>
    <row r="28" spans="2:20" ht="13.5" customHeight="1">
      <c r="H28" s="3">
        <v>20</v>
      </c>
      <c r="I28" s="160" t="s">
        <v>24</v>
      </c>
      <c r="J28" s="13">
        <v>1786</v>
      </c>
      <c r="K28" s="15"/>
      <c r="M28" s="86">
        <f t="shared" ref="M28:M37" si="7">SUM(Q3)</f>
        <v>297235</v>
      </c>
      <c r="N28" s="160" t="s">
        <v>21</v>
      </c>
      <c r="O28" s="3">
        <f>SUM(L3)</f>
        <v>17</v>
      </c>
      <c r="P28" s="86">
        <f t="shared" ref="P28:P37" si="8">SUM(Q3)</f>
        <v>297235</v>
      </c>
    </row>
    <row r="29" spans="2:20" ht="13.5" customHeight="1">
      <c r="H29" s="3">
        <v>30</v>
      </c>
      <c r="I29" s="160" t="s">
        <v>33</v>
      </c>
      <c r="J29" s="13">
        <v>1588</v>
      </c>
      <c r="K29" s="15"/>
      <c r="M29" s="86">
        <f t="shared" si="7"/>
        <v>108955</v>
      </c>
      <c r="N29" s="160" t="s">
        <v>30</v>
      </c>
      <c r="O29" s="3">
        <f t="shared" ref="O29:O37" si="9">SUM(L4)</f>
        <v>26</v>
      </c>
      <c r="P29" s="86">
        <f t="shared" si="8"/>
        <v>108955</v>
      </c>
    </row>
    <row r="30" spans="2:20" ht="13.5" customHeight="1">
      <c r="H30" s="3">
        <v>10</v>
      </c>
      <c r="I30" s="160" t="s">
        <v>16</v>
      </c>
      <c r="J30" s="407">
        <v>1310</v>
      </c>
      <c r="K30" s="15"/>
      <c r="M30" s="86">
        <f t="shared" si="7"/>
        <v>109244</v>
      </c>
      <c r="N30" s="160" t="s">
        <v>0</v>
      </c>
      <c r="O30" s="3">
        <f t="shared" si="9"/>
        <v>33</v>
      </c>
      <c r="P30" s="86">
        <f t="shared" si="8"/>
        <v>109244</v>
      </c>
    </row>
    <row r="31" spans="2:20" ht="13.5" customHeight="1">
      <c r="H31" s="3">
        <v>29</v>
      </c>
      <c r="I31" s="160" t="s">
        <v>95</v>
      </c>
      <c r="J31" s="87">
        <v>1030</v>
      </c>
      <c r="K31" s="15"/>
      <c r="M31" s="86">
        <f t="shared" si="7"/>
        <v>105791</v>
      </c>
      <c r="N31" s="160" t="s">
        <v>5</v>
      </c>
      <c r="O31" s="3">
        <f t="shared" si="9"/>
        <v>36</v>
      </c>
      <c r="P31" s="86">
        <f t="shared" si="8"/>
        <v>105791</v>
      </c>
    </row>
    <row r="32" spans="2:20" ht="13.5" customHeight="1">
      <c r="H32" s="3">
        <v>23</v>
      </c>
      <c r="I32" s="160" t="s">
        <v>27</v>
      </c>
      <c r="J32" s="136">
        <v>974</v>
      </c>
      <c r="K32" s="15"/>
      <c r="M32" s="86">
        <f t="shared" si="7"/>
        <v>65471</v>
      </c>
      <c r="N32" s="160" t="s">
        <v>3</v>
      </c>
      <c r="O32" s="3">
        <f t="shared" si="9"/>
        <v>16</v>
      </c>
      <c r="P32" s="86">
        <f t="shared" si="8"/>
        <v>65471</v>
      </c>
      <c r="S32" s="10"/>
    </row>
    <row r="33" spans="8:21" ht="13.5" customHeight="1">
      <c r="H33" s="3">
        <v>6</v>
      </c>
      <c r="I33" s="160" t="s">
        <v>13</v>
      </c>
      <c r="J33" s="217">
        <v>820</v>
      </c>
      <c r="K33" s="15"/>
      <c r="M33" s="86">
        <f t="shared" si="7"/>
        <v>44545</v>
      </c>
      <c r="N33" s="160" t="s">
        <v>2</v>
      </c>
      <c r="O33" s="3">
        <f t="shared" si="9"/>
        <v>40</v>
      </c>
      <c r="P33" s="86">
        <f t="shared" si="8"/>
        <v>44545</v>
      </c>
      <c r="S33" s="28"/>
      <c r="T33" s="28"/>
    </row>
    <row r="34" spans="8:21" ht="13.5" customHeight="1">
      <c r="H34" s="3">
        <v>35</v>
      </c>
      <c r="I34" s="160" t="s">
        <v>36</v>
      </c>
      <c r="J34" s="217">
        <v>669</v>
      </c>
      <c r="K34" s="15"/>
      <c r="M34" s="86">
        <f t="shared" si="7"/>
        <v>47451</v>
      </c>
      <c r="N34" s="162" t="s">
        <v>1</v>
      </c>
      <c r="O34" s="3">
        <f t="shared" si="9"/>
        <v>34</v>
      </c>
      <c r="P34" s="86">
        <f t="shared" si="8"/>
        <v>47451</v>
      </c>
      <c r="S34" s="28"/>
      <c r="T34" s="28"/>
    </row>
    <row r="35" spans="8:21" ht="13.5" customHeight="1">
      <c r="H35" s="3">
        <v>32</v>
      </c>
      <c r="I35" s="160" t="s">
        <v>35</v>
      </c>
      <c r="J35" s="136">
        <v>556</v>
      </c>
      <c r="K35" s="15"/>
      <c r="M35" s="86">
        <f t="shared" si="7"/>
        <v>25113</v>
      </c>
      <c r="N35" s="160" t="s">
        <v>38</v>
      </c>
      <c r="O35" s="3">
        <f t="shared" si="9"/>
        <v>38</v>
      </c>
      <c r="P35" s="86">
        <f t="shared" si="8"/>
        <v>25113</v>
      </c>
      <c r="S35" s="28"/>
    </row>
    <row r="36" spans="8:21" ht="13.5" customHeight="1">
      <c r="H36" s="3">
        <v>5</v>
      </c>
      <c r="I36" s="160" t="s">
        <v>12</v>
      </c>
      <c r="J36" s="407">
        <v>402</v>
      </c>
      <c r="K36" s="15"/>
      <c r="M36" s="86">
        <f t="shared" si="7"/>
        <v>33887</v>
      </c>
      <c r="N36" s="162" t="s">
        <v>7</v>
      </c>
      <c r="O36" s="3">
        <f t="shared" si="9"/>
        <v>13</v>
      </c>
      <c r="P36" s="86">
        <f t="shared" si="8"/>
        <v>33887</v>
      </c>
      <c r="S36" s="28"/>
    </row>
    <row r="37" spans="8:21" ht="13.5" customHeight="1" thickBot="1">
      <c r="H37" s="3">
        <v>18</v>
      </c>
      <c r="I37" s="160" t="s">
        <v>22</v>
      </c>
      <c r="J37" s="13">
        <v>366</v>
      </c>
      <c r="K37" s="15"/>
      <c r="M37" s="112">
        <f t="shared" si="7"/>
        <v>16226</v>
      </c>
      <c r="N37" s="374" t="s">
        <v>10</v>
      </c>
      <c r="O37" s="14">
        <f t="shared" si="9"/>
        <v>3</v>
      </c>
      <c r="P37" s="112">
        <f t="shared" si="8"/>
        <v>16226</v>
      </c>
      <c r="S37" s="28"/>
    </row>
    <row r="38" spans="8:21" ht="13.5" customHeight="1" thickTop="1" thickBot="1">
      <c r="H38" s="3">
        <v>4</v>
      </c>
      <c r="I38" s="160" t="s">
        <v>11</v>
      </c>
      <c r="J38" s="13">
        <v>284</v>
      </c>
      <c r="K38" s="15"/>
      <c r="M38" s="342">
        <f>SUM(Q13-(Q3+Q4+Q5+Q6+Q7+Q8+Q9+Q10+Q11+Q12))</f>
        <v>173141</v>
      </c>
      <c r="N38" s="270" t="s">
        <v>176</v>
      </c>
      <c r="O38" s="343"/>
      <c r="P38" s="344">
        <f>SUM(M38)</f>
        <v>173141</v>
      </c>
      <c r="U38" s="28"/>
    </row>
    <row r="39" spans="8:21" ht="13.5" customHeight="1">
      <c r="H39" s="3">
        <v>7</v>
      </c>
      <c r="I39" s="160" t="s">
        <v>14</v>
      </c>
      <c r="J39" s="13">
        <v>128</v>
      </c>
      <c r="K39" s="15"/>
      <c r="P39" s="28"/>
    </row>
    <row r="40" spans="8:21" ht="13.5" customHeight="1">
      <c r="H40" s="3">
        <v>19</v>
      </c>
      <c r="I40" s="160" t="s">
        <v>23</v>
      </c>
      <c r="J40" s="217">
        <v>124</v>
      </c>
      <c r="K40" s="15"/>
    </row>
    <row r="41" spans="8:21" ht="13.5" customHeight="1">
      <c r="H41" s="3">
        <v>28</v>
      </c>
      <c r="I41" s="160" t="s">
        <v>32</v>
      </c>
      <c r="J41" s="13">
        <v>22</v>
      </c>
      <c r="K41" s="15"/>
    </row>
    <row r="42" spans="8:21" ht="13.5" customHeight="1" thickBot="1">
      <c r="H42" s="14">
        <v>8</v>
      </c>
      <c r="I42" s="162" t="s">
        <v>15</v>
      </c>
      <c r="J42" s="420">
        <v>0</v>
      </c>
      <c r="K42" s="15"/>
    </row>
    <row r="43" spans="8:21" ht="13.5" customHeight="1" thickTop="1">
      <c r="H43" s="114"/>
      <c r="I43" s="291" t="s">
        <v>93</v>
      </c>
      <c r="J43" s="292">
        <f>SUM(J3:J42)</f>
        <v>1132627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6" ht="13.5" customHeight="1"/>
    <row r="50" spans="1:16" ht="13.5" customHeight="1"/>
    <row r="51" spans="1:16" ht="13.5" customHeight="1" thickBot="1"/>
    <row r="52" spans="1:16" ht="13.5" customHeight="1">
      <c r="A52" s="33" t="s">
        <v>46</v>
      </c>
      <c r="B52" s="22" t="s">
        <v>9</v>
      </c>
      <c r="C52" s="59" t="s">
        <v>192</v>
      </c>
      <c r="D52" s="59" t="s">
        <v>184</v>
      </c>
      <c r="E52" s="24" t="s">
        <v>43</v>
      </c>
      <c r="F52" s="23" t="s">
        <v>42</v>
      </c>
      <c r="G52" s="23" t="s">
        <v>40</v>
      </c>
      <c r="I52" s="159"/>
    </row>
    <row r="53" spans="1:16" ht="13.5" customHeight="1">
      <c r="A53" s="9">
        <v>1</v>
      </c>
      <c r="B53" s="160" t="s">
        <v>21</v>
      </c>
      <c r="C53" s="13">
        <f t="shared" ref="C53:C62" si="10">SUM(J3)</f>
        <v>361139</v>
      </c>
      <c r="D53" s="87">
        <f t="shared" ref="D53:D63" si="11">SUM(Q3)</f>
        <v>297235</v>
      </c>
      <c r="E53" s="80">
        <f t="shared" ref="E53:E62" si="12">SUM(P16/Q16*100)</f>
        <v>98.413187196494462</v>
      </c>
      <c r="F53" s="20">
        <f t="shared" ref="F53:F63" si="13">SUM(C53/D53*100)</f>
        <v>121.49948693794472</v>
      </c>
      <c r="G53" s="21"/>
      <c r="I53" s="159"/>
    </row>
    <row r="54" spans="1:16" ht="13.5" customHeight="1">
      <c r="A54" s="9">
        <v>2</v>
      </c>
      <c r="B54" s="160" t="s">
        <v>30</v>
      </c>
      <c r="C54" s="13">
        <f t="shared" si="10"/>
        <v>118964</v>
      </c>
      <c r="D54" s="87">
        <f t="shared" si="11"/>
        <v>108955</v>
      </c>
      <c r="E54" s="80">
        <f t="shared" si="12"/>
        <v>103.36785763937162</v>
      </c>
      <c r="F54" s="20">
        <f t="shared" si="13"/>
        <v>109.18636134183836</v>
      </c>
      <c r="G54" s="21"/>
      <c r="I54" s="159"/>
    </row>
    <row r="55" spans="1:16" ht="13.5" customHeight="1">
      <c r="A55" s="9">
        <v>3</v>
      </c>
      <c r="B55" s="160" t="s">
        <v>0</v>
      </c>
      <c r="C55" s="13">
        <f t="shared" si="10"/>
        <v>115775</v>
      </c>
      <c r="D55" s="87">
        <f t="shared" si="11"/>
        <v>109244</v>
      </c>
      <c r="E55" s="80">
        <f t="shared" si="12"/>
        <v>106.69523546216939</v>
      </c>
      <c r="F55" s="20">
        <f t="shared" si="13"/>
        <v>105.97836036761746</v>
      </c>
      <c r="G55" s="21"/>
      <c r="I55" s="159"/>
    </row>
    <row r="56" spans="1:16" ht="13.5" customHeight="1">
      <c r="A56" s="9">
        <v>4</v>
      </c>
      <c r="B56" s="160" t="s">
        <v>5</v>
      </c>
      <c r="C56" s="13">
        <f t="shared" si="10"/>
        <v>103160</v>
      </c>
      <c r="D56" s="87">
        <f t="shared" si="11"/>
        <v>105791</v>
      </c>
      <c r="E56" s="80">
        <f t="shared" si="12"/>
        <v>103.39574229242675</v>
      </c>
      <c r="F56" s="20">
        <f t="shared" si="13"/>
        <v>97.513020956414067</v>
      </c>
      <c r="G56" s="21"/>
      <c r="I56" s="159"/>
    </row>
    <row r="57" spans="1:16" ht="13.5" customHeight="1">
      <c r="A57" s="9">
        <v>5</v>
      </c>
      <c r="B57" s="160" t="s">
        <v>3</v>
      </c>
      <c r="C57" s="13">
        <f t="shared" si="10"/>
        <v>85075</v>
      </c>
      <c r="D57" s="87">
        <f t="shared" si="11"/>
        <v>65471</v>
      </c>
      <c r="E57" s="80">
        <f t="shared" si="12"/>
        <v>143.27214550353656</v>
      </c>
      <c r="F57" s="20">
        <f t="shared" si="13"/>
        <v>129.94302821096363</v>
      </c>
      <c r="G57" s="21"/>
      <c r="I57" s="159"/>
      <c r="P57" s="28"/>
    </row>
    <row r="58" spans="1:16" ht="13.5" customHeight="1">
      <c r="A58" s="9">
        <v>6</v>
      </c>
      <c r="B58" s="160" t="s">
        <v>2</v>
      </c>
      <c r="C58" s="13">
        <f t="shared" si="10"/>
        <v>51138</v>
      </c>
      <c r="D58" s="87">
        <f t="shared" si="11"/>
        <v>44545</v>
      </c>
      <c r="E58" s="80">
        <f t="shared" si="12"/>
        <v>122.09435583993888</v>
      </c>
      <c r="F58" s="20">
        <f t="shared" si="13"/>
        <v>114.80076327309463</v>
      </c>
      <c r="G58" s="21"/>
    </row>
    <row r="59" spans="1:16" ht="13.5" customHeight="1">
      <c r="A59" s="9">
        <v>7</v>
      </c>
      <c r="B59" s="162" t="s">
        <v>1</v>
      </c>
      <c r="C59" s="13">
        <f t="shared" si="10"/>
        <v>44146</v>
      </c>
      <c r="D59" s="87">
        <f t="shared" si="11"/>
        <v>47451</v>
      </c>
      <c r="E59" s="80">
        <f t="shared" si="12"/>
        <v>90.615378299601787</v>
      </c>
      <c r="F59" s="20">
        <f t="shared" si="13"/>
        <v>93.034920233504039</v>
      </c>
      <c r="G59" s="21"/>
    </row>
    <row r="60" spans="1:16" ht="13.5" customHeight="1">
      <c r="A60" s="9">
        <v>8</v>
      </c>
      <c r="B60" s="160" t="s">
        <v>38</v>
      </c>
      <c r="C60" s="13">
        <f t="shared" si="10"/>
        <v>33881</v>
      </c>
      <c r="D60" s="87">
        <f t="shared" si="11"/>
        <v>25113</v>
      </c>
      <c r="E60" s="80">
        <f t="shared" si="12"/>
        <v>142.57279919205521</v>
      </c>
      <c r="F60" s="20">
        <f t="shared" si="13"/>
        <v>134.91418787082387</v>
      </c>
      <c r="G60" s="21"/>
    </row>
    <row r="61" spans="1:16" ht="13.5" customHeight="1">
      <c r="A61" s="9">
        <v>9</v>
      </c>
      <c r="B61" s="162" t="s">
        <v>7</v>
      </c>
      <c r="C61" s="13">
        <f t="shared" si="10"/>
        <v>33727</v>
      </c>
      <c r="D61" s="87">
        <f t="shared" si="11"/>
        <v>33887</v>
      </c>
      <c r="E61" s="80">
        <f t="shared" si="12"/>
        <v>100.55754323196184</v>
      </c>
      <c r="F61" s="20">
        <f t="shared" si="13"/>
        <v>99.52784253548559</v>
      </c>
      <c r="G61" s="21"/>
    </row>
    <row r="62" spans="1:16" ht="13.5" customHeight="1" thickBot="1">
      <c r="A62" s="127">
        <v>10</v>
      </c>
      <c r="B62" s="374" t="s">
        <v>10</v>
      </c>
      <c r="C62" s="113">
        <f t="shared" si="10"/>
        <v>29572</v>
      </c>
      <c r="D62" s="128">
        <f t="shared" si="11"/>
        <v>16226</v>
      </c>
      <c r="E62" s="129">
        <f t="shared" si="12"/>
        <v>194.82179326701362</v>
      </c>
      <c r="F62" s="130">
        <f t="shared" si="13"/>
        <v>182.25070873906077</v>
      </c>
      <c r="G62" s="131"/>
    </row>
    <row r="63" spans="1:16" ht="13.5" customHeight="1" thickTop="1">
      <c r="A63" s="114"/>
      <c r="B63" s="132" t="s">
        <v>74</v>
      </c>
      <c r="C63" s="133">
        <f>SUM(J43)</f>
        <v>1132627</v>
      </c>
      <c r="D63" s="133">
        <f t="shared" si="11"/>
        <v>1027059</v>
      </c>
      <c r="E63" s="134">
        <f>SUM(C63/R26*100)</f>
        <v>104.77944203455623</v>
      </c>
      <c r="F63" s="135">
        <f t="shared" si="13"/>
        <v>110.27866948247373</v>
      </c>
      <c r="G63" s="114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L44" sqref="L44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 t="s">
        <v>66</v>
      </c>
      <c r="R1" s="104"/>
    </row>
    <row r="2" spans="8:30">
      <c r="H2" s="183" t="s">
        <v>192</v>
      </c>
      <c r="I2" s="3"/>
      <c r="J2" s="184" t="s">
        <v>102</v>
      </c>
      <c r="K2" s="3"/>
      <c r="L2" s="293" t="s">
        <v>187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100</v>
      </c>
      <c r="K3" s="3"/>
      <c r="L3" s="293" t="s">
        <v>99</v>
      </c>
      <c r="N3" s="417"/>
      <c r="S3" s="26"/>
      <c r="T3" s="26"/>
      <c r="U3" s="26"/>
    </row>
    <row r="4" spans="8:30" ht="13.5" customHeight="1">
      <c r="H4" s="89">
        <v>18254</v>
      </c>
      <c r="I4" s="3">
        <v>33</v>
      </c>
      <c r="J4" s="160" t="s">
        <v>0</v>
      </c>
      <c r="K4" s="116">
        <f>SUM(I4)</f>
        <v>33</v>
      </c>
      <c r="L4" s="309">
        <v>17113</v>
      </c>
      <c r="M4" s="45"/>
      <c r="N4" s="417"/>
      <c r="O4" s="90"/>
      <c r="S4" s="26"/>
      <c r="T4" s="26"/>
      <c r="U4" s="26"/>
    </row>
    <row r="5" spans="8:30" ht="13.5" customHeight="1">
      <c r="H5" s="88">
        <v>13307</v>
      </c>
      <c r="I5" s="3">
        <v>26</v>
      </c>
      <c r="J5" s="160" t="s">
        <v>30</v>
      </c>
      <c r="K5" s="116">
        <f t="shared" ref="K5:K13" si="0">SUM(I5)</f>
        <v>26</v>
      </c>
      <c r="L5" s="310">
        <v>13137</v>
      </c>
      <c r="M5" s="45"/>
      <c r="N5" s="417"/>
      <c r="O5" s="90"/>
      <c r="S5" s="26"/>
      <c r="T5" s="26"/>
      <c r="U5" s="26"/>
    </row>
    <row r="6" spans="8:30" ht="13.5" customHeight="1">
      <c r="H6" s="193">
        <v>5660</v>
      </c>
      <c r="I6" s="3">
        <v>14</v>
      </c>
      <c r="J6" s="160" t="s">
        <v>19</v>
      </c>
      <c r="K6" s="116">
        <f t="shared" si="0"/>
        <v>14</v>
      </c>
      <c r="L6" s="310">
        <v>7309</v>
      </c>
      <c r="M6" s="45"/>
      <c r="N6" s="417"/>
      <c r="O6" s="90"/>
      <c r="S6" s="26"/>
      <c r="T6" s="26"/>
      <c r="U6" s="26"/>
    </row>
    <row r="7" spans="8:30" ht="13.5" customHeight="1">
      <c r="H7" s="333">
        <v>4491</v>
      </c>
      <c r="I7" s="3">
        <v>37</v>
      </c>
      <c r="J7" s="160" t="s">
        <v>37</v>
      </c>
      <c r="K7" s="116">
        <f t="shared" si="0"/>
        <v>37</v>
      </c>
      <c r="L7" s="310">
        <v>3693</v>
      </c>
      <c r="M7" s="45"/>
      <c r="N7" s="417"/>
      <c r="O7" s="90"/>
      <c r="S7" s="26"/>
      <c r="T7" s="26"/>
      <c r="U7" s="26"/>
    </row>
    <row r="8" spans="8:30">
      <c r="H8" s="44">
        <v>4306</v>
      </c>
      <c r="I8" s="3">
        <v>15</v>
      </c>
      <c r="J8" s="160" t="s">
        <v>20</v>
      </c>
      <c r="K8" s="116">
        <f t="shared" si="0"/>
        <v>15</v>
      </c>
      <c r="L8" s="310">
        <v>3995</v>
      </c>
      <c r="M8" s="45"/>
      <c r="N8" s="90"/>
      <c r="O8" s="90"/>
      <c r="S8" s="26"/>
      <c r="T8" s="26"/>
      <c r="U8" s="26"/>
    </row>
    <row r="9" spans="8:30">
      <c r="H9" s="44">
        <v>3125</v>
      </c>
      <c r="I9" s="3">
        <v>38</v>
      </c>
      <c r="J9" s="160" t="s">
        <v>38</v>
      </c>
      <c r="K9" s="116">
        <f t="shared" si="0"/>
        <v>38</v>
      </c>
      <c r="L9" s="310">
        <v>3817</v>
      </c>
      <c r="M9" s="45"/>
      <c r="N9" s="90"/>
      <c r="O9" s="90"/>
      <c r="S9" s="26"/>
      <c r="T9" s="26"/>
      <c r="U9" s="26"/>
    </row>
    <row r="10" spans="8:30">
      <c r="H10" s="193">
        <v>2454</v>
      </c>
      <c r="I10" s="14">
        <v>34</v>
      </c>
      <c r="J10" s="162" t="s">
        <v>1</v>
      </c>
      <c r="K10" s="116">
        <f t="shared" si="0"/>
        <v>34</v>
      </c>
      <c r="L10" s="310">
        <v>1384</v>
      </c>
      <c r="S10" s="26"/>
      <c r="T10" s="26"/>
      <c r="U10" s="26"/>
    </row>
    <row r="11" spans="8:30">
      <c r="H11" s="89">
        <v>1838</v>
      </c>
      <c r="I11" s="3">
        <v>24</v>
      </c>
      <c r="J11" s="160" t="s">
        <v>28</v>
      </c>
      <c r="K11" s="116">
        <f t="shared" si="0"/>
        <v>24</v>
      </c>
      <c r="L11" s="310">
        <v>1563</v>
      </c>
      <c r="M11" s="45"/>
      <c r="N11" s="90"/>
      <c r="O11" s="90"/>
      <c r="S11" s="26"/>
      <c r="T11" s="26"/>
      <c r="U11" s="26"/>
    </row>
    <row r="12" spans="8:30">
      <c r="H12" s="137">
        <v>1570</v>
      </c>
      <c r="I12" s="14">
        <v>27</v>
      </c>
      <c r="J12" s="162" t="s">
        <v>31</v>
      </c>
      <c r="K12" s="116">
        <f t="shared" si="0"/>
        <v>27</v>
      </c>
      <c r="L12" s="310">
        <v>1647</v>
      </c>
      <c r="M12" s="45"/>
      <c r="N12" s="90"/>
      <c r="O12" s="90"/>
      <c r="S12" s="26"/>
      <c r="T12" s="26"/>
      <c r="U12" s="26"/>
    </row>
    <row r="13" spans="8:30" ht="14.25" thickBot="1">
      <c r="H13" s="439">
        <v>1161</v>
      </c>
      <c r="I13" s="377">
        <v>17</v>
      </c>
      <c r="J13" s="378" t="s">
        <v>21</v>
      </c>
      <c r="K13" s="116">
        <f t="shared" si="0"/>
        <v>17</v>
      </c>
      <c r="L13" s="310">
        <v>894</v>
      </c>
      <c r="M13" s="45"/>
      <c r="N13" s="90"/>
      <c r="O13" s="90"/>
      <c r="S13" s="26"/>
      <c r="T13" s="26"/>
      <c r="U13" s="26"/>
    </row>
    <row r="14" spans="8:30" ht="14.25" thickTop="1">
      <c r="H14" s="88">
        <v>840</v>
      </c>
      <c r="I14" s="121">
        <v>36</v>
      </c>
      <c r="J14" s="174" t="s">
        <v>5</v>
      </c>
      <c r="K14" s="107" t="s">
        <v>8</v>
      </c>
      <c r="L14" s="311">
        <v>59114</v>
      </c>
      <c r="S14" s="26"/>
      <c r="T14" s="26"/>
      <c r="U14" s="26"/>
    </row>
    <row r="15" spans="8:30">
      <c r="H15" s="88">
        <v>745</v>
      </c>
      <c r="I15" s="3">
        <v>16</v>
      </c>
      <c r="J15" s="160" t="s">
        <v>3</v>
      </c>
      <c r="K15" s="50"/>
      <c r="M15" s="42" t="s">
        <v>94</v>
      </c>
      <c r="N15" s="42" t="s">
        <v>75</v>
      </c>
      <c r="S15" s="26"/>
      <c r="T15" s="26"/>
      <c r="U15" s="26"/>
    </row>
    <row r="16" spans="8:30">
      <c r="H16" s="44">
        <v>561</v>
      </c>
      <c r="I16" s="3">
        <v>25</v>
      </c>
      <c r="J16" s="160" t="s">
        <v>29</v>
      </c>
      <c r="K16" s="116">
        <f>SUM(I4)</f>
        <v>33</v>
      </c>
      <c r="L16" s="160" t="s">
        <v>0</v>
      </c>
      <c r="M16" s="312">
        <v>18028</v>
      </c>
      <c r="N16" s="89">
        <f>SUM(H4)</f>
        <v>18254</v>
      </c>
      <c r="O16" s="45"/>
      <c r="P16" s="17"/>
      <c r="S16" s="26"/>
      <c r="T16" s="26"/>
      <c r="U16" s="26"/>
    </row>
    <row r="17" spans="1:21">
      <c r="H17" s="44">
        <v>521</v>
      </c>
      <c r="I17" s="33">
        <v>40</v>
      </c>
      <c r="J17" s="160" t="s">
        <v>2</v>
      </c>
      <c r="K17" s="116">
        <f t="shared" ref="K17:K25" si="1">SUM(I5)</f>
        <v>26</v>
      </c>
      <c r="L17" s="160" t="s">
        <v>30</v>
      </c>
      <c r="M17" s="313">
        <v>13529</v>
      </c>
      <c r="N17" s="89">
        <f t="shared" ref="N17:N25" si="2">SUM(H5)</f>
        <v>13307</v>
      </c>
      <c r="O17" s="45"/>
      <c r="P17" s="17"/>
      <c r="S17" s="26"/>
      <c r="T17" s="26"/>
      <c r="U17" s="26"/>
    </row>
    <row r="18" spans="1:21">
      <c r="H18" s="122">
        <v>328</v>
      </c>
      <c r="I18" s="3">
        <v>1</v>
      </c>
      <c r="J18" s="160" t="s">
        <v>4</v>
      </c>
      <c r="K18" s="116">
        <f t="shared" si="1"/>
        <v>14</v>
      </c>
      <c r="L18" s="160" t="s">
        <v>19</v>
      </c>
      <c r="M18" s="313">
        <v>9351</v>
      </c>
      <c r="N18" s="89">
        <f t="shared" si="2"/>
        <v>5660</v>
      </c>
      <c r="O18" s="45"/>
      <c r="P18" s="17"/>
      <c r="S18" s="26"/>
      <c r="T18" s="26"/>
      <c r="U18" s="26"/>
    </row>
    <row r="19" spans="1:21">
      <c r="H19" s="43">
        <v>254</v>
      </c>
      <c r="I19" s="3">
        <v>32</v>
      </c>
      <c r="J19" s="160" t="s">
        <v>35</v>
      </c>
      <c r="K19" s="116">
        <f t="shared" si="1"/>
        <v>37</v>
      </c>
      <c r="L19" s="160" t="s">
        <v>37</v>
      </c>
      <c r="M19" s="313">
        <v>3129</v>
      </c>
      <c r="N19" s="89">
        <f t="shared" si="2"/>
        <v>4491</v>
      </c>
      <c r="O19" s="45"/>
      <c r="P19" s="17"/>
      <c r="S19" s="26"/>
      <c r="T19" s="26"/>
      <c r="U19" s="26"/>
    </row>
    <row r="20" spans="1:21" ht="14.25" thickBot="1">
      <c r="H20" s="88">
        <v>231</v>
      </c>
      <c r="I20" s="3">
        <v>23</v>
      </c>
      <c r="J20" s="160" t="s">
        <v>27</v>
      </c>
      <c r="K20" s="116">
        <f t="shared" si="1"/>
        <v>15</v>
      </c>
      <c r="L20" s="160" t="s">
        <v>20</v>
      </c>
      <c r="M20" s="313">
        <v>3254</v>
      </c>
      <c r="N20" s="89">
        <f t="shared" si="2"/>
        <v>4306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53</v>
      </c>
      <c r="C21" s="59" t="s">
        <v>192</v>
      </c>
      <c r="D21" s="59" t="s">
        <v>184</v>
      </c>
      <c r="E21" s="59" t="s">
        <v>51</v>
      </c>
      <c r="F21" s="59" t="s">
        <v>50</v>
      </c>
      <c r="G21" s="59" t="s">
        <v>52</v>
      </c>
      <c r="H21" s="44">
        <v>160</v>
      </c>
      <c r="I21" s="3">
        <v>21</v>
      </c>
      <c r="J21" s="160" t="s">
        <v>25</v>
      </c>
      <c r="K21" s="116">
        <f t="shared" si="1"/>
        <v>38</v>
      </c>
      <c r="L21" s="160" t="s">
        <v>38</v>
      </c>
      <c r="M21" s="313">
        <v>3447</v>
      </c>
      <c r="N21" s="89">
        <f t="shared" si="2"/>
        <v>3125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18254</v>
      </c>
      <c r="D22" s="89">
        <f>SUM(L4)</f>
        <v>17113</v>
      </c>
      <c r="E22" s="52">
        <f t="shared" ref="E22:E32" si="4">SUM(N16/M16*100)</f>
        <v>101.25360550255158</v>
      </c>
      <c r="F22" s="55">
        <f>SUM(C22/D22*100)</f>
        <v>106.66744580143749</v>
      </c>
      <c r="G22" s="3"/>
      <c r="H22" s="91">
        <v>101</v>
      </c>
      <c r="I22" s="3">
        <v>9</v>
      </c>
      <c r="J22" s="3" t="s">
        <v>163</v>
      </c>
      <c r="K22" s="116">
        <f t="shared" si="1"/>
        <v>34</v>
      </c>
      <c r="L22" s="162" t="s">
        <v>1</v>
      </c>
      <c r="M22" s="313">
        <v>2248</v>
      </c>
      <c r="N22" s="89">
        <f t="shared" si="2"/>
        <v>2454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30</v>
      </c>
      <c r="C23" s="43">
        <f t="shared" si="3"/>
        <v>13307</v>
      </c>
      <c r="D23" s="89">
        <f>SUM(L5)</f>
        <v>13137</v>
      </c>
      <c r="E23" s="52">
        <f t="shared" si="4"/>
        <v>98.359080493754163</v>
      </c>
      <c r="F23" s="55">
        <f t="shared" ref="F23:F32" si="5">SUM(C23/D23*100)</f>
        <v>101.29405495927533</v>
      </c>
      <c r="G23" s="3"/>
      <c r="H23" s="91">
        <v>35</v>
      </c>
      <c r="I23" s="3">
        <v>22</v>
      </c>
      <c r="J23" s="160" t="s">
        <v>26</v>
      </c>
      <c r="K23" s="116">
        <f t="shared" si="1"/>
        <v>24</v>
      </c>
      <c r="L23" s="160" t="s">
        <v>28</v>
      </c>
      <c r="M23" s="313">
        <v>1846</v>
      </c>
      <c r="N23" s="89">
        <f t="shared" si="2"/>
        <v>1838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19</v>
      </c>
      <c r="C24" s="43">
        <f t="shared" si="3"/>
        <v>5660</v>
      </c>
      <c r="D24" s="89">
        <f t="shared" ref="D24:D31" si="6">SUM(L6)</f>
        <v>7309</v>
      </c>
      <c r="E24" s="52">
        <f t="shared" si="4"/>
        <v>60.528285744840126</v>
      </c>
      <c r="F24" s="55">
        <f t="shared" si="5"/>
        <v>77.438774114105897</v>
      </c>
      <c r="G24" s="3"/>
      <c r="H24" s="91">
        <v>15</v>
      </c>
      <c r="I24" s="3">
        <v>4</v>
      </c>
      <c r="J24" s="160" t="s">
        <v>11</v>
      </c>
      <c r="K24" s="116">
        <f t="shared" si="1"/>
        <v>27</v>
      </c>
      <c r="L24" s="162" t="s">
        <v>31</v>
      </c>
      <c r="M24" s="313">
        <v>1420</v>
      </c>
      <c r="N24" s="89">
        <f t="shared" si="2"/>
        <v>1570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37</v>
      </c>
      <c r="C25" s="43">
        <f t="shared" si="3"/>
        <v>4491</v>
      </c>
      <c r="D25" s="89">
        <f t="shared" si="6"/>
        <v>3693</v>
      </c>
      <c r="E25" s="52">
        <f t="shared" si="4"/>
        <v>143.52828379674017</v>
      </c>
      <c r="F25" s="55">
        <f t="shared" si="5"/>
        <v>121.60844841592203</v>
      </c>
      <c r="G25" s="3"/>
      <c r="H25" s="438">
        <v>6</v>
      </c>
      <c r="I25" s="3">
        <v>3</v>
      </c>
      <c r="J25" s="160" t="s">
        <v>10</v>
      </c>
      <c r="K25" s="180">
        <f t="shared" si="1"/>
        <v>17</v>
      </c>
      <c r="L25" s="378" t="s">
        <v>21</v>
      </c>
      <c r="M25" s="314">
        <v>1167</v>
      </c>
      <c r="N25" s="166">
        <f t="shared" si="2"/>
        <v>1161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20</v>
      </c>
      <c r="C26" s="89">
        <f t="shared" si="3"/>
        <v>4306</v>
      </c>
      <c r="D26" s="89">
        <f t="shared" si="6"/>
        <v>3995</v>
      </c>
      <c r="E26" s="52">
        <f t="shared" si="4"/>
        <v>132.32944068838353</v>
      </c>
      <c r="F26" s="55">
        <f t="shared" si="5"/>
        <v>107.78473091364205</v>
      </c>
      <c r="G26" s="12"/>
      <c r="H26" s="416">
        <v>5</v>
      </c>
      <c r="I26" s="3">
        <v>7</v>
      </c>
      <c r="J26" s="160" t="s">
        <v>14</v>
      </c>
      <c r="K26" s="3"/>
      <c r="L26" s="361" t="s">
        <v>157</v>
      </c>
      <c r="M26" s="315">
        <v>61769</v>
      </c>
      <c r="N26" s="191">
        <f>SUM(H44)</f>
        <v>59975</v>
      </c>
      <c r="S26" s="26"/>
      <c r="T26" s="26"/>
      <c r="U26" s="26"/>
    </row>
    <row r="27" spans="1:21">
      <c r="A27" s="61">
        <v>6</v>
      </c>
      <c r="B27" s="160" t="s">
        <v>38</v>
      </c>
      <c r="C27" s="43">
        <f t="shared" si="3"/>
        <v>3125</v>
      </c>
      <c r="D27" s="89">
        <f t="shared" si="6"/>
        <v>3817</v>
      </c>
      <c r="E27" s="52">
        <f t="shared" si="4"/>
        <v>90.658543661154624</v>
      </c>
      <c r="F27" s="55">
        <f t="shared" si="5"/>
        <v>81.870578988734607</v>
      </c>
      <c r="G27" s="3"/>
      <c r="H27" s="125">
        <v>5</v>
      </c>
      <c r="I27" s="3">
        <v>19</v>
      </c>
      <c r="J27" s="160" t="s">
        <v>23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1</v>
      </c>
      <c r="C28" s="43">
        <f t="shared" si="3"/>
        <v>2454</v>
      </c>
      <c r="D28" s="89">
        <f t="shared" si="6"/>
        <v>1384</v>
      </c>
      <c r="E28" s="52">
        <f t="shared" si="4"/>
        <v>109.16370106761566</v>
      </c>
      <c r="F28" s="55">
        <f t="shared" si="5"/>
        <v>177.3121387283237</v>
      </c>
      <c r="G28" s="3"/>
      <c r="H28" s="91">
        <v>2</v>
      </c>
      <c r="I28" s="3">
        <v>12</v>
      </c>
      <c r="J28" s="160" t="s">
        <v>18</v>
      </c>
      <c r="L28" s="29"/>
      <c r="S28" s="26"/>
      <c r="T28" s="26"/>
      <c r="U28" s="26"/>
    </row>
    <row r="29" spans="1:21">
      <c r="A29" s="61">
        <v>8</v>
      </c>
      <c r="B29" s="160" t="s">
        <v>28</v>
      </c>
      <c r="C29" s="43">
        <f t="shared" si="3"/>
        <v>1838</v>
      </c>
      <c r="D29" s="89">
        <f t="shared" si="6"/>
        <v>1563</v>
      </c>
      <c r="E29" s="52">
        <f t="shared" si="4"/>
        <v>99.566630552546044</v>
      </c>
      <c r="F29" s="55">
        <f t="shared" si="5"/>
        <v>117.59436980166346</v>
      </c>
      <c r="G29" s="11"/>
      <c r="H29" s="125">
        <v>0</v>
      </c>
      <c r="I29" s="3">
        <v>2</v>
      </c>
      <c r="J29" s="160" t="s">
        <v>6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31</v>
      </c>
      <c r="C30" s="43">
        <f t="shared" si="3"/>
        <v>1570</v>
      </c>
      <c r="D30" s="89">
        <f t="shared" si="6"/>
        <v>1647</v>
      </c>
      <c r="E30" s="52">
        <f t="shared" si="4"/>
        <v>110.56338028169014</v>
      </c>
      <c r="F30" s="55">
        <f t="shared" si="5"/>
        <v>95.324833029751062</v>
      </c>
      <c r="G30" s="12"/>
      <c r="H30" s="125">
        <v>0</v>
      </c>
      <c r="I30" s="3">
        <v>5</v>
      </c>
      <c r="J30" s="160" t="s">
        <v>12</v>
      </c>
      <c r="L30" s="29"/>
      <c r="M30" s="26"/>
      <c r="S30" s="26"/>
      <c r="T30" s="26"/>
      <c r="U30" s="26"/>
    </row>
    <row r="31" spans="1:21" ht="14.25" thickBot="1">
      <c r="A31" s="64">
        <v>10</v>
      </c>
      <c r="B31" s="378" t="s">
        <v>21</v>
      </c>
      <c r="C31" s="43">
        <f t="shared" si="3"/>
        <v>1161</v>
      </c>
      <c r="D31" s="89">
        <f t="shared" si="6"/>
        <v>894</v>
      </c>
      <c r="E31" s="52">
        <f t="shared" si="4"/>
        <v>99.485861182519272</v>
      </c>
      <c r="F31" s="55">
        <f t="shared" si="5"/>
        <v>129.86577181208054</v>
      </c>
      <c r="G31" s="92"/>
      <c r="H31" s="125">
        <v>0</v>
      </c>
      <c r="I31" s="3">
        <v>6</v>
      </c>
      <c r="J31" s="160" t="s">
        <v>13</v>
      </c>
      <c r="L31" s="29"/>
      <c r="M31" s="26"/>
      <c r="Q31" t="s">
        <v>201</v>
      </c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59975</v>
      </c>
      <c r="D32" s="67">
        <f>SUM(L14)</f>
        <v>59114</v>
      </c>
      <c r="E32" s="70">
        <f t="shared" si="4"/>
        <v>97.095630494260874</v>
      </c>
      <c r="F32" s="68">
        <f t="shared" si="5"/>
        <v>101.45650776465811</v>
      </c>
      <c r="G32" s="69"/>
      <c r="H32" s="440">
        <v>0</v>
      </c>
      <c r="I32" s="3">
        <v>8</v>
      </c>
      <c r="J32" s="160" t="s">
        <v>15</v>
      </c>
      <c r="L32" s="29"/>
      <c r="M32" s="26"/>
      <c r="S32" s="26"/>
      <c r="T32" s="26"/>
      <c r="U32" s="26"/>
    </row>
    <row r="33" spans="2:30">
      <c r="H33" s="89">
        <v>0</v>
      </c>
      <c r="I33" s="3">
        <v>10</v>
      </c>
      <c r="J33" s="160" t="s">
        <v>16</v>
      </c>
      <c r="L33" s="29"/>
      <c r="M33" s="26"/>
      <c r="S33" s="26"/>
      <c r="T33" s="26"/>
      <c r="U33" s="26"/>
    </row>
    <row r="34" spans="2:30">
      <c r="H34" s="43">
        <v>0</v>
      </c>
      <c r="I34" s="3">
        <v>11</v>
      </c>
      <c r="J34" s="160" t="s">
        <v>17</v>
      </c>
      <c r="L34" s="29"/>
      <c r="M34" s="26"/>
      <c r="S34" s="26"/>
      <c r="T34" s="26"/>
      <c r="U34" s="26"/>
    </row>
    <row r="35" spans="2:30">
      <c r="H35" s="429">
        <v>0</v>
      </c>
      <c r="I35" s="3">
        <v>13</v>
      </c>
      <c r="J35" s="160" t="s">
        <v>7</v>
      </c>
      <c r="L35" s="29"/>
      <c r="M35" s="26"/>
      <c r="S35" s="26"/>
      <c r="T35" s="26"/>
      <c r="U35" s="26"/>
    </row>
    <row r="36" spans="2:30">
      <c r="B36" s="48"/>
      <c r="C36" s="26"/>
      <c r="E36" s="17"/>
      <c r="H36" s="414">
        <v>0</v>
      </c>
      <c r="I36" s="3">
        <v>18</v>
      </c>
      <c r="J36" s="160" t="s">
        <v>22</v>
      </c>
      <c r="L36" s="48"/>
      <c r="M36" s="26"/>
      <c r="S36" s="26"/>
      <c r="T36" s="26"/>
      <c r="U36" s="26"/>
    </row>
    <row r="37" spans="2:30">
      <c r="B37" s="18"/>
      <c r="C37" s="26"/>
      <c r="F37" s="26"/>
      <c r="G37" s="48"/>
      <c r="H37" s="289">
        <v>0</v>
      </c>
      <c r="I37" s="3">
        <v>20</v>
      </c>
      <c r="J37" s="160" t="s">
        <v>24</v>
      </c>
      <c r="L37" s="48"/>
      <c r="M37" s="26"/>
      <c r="S37" s="26"/>
      <c r="T37" s="26"/>
      <c r="U37" s="26"/>
    </row>
    <row r="38" spans="2:30">
      <c r="C38" s="26"/>
      <c r="F38" s="26"/>
      <c r="H38" s="193">
        <v>0</v>
      </c>
      <c r="I38" s="3">
        <v>28</v>
      </c>
      <c r="J38" s="160" t="s">
        <v>32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44">
        <v>0</v>
      </c>
      <c r="I39" s="3">
        <v>29</v>
      </c>
      <c r="J39" s="160" t="s">
        <v>95</v>
      </c>
      <c r="L39" s="48"/>
      <c r="M39" s="26"/>
      <c r="S39" s="26"/>
      <c r="T39" s="26"/>
      <c r="U39" s="26"/>
    </row>
    <row r="40" spans="2:30">
      <c r="C40" s="26"/>
      <c r="H40" s="44">
        <v>0</v>
      </c>
      <c r="I40" s="3">
        <v>30</v>
      </c>
      <c r="J40" s="160" t="s">
        <v>33</v>
      </c>
      <c r="L40" s="48"/>
      <c r="M40" s="26"/>
      <c r="S40" s="26"/>
      <c r="T40" s="26"/>
      <c r="U40" s="26"/>
    </row>
    <row r="41" spans="2:30">
      <c r="H41" s="44">
        <v>0</v>
      </c>
      <c r="I41" s="3">
        <v>31</v>
      </c>
      <c r="J41" s="160" t="s">
        <v>105</v>
      </c>
      <c r="L41" s="48"/>
      <c r="M41" s="26"/>
      <c r="S41" s="26"/>
      <c r="T41" s="26"/>
      <c r="U41" s="26"/>
    </row>
    <row r="42" spans="2:30">
      <c r="H42" s="88">
        <v>0</v>
      </c>
      <c r="I42" s="3">
        <v>35</v>
      </c>
      <c r="J42" s="160" t="s">
        <v>36</v>
      </c>
      <c r="L42" s="48"/>
      <c r="M42" s="26"/>
      <c r="S42" s="26"/>
      <c r="T42" s="26"/>
      <c r="U42" s="26"/>
    </row>
    <row r="43" spans="2:30">
      <c r="H43" s="193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59975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192</v>
      </c>
      <c r="I47" s="3"/>
      <c r="J47" s="178" t="s">
        <v>71</v>
      </c>
      <c r="K47" s="3"/>
      <c r="L47" s="298" t="s">
        <v>184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53</v>
      </c>
      <c r="K48" s="121"/>
      <c r="L48" s="302" t="s">
        <v>99</v>
      </c>
      <c r="S48" s="26"/>
      <c r="T48" s="26"/>
      <c r="U48" s="26"/>
      <c r="V48" s="26"/>
    </row>
    <row r="49" spans="1:22">
      <c r="H49" s="89">
        <v>66811</v>
      </c>
      <c r="I49" s="3">
        <v>26</v>
      </c>
      <c r="J49" s="160" t="s">
        <v>30</v>
      </c>
      <c r="K49" s="3">
        <f>SUM(I49)</f>
        <v>26</v>
      </c>
      <c r="L49" s="303">
        <v>54437</v>
      </c>
      <c r="S49" s="26"/>
      <c r="T49" s="26"/>
      <c r="U49" s="26"/>
      <c r="V49" s="26"/>
    </row>
    <row r="50" spans="1:22">
      <c r="H50" s="43">
        <v>15059</v>
      </c>
      <c r="I50" s="3">
        <v>33</v>
      </c>
      <c r="J50" s="160" t="s">
        <v>0</v>
      </c>
      <c r="K50" s="3">
        <f t="shared" ref="K50:K58" si="7">SUM(I50)</f>
        <v>33</v>
      </c>
      <c r="L50" s="303">
        <v>13130</v>
      </c>
      <c r="M50" s="26"/>
      <c r="N50" s="90"/>
      <c r="O50" s="90"/>
      <c r="S50" s="26"/>
      <c r="T50" s="26"/>
      <c r="U50" s="26"/>
      <c r="V50" s="26"/>
    </row>
    <row r="51" spans="1:22">
      <c r="H51" s="333">
        <v>12002</v>
      </c>
      <c r="I51" s="3">
        <v>13</v>
      </c>
      <c r="J51" s="160" t="s">
        <v>7</v>
      </c>
      <c r="K51" s="3">
        <f t="shared" si="7"/>
        <v>13</v>
      </c>
      <c r="L51" s="303">
        <v>11784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11284</v>
      </c>
      <c r="I52" s="3">
        <v>40</v>
      </c>
      <c r="J52" s="160" t="s">
        <v>2</v>
      </c>
      <c r="K52" s="3">
        <f t="shared" si="7"/>
        <v>40</v>
      </c>
      <c r="L52" s="435">
        <v>11695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192</v>
      </c>
      <c r="D53" s="59" t="s">
        <v>184</v>
      </c>
      <c r="E53" s="59" t="s">
        <v>51</v>
      </c>
      <c r="F53" s="59" t="s">
        <v>50</v>
      </c>
      <c r="G53" s="59" t="s">
        <v>52</v>
      </c>
      <c r="H53" s="88">
        <v>6186</v>
      </c>
      <c r="I53" s="3">
        <v>34</v>
      </c>
      <c r="J53" s="160" t="s">
        <v>1</v>
      </c>
      <c r="K53" s="3">
        <f t="shared" si="7"/>
        <v>34</v>
      </c>
      <c r="L53" s="303">
        <v>6290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66811</v>
      </c>
      <c r="D54" s="97">
        <f>SUM(L49)</f>
        <v>54437</v>
      </c>
      <c r="E54" s="52">
        <f t="shared" ref="E54:E64" si="9">SUM(N63/M63*100)</f>
        <v>113.17759859059493</v>
      </c>
      <c r="F54" s="52">
        <f>SUM(C54/D54*100)</f>
        <v>122.730863199662</v>
      </c>
      <c r="G54" s="3"/>
      <c r="H54" s="44">
        <v>4287</v>
      </c>
      <c r="I54" s="3">
        <v>38</v>
      </c>
      <c r="J54" s="160" t="s">
        <v>38</v>
      </c>
      <c r="K54" s="3">
        <f t="shared" si="7"/>
        <v>38</v>
      </c>
      <c r="L54" s="303">
        <v>2044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0</v>
      </c>
      <c r="C55" s="43">
        <f t="shared" si="8"/>
        <v>15059</v>
      </c>
      <c r="D55" s="97">
        <f t="shared" ref="D55:D64" si="10">SUM(L50)</f>
        <v>13130</v>
      </c>
      <c r="E55" s="52">
        <f t="shared" si="9"/>
        <v>105.15327141959361</v>
      </c>
      <c r="F55" s="52">
        <f t="shared" ref="F55:F64" si="11">SUM(C55/D55*100)</f>
        <v>114.69154607768468</v>
      </c>
      <c r="G55" s="3"/>
      <c r="H55" s="88">
        <v>4039</v>
      </c>
      <c r="I55" s="3">
        <v>24</v>
      </c>
      <c r="J55" s="160" t="s">
        <v>28</v>
      </c>
      <c r="K55" s="3">
        <f t="shared" si="7"/>
        <v>24</v>
      </c>
      <c r="L55" s="303">
        <v>4319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7</v>
      </c>
      <c r="C56" s="43">
        <f t="shared" si="8"/>
        <v>12002</v>
      </c>
      <c r="D56" s="97">
        <f t="shared" si="10"/>
        <v>11784</v>
      </c>
      <c r="E56" s="52">
        <f t="shared" si="9"/>
        <v>92.937896856125136</v>
      </c>
      <c r="F56" s="52">
        <f t="shared" si="11"/>
        <v>101.84996605566869</v>
      </c>
      <c r="G56" s="3"/>
      <c r="H56" s="44">
        <v>2299</v>
      </c>
      <c r="I56" s="3">
        <v>25</v>
      </c>
      <c r="J56" s="160" t="s">
        <v>29</v>
      </c>
      <c r="K56" s="3">
        <f t="shared" si="7"/>
        <v>25</v>
      </c>
      <c r="L56" s="303">
        <v>3842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2</v>
      </c>
      <c r="C57" s="43">
        <f t="shared" si="8"/>
        <v>11284</v>
      </c>
      <c r="D57" s="97">
        <f t="shared" si="10"/>
        <v>11695</v>
      </c>
      <c r="E57" s="52">
        <f t="shared" si="9"/>
        <v>216.87487987699404</v>
      </c>
      <c r="F57" s="52">
        <f t="shared" si="11"/>
        <v>96.485677640017101</v>
      </c>
      <c r="G57" s="3"/>
      <c r="H57" s="91">
        <v>2237</v>
      </c>
      <c r="I57" s="3">
        <v>22</v>
      </c>
      <c r="J57" s="160" t="s">
        <v>26</v>
      </c>
      <c r="K57" s="3">
        <f t="shared" si="7"/>
        <v>22</v>
      </c>
      <c r="L57" s="303">
        <v>2418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1</v>
      </c>
      <c r="C58" s="43">
        <f t="shared" si="8"/>
        <v>6186</v>
      </c>
      <c r="D58" s="97">
        <f t="shared" si="10"/>
        <v>6290</v>
      </c>
      <c r="E58" s="52">
        <f t="shared" si="9"/>
        <v>107.77003484320558</v>
      </c>
      <c r="F58" s="52">
        <f t="shared" si="11"/>
        <v>98.34658187599365</v>
      </c>
      <c r="G58" s="12"/>
      <c r="H58" s="166">
        <v>2016</v>
      </c>
      <c r="I58" s="14">
        <v>36</v>
      </c>
      <c r="J58" s="162" t="s">
        <v>5</v>
      </c>
      <c r="K58" s="14">
        <f t="shared" si="7"/>
        <v>36</v>
      </c>
      <c r="L58" s="304">
        <v>2141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38</v>
      </c>
      <c r="C59" s="43">
        <f t="shared" si="8"/>
        <v>4287</v>
      </c>
      <c r="D59" s="97">
        <f t="shared" si="10"/>
        <v>2044</v>
      </c>
      <c r="E59" s="52">
        <f t="shared" si="9"/>
        <v>281.48391332895596</v>
      </c>
      <c r="F59" s="52">
        <f t="shared" si="11"/>
        <v>209.73581213307239</v>
      </c>
      <c r="G59" s="3"/>
      <c r="H59" s="372">
        <v>1957</v>
      </c>
      <c r="I59" s="335">
        <v>16</v>
      </c>
      <c r="J59" s="220" t="s">
        <v>3</v>
      </c>
      <c r="K59" s="8" t="s">
        <v>67</v>
      </c>
      <c r="L59" s="305">
        <v>115661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28</v>
      </c>
      <c r="C60" s="43">
        <f t="shared" si="8"/>
        <v>4039</v>
      </c>
      <c r="D60" s="97">
        <f t="shared" si="10"/>
        <v>4319</v>
      </c>
      <c r="E60" s="52">
        <f t="shared" si="9"/>
        <v>105.45691906005221</v>
      </c>
      <c r="F60" s="52">
        <f t="shared" si="11"/>
        <v>93.517017828200977</v>
      </c>
      <c r="G60" s="3"/>
      <c r="H60" s="91">
        <v>636</v>
      </c>
      <c r="I60" s="139">
        <v>23</v>
      </c>
      <c r="J60" s="160" t="s">
        <v>27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29</v>
      </c>
      <c r="C61" s="43">
        <f t="shared" si="8"/>
        <v>2299</v>
      </c>
      <c r="D61" s="97">
        <f t="shared" si="10"/>
        <v>3842</v>
      </c>
      <c r="E61" s="52">
        <f t="shared" si="9"/>
        <v>10.936162115878604</v>
      </c>
      <c r="F61" s="52">
        <f t="shared" si="11"/>
        <v>59.838625715773034</v>
      </c>
      <c r="G61" s="11"/>
      <c r="H61" s="125">
        <v>616</v>
      </c>
      <c r="I61" s="139">
        <v>21</v>
      </c>
      <c r="J61" s="3" t="s">
        <v>155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26</v>
      </c>
      <c r="C62" s="43">
        <f t="shared" si="8"/>
        <v>2237</v>
      </c>
      <c r="D62" s="97">
        <f t="shared" si="10"/>
        <v>2418</v>
      </c>
      <c r="E62" s="52">
        <f t="shared" si="9"/>
        <v>156.98245614035088</v>
      </c>
      <c r="F62" s="52">
        <f t="shared" si="11"/>
        <v>92.514474772539288</v>
      </c>
      <c r="G62" s="12"/>
      <c r="H62" s="416">
        <v>468</v>
      </c>
      <c r="I62" s="173">
        <v>12</v>
      </c>
      <c r="J62" s="160" t="s">
        <v>18</v>
      </c>
      <c r="K62" s="50"/>
      <c r="L62" t="s">
        <v>61</v>
      </c>
      <c r="M62" s="93" t="s">
        <v>63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5</v>
      </c>
      <c r="C63" s="330">
        <f t="shared" si="8"/>
        <v>2016</v>
      </c>
      <c r="D63" s="137">
        <f t="shared" si="10"/>
        <v>2141</v>
      </c>
      <c r="E63" s="57">
        <f t="shared" si="9"/>
        <v>100.34843205574913</v>
      </c>
      <c r="F63" s="57">
        <f t="shared" si="11"/>
        <v>94.161606725829046</v>
      </c>
      <c r="G63" s="92"/>
      <c r="H63" s="125">
        <v>237</v>
      </c>
      <c r="I63" s="3">
        <v>17</v>
      </c>
      <c r="J63" s="160" t="s">
        <v>21</v>
      </c>
      <c r="K63" s="3">
        <f>SUM(K49)</f>
        <v>26</v>
      </c>
      <c r="L63" s="160" t="s">
        <v>30</v>
      </c>
      <c r="M63" s="169">
        <v>59032</v>
      </c>
      <c r="N63" s="89">
        <f>SUM(H49)</f>
        <v>66811</v>
      </c>
      <c r="O63" s="45"/>
      <c r="S63" s="26"/>
      <c r="T63" s="26"/>
      <c r="U63" s="26"/>
      <c r="V63" s="26"/>
    </row>
    <row r="64" spans="1:22" ht="14.25" thickBot="1">
      <c r="A64" s="65"/>
      <c r="B64" s="66"/>
      <c r="C64" s="100">
        <f>SUM(H89)</f>
        <v>130410</v>
      </c>
      <c r="D64" s="138">
        <f t="shared" si="10"/>
        <v>115661</v>
      </c>
      <c r="E64" s="70">
        <f t="shared" si="9"/>
        <v>99.391805377720871</v>
      </c>
      <c r="F64" s="70">
        <f t="shared" si="11"/>
        <v>112.75192156388066</v>
      </c>
      <c r="G64" s="69"/>
      <c r="H64" s="91">
        <v>120</v>
      </c>
      <c r="I64" s="3">
        <v>11</v>
      </c>
      <c r="J64" s="160" t="s">
        <v>17</v>
      </c>
      <c r="K64" s="3">
        <f t="shared" ref="K64:K72" si="12">SUM(K50)</f>
        <v>33</v>
      </c>
      <c r="L64" s="160" t="s">
        <v>0</v>
      </c>
      <c r="M64" s="169">
        <v>14321</v>
      </c>
      <c r="N64" s="89">
        <f t="shared" ref="N64:N72" si="13">SUM(H50)</f>
        <v>15059</v>
      </c>
      <c r="O64" s="45"/>
      <c r="S64" s="26"/>
      <c r="T64" s="26"/>
      <c r="U64" s="26"/>
      <c r="V64" s="26"/>
    </row>
    <row r="65" spans="2:22">
      <c r="H65" s="43">
        <v>67</v>
      </c>
      <c r="I65" s="3">
        <v>9</v>
      </c>
      <c r="J65" s="3" t="s">
        <v>161</v>
      </c>
      <c r="K65" s="3">
        <f t="shared" si="12"/>
        <v>13</v>
      </c>
      <c r="L65" s="160" t="s">
        <v>7</v>
      </c>
      <c r="M65" s="169">
        <v>12914</v>
      </c>
      <c r="N65" s="89">
        <f t="shared" si="13"/>
        <v>12002</v>
      </c>
      <c r="O65" s="45"/>
      <c r="S65" s="26"/>
      <c r="T65" s="26"/>
      <c r="U65" s="26"/>
      <c r="V65" s="26"/>
    </row>
    <row r="66" spans="2:22">
      <c r="H66" s="43">
        <v>49</v>
      </c>
      <c r="I66" s="3">
        <v>1</v>
      </c>
      <c r="J66" s="160" t="s">
        <v>4</v>
      </c>
      <c r="K66" s="3">
        <f t="shared" si="12"/>
        <v>40</v>
      </c>
      <c r="L66" s="160" t="s">
        <v>2</v>
      </c>
      <c r="M66" s="169">
        <v>5203</v>
      </c>
      <c r="N66" s="89">
        <f t="shared" si="13"/>
        <v>11284</v>
      </c>
      <c r="O66" s="45"/>
      <c r="S66" s="26"/>
      <c r="T66" s="26"/>
      <c r="U66" s="26"/>
      <c r="V66" s="26"/>
    </row>
    <row r="67" spans="2:22">
      <c r="H67" s="43">
        <v>27</v>
      </c>
      <c r="I67" s="3">
        <v>29</v>
      </c>
      <c r="J67" s="160" t="s">
        <v>95</v>
      </c>
      <c r="K67" s="3">
        <f t="shared" si="12"/>
        <v>34</v>
      </c>
      <c r="L67" s="160" t="s">
        <v>1</v>
      </c>
      <c r="M67" s="169">
        <v>5740</v>
      </c>
      <c r="N67" s="89">
        <f t="shared" si="13"/>
        <v>6186</v>
      </c>
      <c r="O67" s="45"/>
      <c r="S67" s="26"/>
      <c r="T67" s="26"/>
      <c r="U67" s="26"/>
      <c r="V67" s="26"/>
    </row>
    <row r="68" spans="2:22">
      <c r="B68" s="51"/>
      <c r="C68" s="26"/>
      <c r="H68" s="289">
        <v>8</v>
      </c>
      <c r="I68" s="3">
        <v>15</v>
      </c>
      <c r="J68" s="160" t="s">
        <v>20</v>
      </c>
      <c r="K68" s="3">
        <f t="shared" si="12"/>
        <v>38</v>
      </c>
      <c r="L68" s="160" t="s">
        <v>38</v>
      </c>
      <c r="M68" s="169">
        <v>1523</v>
      </c>
      <c r="N68" s="89">
        <f t="shared" si="13"/>
        <v>4287</v>
      </c>
      <c r="O68" s="45"/>
      <c r="S68" s="26"/>
      <c r="T68" s="26"/>
      <c r="U68" s="26"/>
      <c r="V68" s="26"/>
    </row>
    <row r="69" spans="2:22">
      <c r="B69" s="51"/>
      <c r="C69" s="26"/>
      <c r="H69" s="44">
        <v>5</v>
      </c>
      <c r="I69" s="3">
        <v>27</v>
      </c>
      <c r="J69" s="160" t="s">
        <v>31</v>
      </c>
      <c r="K69" s="3">
        <f t="shared" si="12"/>
        <v>24</v>
      </c>
      <c r="L69" s="160" t="s">
        <v>28</v>
      </c>
      <c r="M69" s="169">
        <v>3830</v>
      </c>
      <c r="N69" s="89">
        <f t="shared" si="13"/>
        <v>4039</v>
      </c>
      <c r="O69" s="45"/>
      <c r="S69" s="26"/>
      <c r="T69" s="26"/>
      <c r="U69" s="26"/>
      <c r="V69" s="26"/>
    </row>
    <row r="70" spans="2:22">
      <c r="B70" s="50"/>
      <c r="H70" s="44">
        <v>0</v>
      </c>
      <c r="I70" s="3">
        <v>2</v>
      </c>
      <c r="J70" s="160" t="s">
        <v>6</v>
      </c>
      <c r="K70" s="3">
        <f t="shared" si="12"/>
        <v>25</v>
      </c>
      <c r="L70" s="160" t="s">
        <v>29</v>
      </c>
      <c r="M70" s="169">
        <v>21022</v>
      </c>
      <c r="N70" s="89">
        <f t="shared" si="13"/>
        <v>2299</v>
      </c>
      <c r="O70" s="45"/>
      <c r="S70" s="26"/>
      <c r="T70" s="26"/>
      <c r="U70" s="26"/>
      <c r="V70" s="26"/>
    </row>
    <row r="71" spans="2:22">
      <c r="B71" s="50"/>
      <c r="H71" s="88">
        <v>0</v>
      </c>
      <c r="I71" s="3">
        <v>3</v>
      </c>
      <c r="J71" s="160" t="s">
        <v>10</v>
      </c>
      <c r="K71" s="3">
        <f t="shared" si="12"/>
        <v>22</v>
      </c>
      <c r="L71" s="160" t="s">
        <v>26</v>
      </c>
      <c r="M71" s="169">
        <v>1425</v>
      </c>
      <c r="N71" s="89">
        <f t="shared" si="13"/>
        <v>2237</v>
      </c>
      <c r="O71" s="45"/>
      <c r="S71" s="26"/>
      <c r="T71" s="26"/>
      <c r="U71" s="26"/>
      <c r="V71" s="26"/>
    </row>
    <row r="72" spans="2:22" ht="14.25" thickBot="1">
      <c r="B72" s="50"/>
      <c r="H72" s="333">
        <v>0</v>
      </c>
      <c r="I72" s="3">
        <v>4</v>
      </c>
      <c r="J72" s="160" t="s">
        <v>11</v>
      </c>
      <c r="K72" s="3">
        <f t="shared" si="12"/>
        <v>36</v>
      </c>
      <c r="L72" s="162" t="s">
        <v>5</v>
      </c>
      <c r="M72" s="170">
        <v>2009</v>
      </c>
      <c r="N72" s="89">
        <f t="shared" si="13"/>
        <v>2016</v>
      </c>
      <c r="O72" s="45"/>
      <c r="S72" s="26"/>
      <c r="T72" s="26"/>
      <c r="U72" s="26"/>
      <c r="V72" s="26"/>
    </row>
    <row r="73" spans="2:22" ht="14.25" thickTop="1">
      <c r="B73" s="50"/>
      <c r="H73" s="44">
        <v>0</v>
      </c>
      <c r="I73" s="3">
        <v>5</v>
      </c>
      <c r="J73" s="160" t="s">
        <v>12</v>
      </c>
      <c r="K73" s="43"/>
      <c r="L73" s="3" t="s">
        <v>173</v>
      </c>
      <c r="M73" s="168">
        <v>131208</v>
      </c>
      <c r="N73" s="167">
        <f>SUM(H89)</f>
        <v>130410</v>
      </c>
      <c r="O73" s="45"/>
      <c r="S73" s="26"/>
      <c r="T73" s="26"/>
      <c r="U73" s="26"/>
      <c r="V73" s="26"/>
    </row>
    <row r="74" spans="2:22">
      <c r="B74" s="50"/>
      <c r="H74" s="44">
        <v>0</v>
      </c>
      <c r="I74" s="3">
        <v>6</v>
      </c>
      <c r="J74" s="160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7</v>
      </c>
      <c r="J75" s="160" t="s">
        <v>14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289">
        <v>0</v>
      </c>
      <c r="I76" s="3">
        <v>8</v>
      </c>
      <c r="J76" s="160" t="s">
        <v>15</v>
      </c>
      <c r="L76" s="48"/>
      <c r="M76" s="26"/>
      <c r="S76" s="26"/>
      <c r="T76" s="26"/>
      <c r="U76" s="26"/>
      <c r="V76" s="26"/>
    </row>
    <row r="77" spans="2:22">
      <c r="B77" s="50"/>
      <c r="H77" s="88">
        <v>0</v>
      </c>
      <c r="I77" s="3">
        <v>10</v>
      </c>
      <c r="J77" s="160" t="s">
        <v>16</v>
      </c>
      <c r="L77" s="48"/>
      <c r="M77" s="26"/>
      <c r="N77" s="26"/>
      <c r="O77" s="26"/>
      <c r="S77" s="26"/>
      <c r="T77" s="26"/>
      <c r="U77" s="26"/>
      <c r="V77" s="26"/>
    </row>
    <row r="78" spans="2:22">
      <c r="H78" s="333">
        <v>0</v>
      </c>
      <c r="I78" s="3">
        <v>14</v>
      </c>
      <c r="J78" s="160" t="s">
        <v>19</v>
      </c>
      <c r="L78" s="48"/>
      <c r="M78" s="26"/>
      <c r="N78" s="26"/>
      <c r="O78" s="26"/>
      <c r="S78" s="26"/>
      <c r="T78" s="26"/>
      <c r="U78" s="26"/>
      <c r="V78" s="26"/>
    </row>
    <row r="79" spans="2:22">
      <c r="H79" s="89">
        <v>0</v>
      </c>
      <c r="I79" s="3">
        <v>18</v>
      </c>
      <c r="J79" s="160" t="s">
        <v>22</v>
      </c>
      <c r="L79" s="48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19</v>
      </c>
      <c r="J80" s="160" t="s">
        <v>23</v>
      </c>
      <c r="L80" s="48"/>
      <c r="M80" s="26"/>
      <c r="N80" s="26"/>
      <c r="O80" s="26"/>
      <c r="S80" s="26"/>
      <c r="T80" s="26"/>
      <c r="U80" s="26"/>
      <c r="V80" s="26"/>
    </row>
    <row r="81" spans="8:22">
      <c r="H81" s="346">
        <v>0</v>
      </c>
      <c r="I81" s="3">
        <v>20</v>
      </c>
      <c r="J81" s="160" t="s">
        <v>24</v>
      </c>
      <c r="L81" s="48"/>
      <c r="M81" s="26"/>
      <c r="N81" s="26"/>
      <c r="O81" s="26"/>
      <c r="S81" s="26"/>
      <c r="T81" s="26"/>
      <c r="U81" s="26"/>
      <c r="V81" s="26"/>
    </row>
    <row r="82" spans="8:22">
      <c r="H82" s="89">
        <v>0</v>
      </c>
      <c r="I82" s="3">
        <v>28</v>
      </c>
      <c r="J82" s="160" t="s">
        <v>32</v>
      </c>
      <c r="L82" s="48"/>
      <c r="M82" s="26"/>
      <c r="N82" s="26"/>
      <c r="O82" s="26"/>
      <c r="S82" s="26"/>
      <c r="T82" s="26"/>
      <c r="U82" s="26"/>
      <c r="V82" s="26"/>
    </row>
    <row r="83" spans="8:22">
      <c r="H83" s="44">
        <v>0</v>
      </c>
      <c r="I83" s="3">
        <v>30</v>
      </c>
      <c r="J83" s="160" t="s">
        <v>33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88">
        <v>0</v>
      </c>
      <c r="I84" s="3">
        <v>31</v>
      </c>
      <c r="J84" s="160" t="s">
        <v>96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32</v>
      </c>
      <c r="J85" s="160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35</v>
      </c>
      <c r="J86" s="160" t="s">
        <v>36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88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130410</v>
      </c>
      <c r="I89" s="3"/>
      <c r="J89" s="3" t="s">
        <v>93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L36" sqref="L36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16" t="s">
        <v>65</v>
      </c>
      <c r="J1" s="101"/>
      <c r="Q1" s="26"/>
      <c r="R1" s="108"/>
    </row>
    <row r="2" spans="5:30">
      <c r="H2" s="280" t="s">
        <v>195</v>
      </c>
      <c r="I2" s="3"/>
      <c r="J2" s="185" t="s">
        <v>103</v>
      </c>
      <c r="K2" s="3"/>
      <c r="L2" s="179" t="s">
        <v>187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100</v>
      </c>
      <c r="K3" s="3"/>
      <c r="L3" s="42" t="s">
        <v>99</v>
      </c>
      <c r="M3" s="82"/>
      <c r="N3" s="417"/>
      <c r="R3" s="48"/>
      <c r="S3" s="26"/>
      <c r="T3" s="26"/>
      <c r="U3" s="26"/>
      <c r="V3" s="26"/>
    </row>
    <row r="4" spans="5:30" ht="13.5" customHeight="1">
      <c r="H4" s="423">
        <v>29566</v>
      </c>
      <c r="I4" s="3">
        <v>3</v>
      </c>
      <c r="J4" s="33" t="s">
        <v>10</v>
      </c>
      <c r="K4" s="200">
        <f>SUM(I4)</f>
        <v>3</v>
      </c>
      <c r="L4" s="272">
        <v>16226</v>
      </c>
      <c r="M4" s="45"/>
      <c r="N4" s="417"/>
      <c r="R4" s="48"/>
      <c r="S4" s="26"/>
      <c r="T4" s="26"/>
      <c r="U4" s="26"/>
      <c r="V4" s="26"/>
    </row>
    <row r="5" spans="5:30" ht="13.5" customHeight="1">
      <c r="H5" s="88">
        <v>21469</v>
      </c>
      <c r="I5" s="3">
        <v>17</v>
      </c>
      <c r="J5" s="33" t="s">
        <v>21</v>
      </c>
      <c r="K5" s="200">
        <f t="shared" ref="K5:K13" si="0">SUM(I5)</f>
        <v>17</v>
      </c>
      <c r="L5" s="272">
        <v>22049</v>
      </c>
      <c r="M5" s="45"/>
      <c r="N5" s="417"/>
      <c r="R5" s="48"/>
      <c r="S5" s="26"/>
      <c r="T5" s="26"/>
      <c r="U5" s="26"/>
      <c r="V5" s="26"/>
    </row>
    <row r="6" spans="5:30" ht="13.5" customHeight="1">
      <c r="H6" s="88">
        <v>18851</v>
      </c>
      <c r="I6" s="3">
        <v>33</v>
      </c>
      <c r="J6" s="33" t="s">
        <v>0</v>
      </c>
      <c r="K6" s="200">
        <f t="shared" si="0"/>
        <v>33</v>
      </c>
      <c r="L6" s="272">
        <v>20300</v>
      </c>
      <c r="M6" s="45"/>
      <c r="N6" s="417"/>
      <c r="R6" s="48"/>
      <c r="S6" s="26"/>
      <c r="T6" s="26"/>
      <c r="U6" s="26"/>
      <c r="V6" s="26"/>
    </row>
    <row r="7" spans="5:30" ht="13.5" customHeight="1">
      <c r="H7" s="44">
        <v>16982</v>
      </c>
      <c r="I7" s="3">
        <v>16</v>
      </c>
      <c r="J7" s="33" t="s">
        <v>3</v>
      </c>
      <c r="K7" s="200">
        <f t="shared" si="0"/>
        <v>16</v>
      </c>
      <c r="L7" s="272">
        <v>8099</v>
      </c>
      <c r="M7" s="45"/>
      <c r="N7" s="417"/>
      <c r="R7" s="48"/>
      <c r="S7" s="26"/>
      <c r="T7" s="26"/>
      <c r="U7" s="26"/>
      <c r="V7" s="26"/>
    </row>
    <row r="8" spans="5:30">
      <c r="H8" s="289">
        <v>14951</v>
      </c>
      <c r="I8" s="3">
        <v>34</v>
      </c>
      <c r="J8" s="33" t="s">
        <v>1</v>
      </c>
      <c r="K8" s="200">
        <f t="shared" si="0"/>
        <v>34</v>
      </c>
      <c r="L8" s="272">
        <v>18080</v>
      </c>
      <c r="M8" s="45"/>
      <c r="R8" s="48"/>
      <c r="S8" s="26"/>
      <c r="T8" s="26"/>
      <c r="U8" s="26"/>
      <c r="V8" s="26"/>
    </row>
    <row r="9" spans="5:30">
      <c r="H9" s="88">
        <v>12965</v>
      </c>
      <c r="I9" s="3">
        <v>40</v>
      </c>
      <c r="J9" s="33" t="s">
        <v>2</v>
      </c>
      <c r="K9" s="200">
        <f t="shared" si="0"/>
        <v>40</v>
      </c>
      <c r="L9" s="272">
        <v>11322</v>
      </c>
      <c r="M9" s="45"/>
      <c r="R9" s="48"/>
      <c r="S9" s="26"/>
      <c r="T9" s="26"/>
      <c r="U9" s="26"/>
      <c r="V9" s="26"/>
    </row>
    <row r="10" spans="5:30">
      <c r="H10" s="88">
        <v>11783</v>
      </c>
      <c r="I10" s="3">
        <v>31</v>
      </c>
      <c r="J10" s="33" t="s">
        <v>64</v>
      </c>
      <c r="K10" s="200">
        <f t="shared" si="0"/>
        <v>31</v>
      </c>
      <c r="L10" s="272">
        <v>13432</v>
      </c>
      <c r="M10" s="45"/>
      <c r="R10" s="48"/>
      <c r="S10" s="26"/>
      <c r="T10" s="26"/>
      <c r="U10" s="26"/>
      <c r="V10" s="26"/>
    </row>
    <row r="11" spans="5:30">
      <c r="H11" s="88">
        <v>11537</v>
      </c>
      <c r="I11" s="3">
        <v>2</v>
      </c>
      <c r="J11" s="33" t="s">
        <v>6</v>
      </c>
      <c r="K11" s="200">
        <f t="shared" si="0"/>
        <v>2</v>
      </c>
      <c r="L11" s="273">
        <v>14991</v>
      </c>
      <c r="M11" s="45"/>
      <c r="N11" s="29"/>
      <c r="R11" s="48"/>
      <c r="S11" s="26"/>
      <c r="T11" s="26"/>
      <c r="U11" s="26"/>
      <c r="V11" s="26"/>
    </row>
    <row r="12" spans="5:30">
      <c r="H12" s="436">
        <v>10875</v>
      </c>
      <c r="I12" s="3">
        <v>13</v>
      </c>
      <c r="J12" s="33" t="s">
        <v>7</v>
      </c>
      <c r="K12" s="200">
        <f t="shared" si="0"/>
        <v>13</v>
      </c>
      <c r="L12" s="273">
        <v>11075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26">
        <v>7424</v>
      </c>
      <c r="I13" s="14">
        <v>25</v>
      </c>
      <c r="J13" s="77" t="s">
        <v>29</v>
      </c>
      <c r="K13" s="200">
        <f t="shared" si="0"/>
        <v>25</v>
      </c>
      <c r="L13" s="273">
        <v>11708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2">
        <v>6801</v>
      </c>
      <c r="I14" s="219">
        <v>38</v>
      </c>
      <c r="J14" s="376" t="s">
        <v>38</v>
      </c>
      <c r="K14" s="107" t="s">
        <v>8</v>
      </c>
      <c r="L14" s="274">
        <v>178491</v>
      </c>
      <c r="N14" s="32"/>
      <c r="R14" s="48"/>
      <c r="S14" s="26"/>
      <c r="T14" s="26"/>
      <c r="U14" s="26"/>
      <c r="V14" s="26"/>
    </row>
    <row r="15" spans="5:30">
      <c r="H15" s="88">
        <v>5919</v>
      </c>
      <c r="I15" s="3">
        <v>26</v>
      </c>
      <c r="J15" s="33" t="s">
        <v>30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3897</v>
      </c>
      <c r="I16" s="3">
        <v>21</v>
      </c>
      <c r="J16" s="3" t="s">
        <v>158</v>
      </c>
      <c r="K16" s="50"/>
      <c r="L16" s="32"/>
      <c r="R16" s="48"/>
      <c r="S16" s="26"/>
      <c r="T16" s="26"/>
      <c r="U16" s="26"/>
      <c r="V16" s="26"/>
    </row>
    <row r="17" spans="1:22">
      <c r="H17" s="88">
        <v>3465</v>
      </c>
      <c r="I17" s="3">
        <v>11</v>
      </c>
      <c r="J17" s="33" t="s">
        <v>17</v>
      </c>
      <c r="L17" s="32"/>
      <c r="R17" s="48"/>
      <c r="S17" s="26"/>
      <c r="T17" s="26"/>
      <c r="U17" s="26"/>
      <c r="V17" s="26"/>
    </row>
    <row r="18" spans="1:22">
      <c r="H18" s="122">
        <v>1462</v>
      </c>
      <c r="I18" s="3">
        <v>36</v>
      </c>
      <c r="J18" s="33" t="s">
        <v>5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89">
        <v>1386</v>
      </c>
      <c r="I19" s="3">
        <v>9</v>
      </c>
      <c r="J19" s="3" t="s">
        <v>162</v>
      </c>
      <c r="K19" s="116">
        <f>SUM(I4)</f>
        <v>3</v>
      </c>
      <c r="L19" s="33" t="s">
        <v>10</v>
      </c>
      <c r="M19" s="365">
        <v>15179</v>
      </c>
      <c r="N19" s="89">
        <f>SUM(H4)</f>
        <v>29566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53</v>
      </c>
      <c r="C20" s="59" t="s">
        <v>192</v>
      </c>
      <c r="D20" s="59" t="s">
        <v>184</v>
      </c>
      <c r="E20" s="59" t="s">
        <v>51</v>
      </c>
      <c r="F20" s="59" t="s">
        <v>50</v>
      </c>
      <c r="G20" s="60" t="s">
        <v>52</v>
      </c>
      <c r="H20" s="88">
        <v>1082</v>
      </c>
      <c r="I20" s="3">
        <v>24</v>
      </c>
      <c r="J20" s="33" t="s">
        <v>28</v>
      </c>
      <c r="K20" s="116">
        <f t="shared" ref="K20:K28" si="1">SUM(I5)</f>
        <v>17</v>
      </c>
      <c r="L20" s="33" t="s">
        <v>21</v>
      </c>
      <c r="M20" s="366">
        <v>17334</v>
      </c>
      <c r="N20" s="89">
        <f t="shared" ref="N20:N28" si="2">SUM(H5)</f>
        <v>21469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10</v>
      </c>
      <c r="C21" s="199">
        <f>SUM(H4)</f>
        <v>29566</v>
      </c>
      <c r="D21" s="89">
        <f>SUM(L4)</f>
        <v>16226</v>
      </c>
      <c r="E21" s="52">
        <f t="shared" ref="E21:E30" si="3">SUM(N19/M19*100)</f>
        <v>194.78226497134199</v>
      </c>
      <c r="F21" s="52">
        <f t="shared" ref="F21:F31" si="4">SUM(C21/D21*100)</f>
        <v>182.21373104893382</v>
      </c>
      <c r="G21" s="62"/>
      <c r="H21" s="88">
        <v>995</v>
      </c>
      <c r="I21" s="3">
        <v>1</v>
      </c>
      <c r="J21" s="33" t="s">
        <v>4</v>
      </c>
      <c r="K21" s="116">
        <f t="shared" si="1"/>
        <v>33</v>
      </c>
      <c r="L21" s="33" t="s">
        <v>0</v>
      </c>
      <c r="M21" s="366">
        <v>17421</v>
      </c>
      <c r="N21" s="89">
        <f t="shared" si="2"/>
        <v>18851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21</v>
      </c>
      <c r="C22" s="199">
        <f t="shared" ref="C22:C30" si="5">SUM(H5)</f>
        <v>21469</v>
      </c>
      <c r="D22" s="89">
        <f t="shared" ref="D22:D29" si="6">SUM(L5)</f>
        <v>22049</v>
      </c>
      <c r="E22" s="52">
        <f t="shared" si="3"/>
        <v>123.85485173647169</v>
      </c>
      <c r="F22" s="52">
        <f t="shared" si="4"/>
        <v>97.369495215202505</v>
      </c>
      <c r="G22" s="62"/>
      <c r="H22" s="88">
        <v>945</v>
      </c>
      <c r="I22" s="3">
        <v>14</v>
      </c>
      <c r="J22" s="33" t="s">
        <v>19</v>
      </c>
      <c r="K22" s="116">
        <f t="shared" si="1"/>
        <v>16</v>
      </c>
      <c r="L22" s="33" t="s">
        <v>3</v>
      </c>
      <c r="M22" s="366">
        <v>5184</v>
      </c>
      <c r="N22" s="89">
        <f t="shared" si="2"/>
        <v>16982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0</v>
      </c>
      <c r="C23" s="199">
        <f t="shared" si="5"/>
        <v>18851</v>
      </c>
      <c r="D23" s="89">
        <f t="shared" si="6"/>
        <v>20300</v>
      </c>
      <c r="E23" s="52">
        <f t="shared" si="3"/>
        <v>108.20848401354688</v>
      </c>
      <c r="F23" s="52">
        <f t="shared" si="4"/>
        <v>92.862068965517238</v>
      </c>
      <c r="G23" s="62"/>
      <c r="H23" s="88">
        <v>573</v>
      </c>
      <c r="I23" s="3">
        <v>37</v>
      </c>
      <c r="J23" s="33" t="s">
        <v>37</v>
      </c>
      <c r="K23" s="116">
        <f t="shared" si="1"/>
        <v>34</v>
      </c>
      <c r="L23" s="33" t="s">
        <v>1</v>
      </c>
      <c r="M23" s="366">
        <v>18722</v>
      </c>
      <c r="N23" s="89">
        <f t="shared" si="2"/>
        <v>14951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3</v>
      </c>
      <c r="C24" s="199">
        <f t="shared" si="5"/>
        <v>16982</v>
      </c>
      <c r="D24" s="89">
        <f t="shared" si="6"/>
        <v>8099</v>
      </c>
      <c r="E24" s="52">
        <f t="shared" si="3"/>
        <v>327.58487654320987</v>
      </c>
      <c r="F24" s="52">
        <f t="shared" si="4"/>
        <v>209.68020743301642</v>
      </c>
      <c r="G24" s="62"/>
      <c r="H24" s="88">
        <v>450</v>
      </c>
      <c r="I24" s="3">
        <v>10</v>
      </c>
      <c r="J24" s="33" t="s">
        <v>16</v>
      </c>
      <c r="K24" s="116">
        <f t="shared" si="1"/>
        <v>40</v>
      </c>
      <c r="L24" s="33" t="s">
        <v>2</v>
      </c>
      <c r="M24" s="366">
        <v>14135</v>
      </c>
      <c r="N24" s="89">
        <f t="shared" si="2"/>
        <v>12965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14951</v>
      </c>
      <c r="D25" s="89">
        <f t="shared" si="6"/>
        <v>18080</v>
      </c>
      <c r="E25" s="52">
        <f t="shared" si="3"/>
        <v>79.85792116226898</v>
      </c>
      <c r="F25" s="52">
        <f t="shared" si="4"/>
        <v>82.693584070796462</v>
      </c>
      <c r="G25" s="72"/>
      <c r="H25" s="88">
        <v>373</v>
      </c>
      <c r="I25" s="3">
        <v>12</v>
      </c>
      <c r="J25" s="33" t="s">
        <v>18</v>
      </c>
      <c r="K25" s="116">
        <f t="shared" si="1"/>
        <v>31</v>
      </c>
      <c r="L25" s="33" t="s">
        <v>64</v>
      </c>
      <c r="M25" s="366">
        <v>10733</v>
      </c>
      <c r="N25" s="89">
        <f t="shared" si="2"/>
        <v>11783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2</v>
      </c>
      <c r="C26" s="199">
        <f t="shared" si="5"/>
        <v>12965</v>
      </c>
      <c r="D26" s="89">
        <f t="shared" si="6"/>
        <v>11322</v>
      </c>
      <c r="E26" s="52">
        <f t="shared" si="3"/>
        <v>91.722674212946586</v>
      </c>
      <c r="F26" s="52">
        <f t="shared" si="4"/>
        <v>114.51157039392335</v>
      </c>
      <c r="G26" s="62"/>
      <c r="H26" s="88">
        <v>314</v>
      </c>
      <c r="I26" s="3">
        <v>27</v>
      </c>
      <c r="J26" s="33" t="s">
        <v>31</v>
      </c>
      <c r="K26" s="116">
        <f t="shared" si="1"/>
        <v>2</v>
      </c>
      <c r="L26" s="33" t="s">
        <v>6</v>
      </c>
      <c r="M26" s="367">
        <v>3654</v>
      </c>
      <c r="N26" s="89">
        <f t="shared" si="2"/>
        <v>11537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64</v>
      </c>
      <c r="C27" s="199">
        <f t="shared" si="5"/>
        <v>11783</v>
      </c>
      <c r="D27" s="89">
        <f t="shared" si="6"/>
        <v>13432</v>
      </c>
      <c r="E27" s="52">
        <f t="shared" si="3"/>
        <v>109.78291251281095</v>
      </c>
      <c r="F27" s="52">
        <f t="shared" si="4"/>
        <v>87.72334723049434</v>
      </c>
      <c r="G27" s="62"/>
      <c r="H27" s="333">
        <v>297</v>
      </c>
      <c r="I27" s="3">
        <v>32</v>
      </c>
      <c r="J27" s="33" t="s">
        <v>35</v>
      </c>
      <c r="K27" s="116">
        <f t="shared" si="1"/>
        <v>13</v>
      </c>
      <c r="L27" s="33" t="s">
        <v>7</v>
      </c>
      <c r="M27" s="368">
        <v>10182</v>
      </c>
      <c r="N27" s="89">
        <f t="shared" si="2"/>
        <v>10875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6</v>
      </c>
      <c r="C28" s="199">
        <f t="shared" si="5"/>
        <v>11537</v>
      </c>
      <c r="D28" s="89">
        <f t="shared" si="6"/>
        <v>14991</v>
      </c>
      <c r="E28" s="52">
        <f t="shared" si="3"/>
        <v>315.73617952928299</v>
      </c>
      <c r="F28" s="52">
        <f t="shared" si="4"/>
        <v>76.959509038756593</v>
      </c>
      <c r="G28" s="73"/>
      <c r="H28" s="88">
        <v>242</v>
      </c>
      <c r="I28" s="3">
        <v>39</v>
      </c>
      <c r="J28" s="33" t="s">
        <v>39</v>
      </c>
      <c r="K28" s="180">
        <f t="shared" si="1"/>
        <v>25</v>
      </c>
      <c r="L28" s="77" t="s">
        <v>29</v>
      </c>
      <c r="M28" s="368">
        <v>7406</v>
      </c>
      <c r="N28" s="166">
        <f t="shared" si="2"/>
        <v>7424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7</v>
      </c>
      <c r="C29" s="199">
        <f t="shared" si="5"/>
        <v>10875</v>
      </c>
      <c r="D29" s="89">
        <f t="shared" si="6"/>
        <v>11075</v>
      </c>
      <c r="E29" s="52">
        <f t="shared" si="3"/>
        <v>106.80612846199176</v>
      </c>
      <c r="F29" s="52">
        <f t="shared" si="4"/>
        <v>98.194130925507906</v>
      </c>
      <c r="G29" s="72"/>
      <c r="H29" s="88">
        <v>206</v>
      </c>
      <c r="I29" s="3">
        <v>4</v>
      </c>
      <c r="J29" s="33" t="s">
        <v>11</v>
      </c>
      <c r="K29" s="114"/>
      <c r="L29" s="114" t="s">
        <v>166</v>
      </c>
      <c r="M29" s="369">
        <v>151627</v>
      </c>
      <c r="N29" s="171">
        <f>SUM(H44)</f>
        <v>185405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29</v>
      </c>
      <c r="C30" s="199">
        <f t="shared" si="5"/>
        <v>7424</v>
      </c>
      <c r="D30" s="89">
        <f>SUM(L13)</f>
        <v>11708</v>
      </c>
      <c r="E30" s="57">
        <f t="shared" si="3"/>
        <v>100.24304617877398</v>
      </c>
      <c r="F30" s="63">
        <f t="shared" si="4"/>
        <v>63.409634437991116</v>
      </c>
      <c r="G30" s="75"/>
      <c r="H30" s="88">
        <v>205</v>
      </c>
      <c r="I30" s="3">
        <v>20</v>
      </c>
      <c r="J30" s="33" t="s">
        <v>24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185405</v>
      </c>
      <c r="D31" s="67">
        <f>SUM(L14)</f>
        <v>178491</v>
      </c>
      <c r="E31" s="70">
        <f>SUM(N29/M29*100)</f>
        <v>122.27703509269456</v>
      </c>
      <c r="F31" s="63">
        <f t="shared" si="4"/>
        <v>103.87358466253201</v>
      </c>
      <c r="G31" s="71"/>
      <c r="H31" s="289">
        <v>187</v>
      </c>
      <c r="I31" s="3">
        <v>15</v>
      </c>
      <c r="J31" s="33" t="s">
        <v>20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123</v>
      </c>
      <c r="I32" s="3">
        <v>7</v>
      </c>
      <c r="J32" s="33" t="s">
        <v>14</v>
      </c>
      <c r="L32" s="32"/>
      <c r="M32" s="26"/>
      <c r="N32" s="26"/>
      <c r="R32" s="48"/>
      <c r="S32" s="26"/>
      <c r="T32" s="26"/>
      <c r="U32" s="26"/>
      <c r="V32" s="26"/>
    </row>
    <row r="33" spans="3:30">
      <c r="C33" s="26"/>
      <c r="E33" s="17"/>
      <c r="H33" s="88">
        <v>42</v>
      </c>
      <c r="I33" s="3">
        <v>5</v>
      </c>
      <c r="J33" s="33" t="s">
        <v>12</v>
      </c>
      <c r="L33" s="32"/>
      <c r="M33" s="26"/>
      <c r="N33" s="26"/>
      <c r="R33" s="48"/>
      <c r="S33" s="26"/>
      <c r="T33" s="26"/>
      <c r="U33" s="26"/>
      <c r="V33" s="26"/>
    </row>
    <row r="34" spans="3:30">
      <c r="H34" s="88">
        <v>23</v>
      </c>
      <c r="I34" s="3">
        <v>18</v>
      </c>
      <c r="J34" s="33" t="s">
        <v>22</v>
      </c>
      <c r="L34" s="32"/>
      <c r="M34" s="26"/>
      <c r="N34" s="26"/>
      <c r="R34" s="48"/>
      <c r="S34" s="26"/>
      <c r="T34" s="26"/>
      <c r="U34" s="26"/>
      <c r="V34" s="26"/>
    </row>
    <row r="35" spans="3:30">
      <c r="C35" s="26"/>
      <c r="E35" s="17"/>
      <c r="H35" s="122">
        <v>14</v>
      </c>
      <c r="I35" s="3">
        <v>23</v>
      </c>
      <c r="J35" s="33" t="s">
        <v>27</v>
      </c>
      <c r="L35" s="32"/>
      <c r="M35" s="26"/>
      <c r="N35" s="26"/>
      <c r="R35" s="48"/>
      <c r="S35" s="26"/>
      <c r="T35" s="26"/>
      <c r="U35" s="26"/>
      <c r="V35" s="26"/>
    </row>
    <row r="36" spans="3:30">
      <c r="H36" s="43">
        <v>1</v>
      </c>
      <c r="I36" s="3">
        <v>29</v>
      </c>
      <c r="J36" s="33" t="s">
        <v>54</v>
      </c>
      <c r="L36" s="32"/>
      <c r="M36" s="26"/>
      <c r="N36" s="26"/>
      <c r="R36" s="48"/>
      <c r="S36" s="26"/>
      <c r="T36" s="26"/>
      <c r="U36" s="26"/>
      <c r="V36" s="26"/>
    </row>
    <row r="37" spans="3:30">
      <c r="H37" s="88">
        <v>0</v>
      </c>
      <c r="I37" s="3">
        <v>6</v>
      </c>
      <c r="J37" s="33" t="s">
        <v>13</v>
      </c>
      <c r="L37" s="32"/>
      <c r="M37" s="26"/>
      <c r="N37" s="26"/>
      <c r="R37" s="48"/>
      <c r="S37" s="26"/>
      <c r="T37" s="26"/>
      <c r="U37" s="26"/>
      <c r="V37" s="26"/>
    </row>
    <row r="38" spans="3:30">
      <c r="H38" s="88">
        <v>0</v>
      </c>
      <c r="I38" s="3">
        <v>8</v>
      </c>
      <c r="J38" s="33" t="s">
        <v>15</v>
      </c>
      <c r="L38" s="32"/>
      <c r="M38" s="26"/>
      <c r="N38" s="26"/>
      <c r="R38" s="48"/>
      <c r="S38" s="26"/>
      <c r="T38" s="26"/>
      <c r="U38" s="26"/>
      <c r="V38" s="26"/>
    </row>
    <row r="39" spans="3:30">
      <c r="H39" s="44">
        <v>0</v>
      </c>
      <c r="I39" s="3">
        <v>19</v>
      </c>
      <c r="J39" s="33" t="s">
        <v>23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22</v>
      </c>
      <c r="J40" s="33" t="s">
        <v>26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28</v>
      </c>
      <c r="J41" s="33" t="s">
        <v>32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30</v>
      </c>
      <c r="J42" s="33" t="s">
        <v>33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185405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195</v>
      </c>
      <c r="I48" s="3"/>
      <c r="J48" s="188" t="s">
        <v>91</v>
      </c>
      <c r="K48" s="3"/>
      <c r="L48" s="326" t="s">
        <v>187</v>
      </c>
      <c r="M48" s="48"/>
      <c r="N48" s="26"/>
      <c r="R48" s="48"/>
      <c r="S48" s="26"/>
      <c r="T48" s="26"/>
      <c r="U48" s="26"/>
      <c r="V48" s="26"/>
    </row>
    <row r="49" spans="1:22">
      <c r="H49" s="94" t="s">
        <v>99</v>
      </c>
      <c r="I49" s="3"/>
      <c r="J49" s="144" t="s">
        <v>9</v>
      </c>
      <c r="K49" s="3"/>
      <c r="L49" s="326" t="s">
        <v>170</v>
      </c>
      <c r="M49" s="82"/>
      <c r="R49" s="48"/>
      <c r="S49" s="26"/>
      <c r="T49" s="26"/>
      <c r="U49" s="26"/>
      <c r="V49" s="26"/>
    </row>
    <row r="50" spans="1:22">
      <c r="H50" s="43">
        <v>37745</v>
      </c>
      <c r="I50" s="3">
        <v>16</v>
      </c>
      <c r="J50" s="33" t="s">
        <v>3</v>
      </c>
      <c r="K50" s="324">
        <f>SUM(I50)</f>
        <v>16</v>
      </c>
      <c r="L50" s="327">
        <v>33027</v>
      </c>
      <c r="M50" s="45"/>
      <c r="R50" s="48"/>
      <c r="S50" s="26"/>
      <c r="T50" s="26"/>
      <c r="U50" s="26"/>
      <c r="V50" s="26"/>
    </row>
    <row r="51" spans="1:22">
      <c r="H51" s="44">
        <v>14406</v>
      </c>
      <c r="I51" s="3">
        <v>26</v>
      </c>
      <c r="J51" s="33" t="s">
        <v>30</v>
      </c>
      <c r="K51" s="324">
        <f t="shared" ref="K51:K59" si="7">SUM(I51)</f>
        <v>26</v>
      </c>
      <c r="L51" s="328">
        <v>13847</v>
      </c>
      <c r="M51" s="45"/>
      <c r="R51" s="48"/>
      <c r="S51" s="26"/>
      <c r="T51" s="26"/>
      <c r="U51" s="26"/>
      <c r="V51" s="26"/>
    </row>
    <row r="52" spans="1:22" ht="14.25" thickBot="1">
      <c r="H52" s="88">
        <v>7457</v>
      </c>
      <c r="I52" s="3">
        <v>38</v>
      </c>
      <c r="J52" s="33" t="s">
        <v>38</v>
      </c>
      <c r="K52" s="324">
        <f t="shared" si="7"/>
        <v>38</v>
      </c>
      <c r="L52" s="328">
        <v>6418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53</v>
      </c>
      <c r="C53" s="59" t="s">
        <v>192</v>
      </c>
      <c r="D53" s="59" t="s">
        <v>184</v>
      </c>
      <c r="E53" s="59" t="s">
        <v>51</v>
      </c>
      <c r="F53" s="59" t="s">
        <v>50</v>
      </c>
      <c r="G53" s="60" t="s">
        <v>52</v>
      </c>
      <c r="H53" s="88">
        <v>5867</v>
      </c>
      <c r="I53" s="3">
        <v>33</v>
      </c>
      <c r="J53" s="33" t="s">
        <v>0</v>
      </c>
      <c r="K53" s="324">
        <f t="shared" si="7"/>
        <v>33</v>
      </c>
      <c r="L53" s="328">
        <v>9977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37745</v>
      </c>
      <c r="D54" s="97">
        <f>SUM(L50)</f>
        <v>33027</v>
      </c>
      <c r="E54" s="52">
        <f t="shared" ref="E54:E63" si="8">SUM(N67/M67*100)</f>
        <v>140.61917889874078</v>
      </c>
      <c r="F54" s="52">
        <f t="shared" ref="F54:F62" si="9">SUM(C54/D54*100)</f>
        <v>114.28528173918309</v>
      </c>
      <c r="G54" s="62"/>
      <c r="H54" s="88">
        <v>4368</v>
      </c>
      <c r="I54" s="3">
        <v>34</v>
      </c>
      <c r="J54" s="33" t="s">
        <v>1</v>
      </c>
      <c r="K54" s="324">
        <f t="shared" si="7"/>
        <v>34</v>
      </c>
      <c r="L54" s="328">
        <v>6245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14406</v>
      </c>
      <c r="D55" s="97">
        <f t="shared" ref="D55:D63" si="11">SUM(L51)</f>
        <v>13847</v>
      </c>
      <c r="E55" s="52">
        <f t="shared" si="8"/>
        <v>94.670434382598415</v>
      </c>
      <c r="F55" s="52">
        <f t="shared" si="9"/>
        <v>104.03697551816278</v>
      </c>
      <c r="G55" s="62"/>
      <c r="H55" s="88">
        <v>1910</v>
      </c>
      <c r="I55" s="3">
        <v>25</v>
      </c>
      <c r="J55" s="33" t="s">
        <v>29</v>
      </c>
      <c r="K55" s="324">
        <f t="shared" si="7"/>
        <v>25</v>
      </c>
      <c r="L55" s="328">
        <v>4844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38</v>
      </c>
      <c r="C56" s="43">
        <f t="shared" si="10"/>
        <v>7457</v>
      </c>
      <c r="D56" s="97">
        <f t="shared" si="11"/>
        <v>6418</v>
      </c>
      <c r="E56" s="52">
        <f t="shared" si="8"/>
        <v>142.4450811843362</v>
      </c>
      <c r="F56" s="52">
        <f t="shared" si="9"/>
        <v>116.18884387659708</v>
      </c>
      <c r="G56" s="62"/>
      <c r="H56" s="44">
        <v>1862</v>
      </c>
      <c r="I56" s="3">
        <v>39</v>
      </c>
      <c r="J56" s="33" t="s">
        <v>39</v>
      </c>
      <c r="K56" s="324">
        <f t="shared" si="7"/>
        <v>39</v>
      </c>
      <c r="L56" s="328">
        <v>1806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5867</v>
      </c>
      <c r="D57" s="97">
        <f t="shared" si="11"/>
        <v>9977</v>
      </c>
      <c r="E57" s="52">
        <f t="shared" si="8"/>
        <v>90.303216869324302</v>
      </c>
      <c r="F57" s="52">
        <f t="shared" si="9"/>
        <v>58.8052520797835</v>
      </c>
      <c r="G57" s="62"/>
      <c r="H57" s="44">
        <v>1509</v>
      </c>
      <c r="I57" s="3">
        <v>17</v>
      </c>
      <c r="J57" s="33" t="s">
        <v>21</v>
      </c>
      <c r="K57" s="324">
        <f t="shared" si="7"/>
        <v>17</v>
      </c>
      <c r="L57" s="328">
        <v>1318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1</v>
      </c>
      <c r="C58" s="43">
        <f t="shared" si="10"/>
        <v>4368</v>
      </c>
      <c r="D58" s="97">
        <f t="shared" si="11"/>
        <v>6245</v>
      </c>
      <c r="E58" s="52">
        <f t="shared" si="8"/>
        <v>79.447071662422701</v>
      </c>
      <c r="F58" s="52">
        <f t="shared" si="9"/>
        <v>69.943955164131296</v>
      </c>
      <c r="G58" s="72"/>
      <c r="H58" s="88">
        <v>1074</v>
      </c>
      <c r="I58" s="3">
        <v>24</v>
      </c>
      <c r="J58" s="33" t="s">
        <v>28</v>
      </c>
      <c r="K58" s="324">
        <f t="shared" si="7"/>
        <v>24</v>
      </c>
      <c r="L58" s="328">
        <v>2074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29</v>
      </c>
      <c r="C59" s="43">
        <f t="shared" si="10"/>
        <v>1910</v>
      </c>
      <c r="D59" s="97">
        <f t="shared" si="11"/>
        <v>4844</v>
      </c>
      <c r="E59" s="52">
        <f t="shared" si="8"/>
        <v>84.28949691085613</v>
      </c>
      <c r="F59" s="52">
        <f t="shared" si="9"/>
        <v>39.430222956234516</v>
      </c>
      <c r="G59" s="62"/>
      <c r="H59" s="427">
        <v>737</v>
      </c>
      <c r="I59" s="14">
        <v>36</v>
      </c>
      <c r="J59" s="77" t="s">
        <v>5</v>
      </c>
      <c r="K59" s="325">
        <f t="shared" si="7"/>
        <v>36</v>
      </c>
      <c r="L59" s="329">
        <v>380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39</v>
      </c>
      <c r="C60" s="89">
        <f t="shared" si="10"/>
        <v>1862</v>
      </c>
      <c r="D60" s="97">
        <f t="shared" si="11"/>
        <v>1806</v>
      </c>
      <c r="E60" s="441" t="s">
        <v>202</v>
      </c>
      <c r="F60" s="52">
        <f t="shared" si="9"/>
        <v>103.10077519379846</v>
      </c>
      <c r="G60" s="62"/>
      <c r="H60" s="422">
        <v>728</v>
      </c>
      <c r="I60" s="219">
        <v>14</v>
      </c>
      <c r="J60" s="376" t="s">
        <v>19</v>
      </c>
      <c r="K60" s="362" t="s">
        <v>8</v>
      </c>
      <c r="L60" s="371">
        <v>83119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21</v>
      </c>
      <c r="C61" s="43">
        <f t="shared" si="10"/>
        <v>1509</v>
      </c>
      <c r="D61" s="97">
        <f t="shared" si="11"/>
        <v>1318</v>
      </c>
      <c r="E61" s="52">
        <f t="shared" si="8"/>
        <v>69.315571887919162</v>
      </c>
      <c r="F61" s="52">
        <f t="shared" si="9"/>
        <v>114.4916540212443</v>
      </c>
      <c r="G61" s="73"/>
      <c r="H61" s="44">
        <v>680</v>
      </c>
      <c r="I61" s="3">
        <v>31</v>
      </c>
      <c r="J61" s="33" t="s">
        <v>106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28</v>
      </c>
      <c r="C62" s="43">
        <f t="shared" si="10"/>
        <v>1074</v>
      </c>
      <c r="D62" s="97">
        <f t="shared" si="11"/>
        <v>2074</v>
      </c>
      <c r="E62" s="52">
        <f t="shared" si="8"/>
        <v>60.677966101694913</v>
      </c>
      <c r="F62" s="52">
        <f t="shared" si="9"/>
        <v>51.783992285438764</v>
      </c>
      <c r="G62" s="72"/>
      <c r="H62" s="333">
        <v>629</v>
      </c>
      <c r="I62" s="3">
        <v>40</v>
      </c>
      <c r="J62" s="33" t="s">
        <v>2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5</v>
      </c>
      <c r="C63" s="43">
        <f t="shared" si="10"/>
        <v>737</v>
      </c>
      <c r="D63" s="97">
        <f t="shared" si="11"/>
        <v>380</v>
      </c>
      <c r="E63" s="57">
        <f t="shared" si="8"/>
        <v>85.005767012687429</v>
      </c>
      <c r="F63" s="52">
        <f>SUM(C63/D63*100)</f>
        <v>193.94736842105263</v>
      </c>
      <c r="G63" s="75"/>
      <c r="H63" s="44">
        <v>154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58</v>
      </c>
      <c r="C64" s="67">
        <f>SUM(H90)</f>
        <v>79708</v>
      </c>
      <c r="D64" s="67">
        <f>SUM(L60)</f>
        <v>83119</v>
      </c>
      <c r="E64" s="70">
        <f>SUM(N77/M77*100)</f>
        <v>114.70757540870366</v>
      </c>
      <c r="F64" s="70">
        <f>SUM(C64/D64*100)</f>
        <v>95.89624514250653</v>
      </c>
      <c r="G64" s="71"/>
      <c r="H64" s="346">
        <v>123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3">
        <v>119</v>
      </c>
      <c r="I65" s="3">
        <v>19</v>
      </c>
      <c r="J65" s="33" t="s">
        <v>23</v>
      </c>
      <c r="M65" s="48"/>
      <c r="N65" s="26"/>
      <c r="R65" s="48"/>
      <c r="S65" s="26"/>
      <c r="T65" s="26"/>
      <c r="U65" s="26"/>
      <c r="V65" s="26"/>
    </row>
    <row r="66" spans="3:22">
      <c r="H66" s="44">
        <v>109</v>
      </c>
      <c r="I66" s="3">
        <v>15</v>
      </c>
      <c r="J66" s="33" t="s">
        <v>20</v>
      </c>
      <c r="L66" s="189" t="s">
        <v>91</v>
      </c>
      <c r="M66" s="340" t="s">
        <v>69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88">
        <v>95</v>
      </c>
      <c r="I67" s="3">
        <v>37</v>
      </c>
      <c r="J67" s="33" t="s">
        <v>37</v>
      </c>
      <c r="K67" s="3">
        <f>SUM(I50)</f>
        <v>16</v>
      </c>
      <c r="L67" s="33" t="s">
        <v>3</v>
      </c>
      <c r="M67" s="387">
        <v>26842</v>
      </c>
      <c r="N67" s="89">
        <f>SUM(H50)</f>
        <v>37745</v>
      </c>
      <c r="R67" s="48"/>
      <c r="S67" s="26"/>
      <c r="T67" s="26"/>
      <c r="U67" s="26"/>
      <c r="V67" s="26"/>
    </row>
    <row r="68" spans="3:22">
      <c r="C68" s="26"/>
      <c r="H68" s="44">
        <v>90</v>
      </c>
      <c r="I68" s="3">
        <v>9</v>
      </c>
      <c r="J68" s="3" t="s">
        <v>162</v>
      </c>
      <c r="K68" s="3">
        <f t="shared" ref="K68:K76" si="12">SUM(I51)</f>
        <v>26</v>
      </c>
      <c r="L68" s="33" t="s">
        <v>30</v>
      </c>
      <c r="M68" s="388">
        <v>15217</v>
      </c>
      <c r="N68" s="89">
        <f t="shared" ref="N68:N76" si="13">SUM(H51)</f>
        <v>14406</v>
      </c>
      <c r="R68" s="48"/>
      <c r="S68" s="26"/>
      <c r="T68" s="26"/>
      <c r="U68" s="26"/>
      <c r="V68" s="26"/>
    </row>
    <row r="69" spans="3:22">
      <c r="H69" s="44">
        <v>46</v>
      </c>
      <c r="I69" s="3">
        <v>13</v>
      </c>
      <c r="J69" s="33" t="s">
        <v>7</v>
      </c>
      <c r="K69" s="3">
        <f t="shared" si="12"/>
        <v>38</v>
      </c>
      <c r="L69" s="33" t="s">
        <v>38</v>
      </c>
      <c r="M69" s="388">
        <v>5235</v>
      </c>
      <c r="N69" s="89">
        <f t="shared" si="13"/>
        <v>7457</v>
      </c>
      <c r="R69" s="48"/>
      <c r="S69" s="26"/>
      <c r="T69" s="26"/>
      <c r="U69" s="26"/>
      <c r="V69" s="26"/>
    </row>
    <row r="70" spans="3:22">
      <c r="H70" s="44">
        <v>0</v>
      </c>
      <c r="I70" s="3">
        <v>2</v>
      </c>
      <c r="J70" s="33" t="s">
        <v>6</v>
      </c>
      <c r="K70" s="3">
        <f t="shared" si="12"/>
        <v>33</v>
      </c>
      <c r="L70" s="33" t="s">
        <v>0</v>
      </c>
      <c r="M70" s="388">
        <v>6497</v>
      </c>
      <c r="N70" s="89">
        <f t="shared" si="13"/>
        <v>5867</v>
      </c>
      <c r="R70" s="48"/>
      <c r="S70" s="26"/>
      <c r="T70" s="26"/>
      <c r="U70" s="26"/>
      <c r="V70" s="26"/>
    </row>
    <row r="71" spans="3:22">
      <c r="H71" s="44">
        <v>0</v>
      </c>
      <c r="I71" s="3">
        <v>3</v>
      </c>
      <c r="J71" s="33" t="s">
        <v>10</v>
      </c>
      <c r="K71" s="3">
        <f t="shared" si="12"/>
        <v>34</v>
      </c>
      <c r="L71" s="33" t="s">
        <v>1</v>
      </c>
      <c r="M71" s="388">
        <v>5498</v>
      </c>
      <c r="N71" s="89">
        <f t="shared" si="13"/>
        <v>4368</v>
      </c>
      <c r="R71" s="48"/>
      <c r="S71" s="26"/>
      <c r="T71" s="26"/>
      <c r="U71" s="26"/>
      <c r="V71" s="26"/>
    </row>
    <row r="72" spans="3:22">
      <c r="H72" s="88">
        <v>0</v>
      </c>
      <c r="I72" s="3">
        <v>4</v>
      </c>
      <c r="J72" s="33" t="s">
        <v>11</v>
      </c>
      <c r="K72" s="3">
        <f t="shared" si="12"/>
        <v>25</v>
      </c>
      <c r="L72" s="33" t="s">
        <v>29</v>
      </c>
      <c r="M72" s="388">
        <v>2266</v>
      </c>
      <c r="N72" s="89">
        <f t="shared" si="13"/>
        <v>1910</v>
      </c>
      <c r="R72" s="48"/>
      <c r="S72" s="26"/>
      <c r="T72" s="26"/>
      <c r="U72" s="26"/>
      <c r="V72" s="26"/>
    </row>
    <row r="73" spans="3:22">
      <c r="H73" s="44">
        <v>0</v>
      </c>
      <c r="I73" s="3">
        <v>5</v>
      </c>
      <c r="J73" s="33" t="s">
        <v>12</v>
      </c>
      <c r="K73" s="3">
        <f t="shared" si="12"/>
        <v>39</v>
      </c>
      <c r="L73" s="33" t="s">
        <v>39</v>
      </c>
      <c r="M73" s="388">
        <v>0</v>
      </c>
      <c r="N73" s="89">
        <f t="shared" si="13"/>
        <v>1862</v>
      </c>
      <c r="R73" s="48"/>
      <c r="S73" s="26"/>
      <c r="T73" s="26"/>
      <c r="U73" s="26"/>
      <c r="V73" s="26"/>
    </row>
    <row r="74" spans="3:22">
      <c r="H74" s="88">
        <v>0</v>
      </c>
      <c r="I74" s="3">
        <v>6</v>
      </c>
      <c r="J74" s="33" t="s">
        <v>13</v>
      </c>
      <c r="K74" s="3">
        <f t="shared" si="12"/>
        <v>17</v>
      </c>
      <c r="L74" s="33" t="s">
        <v>21</v>
      </c>
      <c r="M74" s="388">
        <v>2177</v>
      </c>
      <c r="N74" s="89">
        <f t="shared" si="13"/>
        <v>1509</v>
      </c>
      <c r="R74" s="48"/>
      <c r="S74" s="26"/>
      <c r="T74" s="26"/>
      <c r="U74" s="26"/>
      <c r="V74" s="26"/>
    </row>
    <row r="75" spans="3:22">
      <c r="H75" s="44">
        <v>0</v>
      </c>
      <c r="I75" s="3">
        <v>7</v>
      </c>
      <c r="J75" s="33" t="s">
        <v>14</v>
      </c>
      <c r="K75" s="3">
        <f t="shared" si="12"/>
        <v>24</v>
      </c>
      <c r="L75" s="33" t="s">
        <v>28</v>
      </c>
      <c r="M75" s="388">
        <v>1770</v>
      </c>
      <c r="N75" s="89">
        <f t="shared" si="13"/>
        <v>1074</v>
      </c>
      <c r="R75" s="48"/>
      <c r="S75" s="26"/>
      <c r="T75" s="26"/>
      <c r="U75" s="26"/>
      <c r="V75" s="26"/>
    </row>
    <row r="76" spans="3:22" ht="14.25" thickBot="1">
      <c r="H76" s="88">
        <v>0</v>
      </c>
      <c r="I76" s="3">
        <v>8</v>
      </c>
      <c r="J76" s="33" t="s">
        <v>15</v>
      </c>
      <c r="K76" s="14">
        <f t="shared" si="12"/>
        <v>36</v>
      </c>
      <c r="L76" s="77" t="s">
        <v>5</v>
      </c>
      <c r="M76" s="389">
        <v>867</v>
      </c>
      <c r="N76" s="166">
        <f t="shared" si="13"/>
        <v>737</v>
      </c>
      <c r="R76" s="48"/>
      <c r="S76" s="26"/>
      <c r="T76" s="26"/>
      <c r="U76" s="26"/>
      <c r="V76" s="26"/>
    </row>
    <row r="77" spans="3:22" ht="14.25" thickTop="1">
      <c r="H77" s="44">
        <v>0</v>
      </c>
      <c r="I77" s="3">
        <v>10</v>
      </c>
      <c r="J77" s="33" t="s">
        <v>16</v>
      </c>
      <c r="K77" s="3"/>
      <c r="L77" s="114" t="s">
        <v>62</v>
      </c>
      <c r="M77" s="294">
        <v>69488</v>
      </c>
      <c r="N77" s="171">
        <f>SUM(H90)</f>
        <v>79708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289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346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43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>
      <c r="H82" s="44">
        <v>0</v>
      </c>
      <c r="I82" s="3">
        <v>22</v>
      </c>
      <c r="J82" s="33" t="s">
        <v>26</v>
      </c>
      <c r="R82" s="48"/>
      <c r="S82" s="26"/>
      <c r="T82" s="26"/>
      <c r="U82" s="26"/>
      <c r="V82" s="26"/>
    </row>
    <row r="83" spans="8:22">
      <c r="H83" s="44">
        <v>0</v>
      </c>
      <c r="I83" s="3">
        <v>23</v>
      </c>
      <c r="J83" s="33" t="s">
        <v>27</v>
      </c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R84" s="48"/>
      <c r="S84" s="26"/>
      <c r="T84" s="26"/>
      <c r="U84" s="26"/>
      <c r="V84" s="26"/>
    </row>
    <row r="85" spans="8:22">
      <c r="H85" s="88">
        <v>0</v>
      </c>
      <c r="I85" s="3">
        <v>28</v>
      </c>
      <c r="J85" s="33" t="s">
        <v>32</v>
      </c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R87" s="48"/>
      <c r="S87" s="26"/>
      <c r="T87" s="26"/>
      <c r="U87" s="26"/>
      <c r="V87" s="26"/>
    </row>
    <row r="88" spans="8:22">
      <c r="H88" s="289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79708</v>
      </c>
      <c r="I90" s="3"/>
      <c r="J90" s="3" t="s">
        <v>48</v>
      </c>
    </row>
  </sheetData>
  <sortState ref="H3:J43">
    <sortCondition descending="1" ref="H3:H43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M19" sqref="M19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t="s">
        <v>49</v>
      </c>
      <c r="J1" s="46"/>
      <c r="L1" s="47"/>
      <c r="N1" s="47"/>
      <c r="O1" s="48"/>
      <c r="R1" s="108"/>
    </row>
    <row r="2" spans="8:30" ht="13.5" customHeight="1">
      <c r="H2" s="290" t="s">
        <v>196</v>
      </c>
      <c r="I2" s="3"/>
      <c r="J2" s="182" t="s">
        <v>70</v>
      </c>
      <c r="K2" s="81"/>
      <c r="L2" s="316" t="s">
        <v>197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N3" s="48"/>
      <c r="O3" s="1"/>
      <c r="R3" s="48"/>
      <c r="S3" s="26"/>
      <c r="T3" s="26"/>
      <c r="U3" s="26"/>
      <c r="V3" s="26"/>
    </row>
    <row r="4" spans="8:30" ht="13.5" customHeight="1">
      <c r="H4" s="423">
        <v>44378</v>
      </c>
      <c r="I4" s="3">
        <v>33</v>
      </c>
      <c r="J4" s="160" t="s">
        <v>0</v>
      </c>
      <c r="K4" s="120">
        <f>SUM(I4)</f>
        <v>33</v>
      </c>
      <c r="L4" s="309">
        <v>44816</v>
      </c>
      <c r="M4" s="95"/>
      <c r="N4" s="418"/>
      <c r="O4" s="1"/>
      <c r="R4" s="48"/>
      <c r="S4" s="26"/>
      <c r="T4" s="26"/>
      <c r="U4" s="26"/>
      <c r="V4" s="26"/>
    </row>
    <row r="5" spans="8:30" ht="13.5" customHeight="1">
      <c r="H5" s="88">
        <v>10474</v>
      </c>
      <c r="I5" s="3">
        <v>13</v>
      </c>
      <c r="J5" s="160" t="s">
        <v>7</v>
      </c>
      <c r="K5" s="120">
        <f t="shared" ref="K5:K13" si="0">SUM(I5)</f>
        <v>13</v>
      </c>
      <c r="L5" s="310">
        <v>10681</v>
      </c>
      <c r="M5" s="95"/>
      <c r="N5" s="418"/>
      <c r="O5" s="1"/>
      <c r="R5" s="48"/>
      <c r="S5" s="26"/>
      <c r="T5" s="26"/>
      <c r="U5" s="26"/>
      <c r="V5" s="26"/>
    </row>
    <row r="6" spans="8:30" ht="13.5" customHeight="1">
      <c r="H6" s="88">
        <v>10260</v>
      </c>
      <c r="I6" s="3">
        <v>34</v>
      </c>
      <c r="J6" s="160" t="s">
        <v>1</v>
      </c>
      <c r="K6" s="120">
        <f t="shared" si="0"/>
        <v>34</v>
      </c>
      <c r="L6" s="310">
        <v>9777</v>
      </c>
      <c r="M6" s="95"/>
      <c r="N6" s="418"/>
      <c r="O6" s="1"/>
      <c r="R6" s="48"/>
      <c r="S6" s="26"/>
      <c r="T6" s="26"/>
      <c r="U6" s="26"/>
      <c r="V6" s="26"/>
    </row>
    <row r="7" spans="8:30" ht="13.5" customHeight="1">
      <c r="H7" s="88">
        <v>10126</v>
      </c>
      <c r="I7" s="3">
        <v>9</v>
      </c>
      <c r="J7" s="3" t="s">
        <v>161</v>
      </c>
      <c r="K7" s="120">
        <f t="shared" si="0"/>
        <v>9</v>
      </c>
      <c r="L7" s="310">
        <v>10734</v>
      </c>
      <c r="M7" s="95"/>
      <c r="N7" s="418"/>
      <c r="O7" s="1"/>
      <c r="R7" s="48"/>
      <c r="S7" s="26"/>
      <c r="T7" s="26"/>
      <c r="U7" s="26"/>
      <c r="V7" s="26"/>
    </row>
    <row r="8" spans="8:30" ht="13.5" customHeight="1">
      <c r="H8" s="88">
        <v>5365</v>
      </c>
      <c r="I8" s="3">
        <v>24</v>
      </c>
      <c r="J8" s="160" t="s">
        <v>28</v>
      </c>
      <c r="K8" s="120">
        <f t="shared" si="0"/>
        <v>24</v>
      </c>
      <c r="L8" s="310">
        <v>5304</v>
      </c>
      <c r="M8" s="95"/>
      <c r="N8" s="418"/>
      <c r="O8" s="1"/>
      <c r="R8" s="48"/>
      <c r="S8" s="26"/>
      <c r="T8" s="26"/>
      <c r="U8" s="26"/>
      <c r="V8" s="26"/>
    </row>
    <row r="9" spans="8:30" ht="13.5" customHeight="1">
      <c r="H9" s="88">
        <v>5029</v>
      </c>
      <c r="I9" s="3">
        <v>25</v>
      </c>
      <c r="J9" s="160" t="s">
        <v>29</v>
      </c>
      <c r="K9" s="120">
        <f t="shared" si="0"/>
        <v>25</v>
      </c>
      <c r="L9" s="310">
        <v>4361</v>
      </c>
      <c r="M9" s="95"/>
      <c r="O9" s="1"/>
      <c r="R9" s="48"/>
      <c r="S9" s="26"/>
      <c r="T9" s="26"/>
      <c r="U9" s="26"/>
      <c r="V9" s="26"/>
    </row>
    <row r="10" spans="8:30" ht="13.5" customHeight="1">
      <c r="H10" s="88">
        <v>1987</v>
      </c>
      <c r="I10" s="3">
        <v>12</v>
      </c>
      <c r="J10" s="160" t="s">
        <v>18</v>
      </c>
      <c r="K10" s="120">
        <f t="shared" si="0"/>
        <v>12</v>
      </c>
      <c r="L10" s="310">
        <v>1405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289">
        <v>1581</v>
      </c>
      <c r="I11" s="3">
        <v>20</v>
      </c>
      <c r="J11" s="160" t="s">
        <v>24</v>
      </c>
      <c r="K11" s="120">
        <f t="shared" si="0"/>
        <v>20</v>
      </c>
      <c r="L11" s="310">
        <v>904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289">
        <v>1055</v>
      </c>
      <c r="I12" s="3">
        <v>36</v>
      </c>
      <c r="J12" s="160" t="s">
        <v>5</v>
      </c>
      <c r="K12" s="120">
        <f t="shared" si="0"/>
        <v>36</v>
      </c>
      <c r="L12" s="310">
        <v>1021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1053</v>
      </c>
      <c r="I13" s="14">
        <v>17</v>
      </c>
      <c r="J13" s="162" t="s">
        <v>21</v>
      </c>
      <c r="K13" s="181">
        <f t="shared" si="0"/>
        <v>17</v>
      </c>
      <c r="L13" s="318">
        <v>1080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437">
        <v>1029</v>
      </c>
      <c r="I14" s="219">
        <v>1</v>
      </c>
      <c r="J14" s="220" t="s">
        <v>4</v>
      </c>
      <c r="K14" s="81" t="s">
        <v>8</v>
      </c>
      <c r="L14" s="319">
        <v>97137</v>
      </c>
      <c r="N14" s="48"/>
      <c r="R14" s="48"/>
      <c r="S14" s="26"/>
      <c r="T14" s="26"/>
      <c r="U14" s="26"/>
      <c r="V14" s="26"/>
    </row>
    <row r="15" spans="8:30" ht="13.5" customHeight="1">
      <c r="H15" s="88">
        <v>863</v>
      </c>
      <c r="I15" s="3">
        <v>16</v>
      </c>
      <c r="J15" s="160" t="s">
        <v>3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88">
        <v>825</v>
      </c>
      <c r="I16" s="3">
        <v>22</v>
      </c>
      <c r="J16" s="160" t="s">
        <v>26</v>
      </c>
      <c r="K16" s="50"/>
      <c r="R16" s="48"/>
      <c r="S16" s="26"/>
      <c r="T16" s="26"/>
      <c r="U16" s="26"/>
      <c r="V16" s="26"/>
    </row>
    <row r="17" spans="1:22" ht="13.5" customHeight="1">
      <c r="H17" s="88">
        <v>818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785</v>
      </c>
      <c r="I18" s="3">
        <v>40</v>
      </c>
      <c r="J18" s="160" t="s">
        <v>2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562</v>
      </c>
      <c r="I19" s="3">
        <v>26</v>
      </c>
      <c r="J19" s="160" t="s">
        <v>30</v>
      </c>
      <c r="L19" s="32" t="s">
        <v>70</v>
      </c>
      <c r="M19" s="450" t="s">
        <v>63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543</v>
      </c>
      <c r="I20" s="3">
        <v>21</v>
      </c>
      <c r="J20" s="160" t="s">
        <v>25</v>
      </c>
      <c r="K20" s="120">
        <f>SUM(I4)</f>
        <v>33</v>
      </c>
      <c r="L20" s="160" t="s">
        <v>0</v>
      </c>
      <c r="M20" s="320">
        <v>42415</v>
      </c>
      <c r="N20" s="89">
        <f>SUM(H4)</f>
        <v>44378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192</v>
      </c>
      <c r="D21" s="59" t="s">
        <v>184</v>
      </c>
      <c r="E21" s="59" t="s">
        <v>41</v>
      </c>
      <c r="F21" s="59" t="s">
        <v>50</v>
      </c>
      <c r="G21" s="60" t="s">
        <v>52</v>
      </c>
      <c r="H21" s="289">
        <v>360</v>
      </c>
      <c r="I21" s="3">
        <v>5</v>
      </c>
      <c r="J21" s="160" t="s">
        <v>12</v>
      </c>
      <c r="K21" s="120">
        <f t="shared" ref="K21:K29" si="1">SUM(I5)</f>
        <v>13</v>
      </c>
      <c r="L21" s="160" t="s">
        <v>7</v>
      </c>
      <c r="M21" s="321">
        <v>10083</v>
      </c>
      <c r="N21" s="89">
        <f t="shared" ref="N21:N29" si="2">SUM(H5)</f>
        <v>10474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44378</v>
      </c>
      <c r="D22" s="97">
        <f>SUM(L4)</f>
        <v>44816</v>
      </c>
      <c r="E22" s="55">
        <f t="shared" ref="E22:E31" si="3">SUM(N20/M20*100)</f>
        <v>104.62807968878933</v>
      </c>
      <c r="F22" s="52">
        <f t="shared" ref="F22:F32" si="4">SUM(C22/D22*100)</f>
        <v>99.02267047483042</v>
      </c>
      <c r="G22" s="62"/>
      <c r="H22" s="88">
        <v>355</v>
      </c>
      <c r="I22" s="3">
        <v>31</v>
      </c>
      <c r="J22" s="3" t="s">
        <v>64</v>
      </c>
      <c r="K22" s="120">
        <f t="shared" si="1"/>
        <v>34</v>
      </c>
      <c r="L22" s="160" t="s">
        <v>1</v>
      </c>
      <c r="M22" s="321">
        <v>10991</v>
      </c>
      <c r="N22" s="89">
        <f t="shared" si="2"/>
        <v>10260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10474</v>
      </c>
      <c r="D23" s="97">
        <f t="shared" ref="D23:D31" si="6">SUM(L5)</f>
        <v>10681</v>
      </c>
      <c r="E23" s="55">
        <f t="shared" si="3"/>
        <v>103.87781414261627</v>
      </c>
      <c r="F23" s="52">
        <f t="shared" si="4"/>
        <v>98.061979215429261</v>
      </c>
      <c r="G23" s="62"/>
      <c r="H23" s="88">
        <v>342</v>
      </c>
      <c r="I23" s="3">
        <v>18</v>
      </c>
      <c r="J23" s="160" t="s">
        <v>22</v>
      </c>
      <c r="K23" s="120">
        <f t="shared" si="1"/>
        <v>9</v>
      </c>
      <c r="L23" s="3" t="s">
        <v>161</v>
      </c>
      <c r="M23" s="321">
        <v>10308</v>
      </c>
      <c r="N23" s="89">
        <f t="shared" si="2"/>
        <v>10126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160" t="s">
        <v>1</v>
      </c>
      <c r="C24" s="43">
        <f t="shared" si="5"/>
        <v>10260</v>
      </c>
      <c r="D24" s="97">
        <f t="shared" si="6"/>
        <v>9777</v>
      </c>
      <c r="E24" s="55">
        <f t="shared" si="3"/>
        <v>93.349103812209989</v>
      </c>
      <c r="F24" s="52">
        <f t="shared" si="4"/>
        <v>104.94016569499847</v>
      </c>
      <c r="G24" s="62"/>
      <c r="H24" s="88">
        <v>342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5579</v>
      </c>
      <c r="N24" s="89">
        <f t="shared" si="2"/>
        <v>5365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3" t="s">
        <v>161</v>
      </c>
      <c r="C25" s="43">
        <f t="shared" si="5"/>
        <v>10126</v>
      </c>
      <c r="D25" s="97">
        <f t="shared" si="6"/>
        <v>10734</v>
      </c>
      <c r="E25" s="55">
        <f t="shared" si="3"/>
        <v>98.234381063251845</v>
      </c>
      <c r="F25" s="52">
        <f t="shared" si="4"/>
        <v>94.33575554313397</v>
      </c>
      <c r="G25" s="62"/>
      <c r="H25" s="88">
        <v>165</v>
      </c>
      <c r="I25" s="3">
        <v>14</v>
      </c>
      <c r="J25" s="160" t="s">
        <v>19</v>
      </c>
      <c r="K25" s="120">
        <f t="shared" si="1"/>
        <v>25</v>
      </c>
      <c r="L25" s="160" t="s">
        <v>29</v>
      </c>
      <c r="M25" s="321">
        <v>4006</v>
      </c>
      <c r="N25" s="89">
        <f t="shared" si="2"/>
        <v>5029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5365</v>
      </c>
      <c r="D26" s="97">
        <f t="shared" si="6"/>
        <v>5304</v>
      </c>
      <c r="E26" s="55">
        <f t="shared" si="3"/>
        <v>96.164187130310083</v>
      </c>
      <c r="F26" s="52">
        <f t="shared" si="4"/>
        <v>101.1500754147813</v>
      </c>
      <c r="G26" s="72"/>
      <c r="H26" s="88">
        <v>106</v>
      </c>
      <c r="I26" s="3">
        <v>11</v>
      </c>
      <c r="J26" s="160" t="s">
        <v>17</v>
      </c>
      <c r="K26" s="120">
        <f t="shared" si="1"/>
        <v>12</v>
      </c>
      <c r="L26" s="160" t="s">
        <v>18</v>
      </c>
      <c r="M26" s="321">
        <v>1406</v>
      </c>
      <c r="N26" s="89">
        <f t="shared" si="2"/>
        <v>1987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29</v>
      </c>
      <c r="C27" s="43">
        <f t="shared" si="5"/>
        <v>5029</v>
      </c>
      <c r="D27" s="97">
        <f t="shared" si="6"/>
        <v>4361</v>
      </c>
      <c r="E27" s="55">
        <f t="shared" si="3"/>
        <v>125.53669495756365</v>
      </c>
      <c r="F27" s="52">
        <f t="shared" si="4"/>
        <v>115.31758770924101</v>
      </c>
      <c r="G27" s="76"/>
      <c r="H27" s="88">
        <v>70</v>
      </c>
      <c r="I27" s="3">
        <v>23</v>
      </c>
      <c r="J27" s="160" t="s">
        <v>27</v>
      </c>
      <c r="K27" s="120">
        <f t="shared" si="1"/>
        <v>20</v>
      </c>
      <c r="L27" s="160" t="s">
        <v>24</v>
      </c>
      <c r="M27" s="321">
        <v>2016</v>
      </c>
      <c r="N27" s="89">
        <f t="shared" si="2"/>
        <v>1581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18</v>
      </c>
      <c r="C28" s="43">
        <f t="shared" si="5"/>
        <v>1987</v>
      </c>
      <c r="D28" s="97">
        <f t="shared" si="6"/>
        <v>1405</v>
      </c>
      <c r="E28" s="55">
        <f t="shared" si="3"/>
        <v>141.32290184921763</v>
      </c>
      <c r="F28" s="52">
        <f t="shared" si="4"/>
        <v>141.423487544484</v>
      </c>
      <c r="G28" s="62"/>
      <c r="H28" s="88">
        <v>21</v>
      </c>
      <c r="I28" s="3">
        <v>27</v>
      </c>
      <c r="J28" s="160" t="s">
        <v>31</v>
      </c>
      <c r="K28" s="120">
        <f t="shared" si="1"/>
        <v>36</v>
      </c>
      <c r="L28" s="160" t="s">
        <v>5</v>
      </c>
      <c r="M28" s="321">
        <v>900</v>
      </c>
      <c r="N28" s="89">
        <f t="shared" si="2"/>
        <v>1055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24</v>
      </c>
      <c r="C29" s="43">
        <f t="shared" si="5"/>
        <v>1581</v>
      </c>
      <c r="D29" s="97">
        <f t="shared" si="6"/>
        <v>904</v>
      </c>
      <c r="E29" s="55">
        <f t="shared" si="3"/>
        <v>78.422619047619051</v>
      </c>
      <c r="F29" s="52">
        <f t="shared" si="4"/>
        <v>174.88938053097345</v>
      </c>
      <c r="G29" s="73"/>
      <c r="H29" s="88">
        <v>6</v>
      </c>
      <c r="I29" s="3">
        <v>4</v>
      </c>
      <c r="J29" s="160" t="s">
        <v>11</v>
      </c>
      <c r="K29" s="181">
        <f t="shared" si="1"/>
        <v>17</v>
      </c>
      <c r="L29" s="162" t="s">
        <v>21</v>
      </c>
      <c r="M29" s="322">
        <v>1014</v>
      </c>
      <c r="N29" s="89">
        <f t="shared" si="2"/>
        <v>1053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5</v>
      </c>
      <c r="C30" s="43">
        <f t="shared" si="5"/>
        <v>1055</v>
      </c>
      <c r="D30" s="97">
        <f t="shared" si="6"/>
        <v>1021</v>
      </c>
      <c r="E30" s="55">
        <f t="shared" si="3"/>
        <v>117.22222222222223</v>
      </c>
      <c r="F30" s="52">
        <f t="shared" si="4"/>
        <v>103.33006856023505</v>
      </c>
      <c r="G30" s="72"/>
      <c r="H30" s="88">
        <v>5</v>
      </c>
      <c r="I30" s="3">
        <v>32</v>
      </c>
      <c r="J30" s="160" t="s">
        <v>35</v>
      </c>
      <c r="K30" s="114"/>
      <c r="L30" s="332" t="s">
        <v>107</v>
      </c>
      <c r="M30" s="323">
        <v>95766</v>
      </c>
      <c r="N30" s="89">
        <f>SUM(H44)</f>
        <v>98505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21</v>
      </c>
      <c r="C31" s="43">
        <f t="shared" si="5"/>
        <v>1053</v>
      </c>
      <c r="D31" s="97">
        <f t="shared" si="6"/>
        <v>1080</v>
      </c>
      <c r="E31" s="55">
        <f t="shared" si="3"/>
        <v>103.84615384615385</v>
      </c>
      <c r="F31" s="63">
        <f t="shared" si="4"/>
        <v>97.5</v>
      </c>
      <c r="G31" s="75"/>
      <c r="H31" s="88">
        <v>0</v>
      </c>
      <c r="I31" s="3">
        <v>2</v>
      </c>
      <c r="J31" s="160" t="s">
        <v>6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98505</v>
      </c>
      <c r="D32" s="67">
        <f>SUM(L14)</f>
        <v>97137</v>
      </c>
      <c r="E32" s="68">
        <f>SUM(N30/M30*100)</f>
        <v>102.86009648518264</v>
      </c>
      <c r="F32" s="63">
        <f t="shared" si="4"/>
        <v>101.40832020754193</v>
      </c>
      <c r="G32" s="71"/>
      <c r="H32" s="89">
        <v>0</v>
      </c>
      <c r="I32" s="3">
        <v>3</v>
      </c>
      <c r="J32" s="160" t="s">
        <v>10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0</v>
      </c>
      <c r="I33" s="3">
        <v>7</v>
      </c>
      <c r="J33" s="160" t="s">
        <v>14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0</v>
      </c>
      <c r="I34" s="3">
        <v>8</v>
      </c>
      <c r="J34" s="160" t="s">
        <v>15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10</v>
      </c>
      <c r="J35" s="160" t="s">
        <v>16</v>
      </c>
      <c r="K35" s="45"/>
      <c r="L35" s="29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15</v>
      </c>
      <c r="J36" s="160" t="s">
        <v>20</v>
      </c>
      <c r="K36" s="45"/>
      <c r="L36" s="29"/>
      <c r="R36" s="48"/>
      <c r="S36" s="26"/>
      <c r="T36" s="26"/>
      <c r="U36" s="26"/>
      <c r="V36" s="26"/>
    </row>
    <row r="37" spans="3:30" ht="13.5" customHeight="1">
      <c r="H37" s="88">
        <v>0</v>
      </c>
      <c r="I37" s="3">
        <v>19</v>
      </c>
      <c r="J37" s="160" t="s">
        <v>23</v>
      </c>
      <c r="K37" s="45"/>
      <c r="L37" s="26"/>
      <c r="R37" s="48"/>
      <c r="S37" s="26"/>
      <c r="T37" s="26"/>
      <c r="U37" s="26"/>
      <c r="V37" s="90"/>
    </row>
    <row r="38" spans="3:30" ht="13.5" customHeight="1">
      <c r="H38" s="289">
        <v>0</v>
      </c>
      <c r="I38" s="3">
        <v>28</v>
      </c>
      <c r="J38" s="160" t="s">
        <v>32</v>
      </c>
      <c r="K38" s="45"/>
      <c r="L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29</v>
      </c>
      <c r="J39" s="160" t="s">
        <v>54</v>
      </c>
      <c r="K39" s="45"/>
      <c r="L39" s="26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30</v>
      </c>
      <c r="J40" s="160" t="s">
        <v>33</v>
      </c>
      <c r="K40" s="45"/>
      <c r="L40" s="26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35</v>
      </c>
      <c r="J41" s="160" t="s">
        <v>36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37</v>
      </c>
      <c r="J42" s="160" t="s">
        <v>37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39</v>
      </c>
      <c r="J43" s="160" t="s">
        <v>39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98505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I47" t="s">
        <v>49</v>
      </c>
      <c r="J47" s="46"/>
      <c r="L47" s="47"/>
      <c r="N47" s="47"/>
      <c r="R47" s="48"/>
      <c r="S47" s="26"/>
      <c r="T47" s="26"/>
      <c r="U47" s="26"/>
      <c r="V47" s="26"/>
    </row>
    <row r="48" spans="3:30" ht="13.5" customHeight="1">
      <c r="H48" s="183" t="s">
        <v>195</v>
      </c>
      <c r="I48" s="3"/>
      <c r="J48" s="178" t="s">
        <v>104</v>
      </c>
      <c r="K48" s="81"/>
      <c r="L48" s="296" t="s">
        <v>197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N49" s="48"/>
      <c r="R49" s="48"/>
      <c r="S49" s="26"/>
      <c r="T49" s="26"/>
      <c r="U49" s="26"/>
      <c r="V49" s="26"/>
    </row>
    <row r="50" spans="1:22" ht="13.5" customHeight="1">
      <c r="H50" s="89">
        <v>335710</v>
      </c>
      <c r="I50" s="160">
        <v>17</v>
      </c>
      <c r="J50" s="160" t="s">
        <v>21</v>
      </c>
      <c r="K50" s="123">
        <f>SUM(I50)</f>
        <v>17</v>
      </c>
      <c r="L50" s="297">
        <v>271172</v>
      </c>
      <c r="M50" s="79"/>
      <c r="N50" s="48"/>
      <c r="O50" s="26"/>
      <c r="R50" s="48"/>
      <c r="S50" s="26"/>
      <c r="T50" s="26"/>
      <c r="U50" s="26"/>
      <c r="V50" s="26"/>
    </row>
    <row r="51" spans="1:22" ht="13.5" customHeight="1">
      <c r="H51" s="88">
        <v>97050</v>
      </c>
      <c r="I51" s="160">
        <v>36</v>
      </c>
      <c r="J51" s="160" t="s">
        <v>5</v>
      </c>
      <c r="K51" s="123">
        <f t="shared" ref="K51:K59" si="7">SUM(I51)</f>
        <v>36</v>
      </c>
      <c r="L51" s="297">
        <v>98886</v>
      </c>
      <c r="M51" s="79"/>
      <c r="N51" s="48"/>
      <c r="O51" s="26"/>
      <c r="R51" s="48"/>
      <c r="S51" s="26"/>
      <c r="T51" s="26"/>
      <c r="U51" s="26"/>
      <c r="V51" s="26"/>
    </row>
    <row r="52" spans="1:22" ht="13.5" customHeight="1">
      <c r="H52" s="88">
        <v>26783</v>
      </c>
      <c r="I52" s="160">
        <v>16</v>
      </c>
      <c r="J52" s="160" t="s">
        <v>3</v>
      </c>
      <c r="K52" s="123">
        <f t="shared" si="7"/>
        <v>16</v>
      </c>
      <c r="L52" s="297">
        <v>21516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24954</v>
      </c>
      <c r="I53" s="160">
        <v>40</v>
      </c>
      <c r="J53" s="160" t="s">
        <v>2</v>
      </c>
      <c r="K53" s="123">
        <f t="shared" si="7"/>
        <v>40</v>
      </c>
      <c r="L53" s="297">
        <v>18745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192</v>
      </c>
      <c r="D54" s="59" t="s">
        <v>184</v>
      </c>
      <c r="E54" s="59" t="s">
        <v>41</v>
      </c>
      <c r="F54" s="59" t="s">
        <v>50</v>
      </c>
      <c r="G54" s="60" t="s">
        <v>52</v>
      </c>
      <c r="H54" s="88">
        <v>17959</v>
      </c>
      <c r="I54" s="160">
        <v>26</v>
      </c>
      <c r="J54" s="160" t="s">
        <v>30</v>
      </c>
      <c r="K54" s="123">
        <f t="shared" si="7"/>
        <v>26</v>
      </c>
      <c r="L54" s="297">
        <v>20795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335710</v>
      </c>
      <c r="D55" s="5">
        <f t="shared" ref="D55:D64" si="8">SUM(L50)</f>
        <v>271172</v>
      </c>
      <c r="E55" s="52">
        <f>SUM(N66/M66*100)</f>
        <v>97.407759891366169</v>
      </c>
      <c r="F55" s="52">
        <f t="shared" ref="F55:F65" si="9">SUM(C55/D55*100)</f>
        <v>123.79965483161979</v>
      </c>
      <c r="G55" s="62"/>
      <c r="H55" s="193">
        <v>13595</v>
      </c>
      <c r="I55" s="160">
        <v>24</v>
      </c>
      <c r="J55" s="160" t="s">
        <v>28</v>
      </c>
      <c r="K55" s="123">
        <f t="shared" si="7"/>
        <v>24</v>
      </c>
      <c r="L55" s="297">
        <v>12973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97050</v>
      </c>
      <c r="D56" s="5">
        <f t="shared" si="8"/>
        <v>98886</v>
      </c>
      <c r="E56" s="52">
        <f t="shared" ref="E56:E65" si="11">SUM(N67/M67*100)</f>
        <v>103.2985279560622</v>
      </c>
      <c r="F56" s="52">
        <f t="shared" si="9"/>
        <v>98.143316546326076</v>
      </c>
      <c r="G56" s="62"/>
      <c r="H56" s="88">
        <v>13366</v>
      </c>
      <c r="I56" s="160">
        <v>33</v>
      </c>
      <c r="J56" s="160" t="s">
        <v>0</v>
      </c>
      <c r="K56" s="123">
        <f t="shared" si="7"/>
        <v>33</v>
      </c>
      <c r="L56" s="297">
        <v>3908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3</v>
      </c>
      <c r="C57" s="43">
        <f t="shared" si="10"/>
        <v>26783</v>
      </c>
      <c r="D57" s="5">
        <f t="shared" si="8"/>
        <v>21516</v>
      </c>
      <c r="E57" s="52">
        <f t="shared" si="11"/>
        <v>110.01437666872047</v>
      </c>
      <c r="F57" s="52">
        <f t="shared" si="9"/>
        <v>124.47945714816882</v>
      </c>
      <c r="G57" s="62"/>
      <c r="H57" s="88">
        <v>11869</v>
      </c>
      <c r="I57" s="160">
        <v>38</v>
      </c>
      <c r="J57" s="160" t="s">
        <v>38</v>
      </c>
      <c r="K57" s="123">
        <f t="shared" si="7"/>
        <v>38</v>
      </c>
      <c r="L57" s="297">
        <v>8654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2</v>
      </c>
      <c r="C58" s="43">
        <f t="shared" si="10"/>
        <v>24954</v>
      </c>
      <c r="D58" s="5">
        <f t="shared" si="8"/>
        <v>18745</v>
      </c>
      <c r="E58" s="52">
        <f t="shared" si="11"/>
        <v>120.61481946928319</v>
      </c>
      <c r="F58" s="52">
        <f t="shared" si="9"/>
        <v>133.12349959989331</v>
      </c>
      <c r="G58" s="62"/>
      <c r="H58" s="373">
        <v>11082</v>
      </c>
      <c r="I58" s="162">
        <v>37</v>
      </c>
      <c r="J58" s="162" t="s">
        <v>37</v>
      </c>
      <c r="K58" s="123">
        <f t="shared" si="7"/>
        <v>37</v>
      </c>
      <c r="L58" s="295">
        <v>12273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30</v>
      </c>
      <c r="C59" s="43">
        <f t="shared" si="10"/>
        <v>17959</v>
      </c>
      <c r="D59" s="5">
        <f t="shared" si="8"/>
        <v>20795</v>
      </c>
      <c r="E59" s="52">
        <f t="shared" si="11"/>
        <v>90.065195586760282</v>
      </c>
      <c r="F59" s="52">
        <f t="shared" si="9"/>
        <v>86.362106275547006</v>
      </c>
      <c r="G59" s="72"/>
      <c r="H59" s="373">
        <v>9264</v>
      </c>
      <c r="I59" s="162">
        <v>25</v>
      </c>
      <c r="J59" s="162" t="s">
        <v>29</v>
      </c>
      <c r="K59" s="123">
        <f t="shared" si="7"/>
        <v>25</v>
      </c>
      <c r="L59" s="295">
        <v>7181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28</v>
      </c>
      <c r="C60" s="43">
        <f t="shared" si="10"/>
        <v>13595</v>
      </c>
      <c r="D60" s="5">
        <f t="shared" si="8"/>
        <v>12973</v>
      </c>
      <c r="E60" s="52">
        <f t="shared" si="11"/>
        <v>105.97910820081073</v>
      </c>
      <c r="F60" s="52">
        <f t="shared" si="9"/>
        <v>104.79457334463886</v>
      </c>
      <c r="G60" s="62"/>
      <c r="H60" s="419">
        <v>5927</v>
      </c>
      <c r="I60" s="220">
        <v>34</v>
      </c>
      <c r="J60" s="220" t="s">
        <v>1</v>
      </c>
      <c r="K60" s="81" t="s">
        <v>8</v>
      </c>
      <c r="L60" s="405">
        <v>493537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0</v>
      </c>
      <c r="C61" s="43">
        <f t="shared" si="10"/>
        <v>13366</v>
      </c>
      <c r="D61" s="5">
        <f t="shared" si="8"/>
        <v>3908</v>
      </c>
      <c r="E61" s="52">
        <f t="shared" si="11"/>
        <v>135.99918599918598</v>
      </c>
      <c r="F61" s="52">
        <f t="shared" si="9"/>
        <v>342.01637666325485</v>
      </c>
      <c r="G61" s="62"/>
      <c r="H61" s="88">
        <v>2883</v>
      </c>
      <c r="I61" s="160">
        <v>15</v>
      </c>
      <c r="J61" s="160" t="s">
        <v>20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38</v>
      </c>
      <c r="C62" s="43">
        <f t="shared" si="10"/>
        <v>11869</v>
      </c>
      <c r="D62" s="5">
        <f t="shared" si="8"/>
        <v>8654</v>
      </c>
      <c r="E62" s="52">
        <f t="shared" si="11"/>
        <v>138.65654205607476</v>
      </c>
      <c r="F62" s="52">
        <f t="shared" si="9"/>
        <v>137.15045065865496</v>
      </c>
      <c r="G62" s="73"/>
      <c r="H62" s="88">
        <v>1588</v>
      </c>
      <c r="I62" s="160">
        <v>30</v>
      </c>
      <c r="J62" s="160" t="s">
        <v>98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37</v>
      </c>
      <c r="C63" s="43">
        <f t="shared" si="10"/>
        <v>11082</v>
      </c>
      <c r="D63" s="5">
        <f t="shared" si="8"/>
        <v>12273</v>
      </c>
      <c r="E63" s="52">
        <f t="shared" si="11"/>
        <v>97.184951328597734</v>
      </c>
      <c r="F63" s="52">
        <f t="shared" si="9"/>
        <v>90.295771205084336</v>
      </c>
      <c r="G63" s="72"/>
      <c r="H63" s="289">
        <v>1369</v>
      </c>
      <c r="I63" s="160">
        <v>11</v>
      </c>
      <c r="J63" s="160" t="s">
        <v>17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29</v>
      </c>
      <c r="C64" s="43">
        <f t="shared" si="10"/>
        <v>9264</v>
      </c>
      <c r="D64" s="5">
        <f t="shared" si="8"/>
        <v>7181</v>
      </c>
      <c r="E64" s="57">
        <f t="shared" si="11"/>
        <v>100.39011703511053</v>
      </c>
      <c r="F64" s="52">
        <f t="shared" si="9"/>
        <v>129.00710207491991</v>
      </c>
      <c r="G64" s="75"/>
      <c r="H64" s="122">
        <v>1077</v>
      </c>
      <c r="I64" s="160">
        <v>21</v>
      </c>
      <c r="J64" s="160" t="s">
        <v>25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578624</v>
      </c>
      <c r="D65" s="67">
        <f>SUM(L60)</f>
        <v>493537</v>
      </c>
      <c r="E65" s="70">
        <f t="shared" si="11"/>
        <v>101.31657050805019</v>
      </c>
      <c r="F65" s="70">
        <f t="shared" si="9"/>
        <v>117.24024743838861</v>
      </c>
      <c r="G65" s="71"/>
      <c r="H65" s="89">
        <v>1002</v>
      </c>
      <c r="I65" s="160">
        <v>29</v>
      </c>
      <c r="J65" s="160" t="s">
        <v>54</v>
      </c>
      <c r="L65" s="190" t="s">
        <v>104</v>
      </c>
      <c r="M65" s="141" t="s">
        <v>63</v>
      </c>
      <c r="N65" t="s">
        <v>75</v>
      </c>
      <c r="R65" s="48"/>
      <c r="S65" s="26"/>
      <c r="T65" s="26"/>
      <c r="U65" s="26"/>
      <c r="V65" s="26"/>
    </row>
    <row r="66" spans="1:22" ht="13.5" customHeight="1">
      <c r="H66" s="88">
        <v>860</v>
      </c>
      <c r="I66" s="160">
        <v>10</v>
      </c>
      <c r="J66" s="160" t="s">
        <v>16</v>
      </c>
      <c r="K66" s="116">
        <f>SUM(I50)</f>
        <v>17</v>
      </c>
      <c r="L66" s="160" t="s">
        <v>21</v>
      </c>
      <c r="M66" s="308">
        <v>344644</v>
      </c>
      <c r="N66" s="89">
        <f>SUM(H50)</f>
        <v>335710</v>
      </c>
      <c r="R66" s="48"/>
      <c r="S66" s="26"/>
      <c r="T66" s="26"/>
      <c r="U66" s="26"/>
      <c r="V66" s="26"/>
    </row>
    <row r="67" spans="1:22" ht="13.5" customHeight="1">
      <c r="H67" s="88">
        <v>696</v>
      </c>
      <c r="I67" s="160">
        <v>14</v>
      </c>
      <c r="J67" s="160" t="s">
        <v>19</v>
      </c>
      <c r="K67" s="116">
        <f t="shared" ref="K67:K75" si="12">SUM(I51)</f>
        <v>36</v>
      </c>
      <c r="L67" s="160" t="s">
        <v>5</v>
      </c>
      <c r="M67" s="306">
        <v>93951</v>
      </c>
      <c r="N67" s="89">
        <f t="shared" ref="N67:N75" si="13">SUM(H51)</f>
        <v>97050</v>
      </c>
      <c r="R67" s="48"/>
      <c r="S67" s="26"/>
      <c r="T67" s="26"/>
      <c r="U67" s="26"/>
      <c r="V67" s="26"/>
    </row>
    <row r="68" spans="1:22" ht="13.5" customHeight="1">
      <c r="C68" s="26"/>
      <c r="H68" s="88">
        <v>669</v>
      </c>
      <c r="I68" s="160">
        <v>35</v>
      </c>
      <c r="J68" s="160" t="s">
        <v>36</v>
      </c>
      <c r="K68" s="116">
        <f t="shared" si="12"/>
        <v>16</v>
      </c>
      <c r="L68" s="160" t="s">
        <v>3</v>
      </c>
      <c r="M68" s="306">
        <v>24345</v>
      </c>
      <c r="N68" s="89">
        <f t="shared" si="13"/>
        <v>26783</v>
      </c>
      <c r="R68" s="48"/>
      <c r="S68" s="26"/>
      <c r="T68" s="26"/>
      <c r="U68" s="26"/>
      <c r="V68" s="26"/>
    </row>
    <row r="69" spans="1:22" ht="13.5" customHeight="1">
      <c r="H69" s="88">
        <v>330</v>
      </c>
      <c r="I69" s="160">
        <v>13</v>
      </c>
      <c r="J69" s="160" t="s">
        <v>7</v>
      </c>
      <c r="K69" s="116">
        <f t="shared" si="12"/>
        <v>40</v>
      </c>
      <c r="L69" s="160" t="s">
        <v>2</v>
      </c>
      <c r="M69" s="306">
        <v>20689</v>
      </c>
      <c r="N69" s="89">
        <f t="shared" si="13"/>
        <v>24954</v>
      </c>
      <c r="R69" s="48"/>
      <c r="S69" s="26"/>
      <c r="T69" s="26"/>
      <c r="U69" s="26"/>
      <c r="V69" s="26"/>
    </row>
    <row r="70" spans="1:22" ht="13.5" customHeight="1">
      <c r="H70" s="289">
        <v>207</v>
      </c>
      <c r="I70" s="160">
        <v>1</v>
      </c>
      <c r="J70" s="160" t="s">
        <v>4</v>
      </c>
      <c r="K70" s="116">
        <f t="shared" si="12"/>
        <v>26</v>
      </c>
      <c r="L70" s="160" t="s">
        <v>30</v>
      </c>
      <c r="M70" s="306">
        <v>19940</v>
      </c>
      <c r="N70" s="89">
        <f t="shared" si="13"/>
        <v>17959</v>
      </c>
      <c r="R70" s="48"/>
      <c r="S70" s="26"/>
      <c r="T70" s="26"/>
      <c r="U70" s="26"/>
      <c r="V70" s="26"/>
    </row>
    <row r="71" spans="1:22" ht="13.5" customHeight="1">
      <c r="H71" s="289">
        <v>121</v>
      </c>
      <c r="I71" s="160">
        <v>9</v>
      </c>
      <c r="J71" s="3" t="s">
        <v>161</v>
      </c>
      <c r="K71" s="116">
        <f t="shared" si="12"/>
        <v>24</v>
      </c>
      <c r="L71" s="160" t="s">
        <v>28</v>
      </c>
      <c r="M71" s="306">
        <v>12828</v>
      </c>
      <c r="N71" s="89">
        <f t="shared" si="13"/>
        <v>13595</v>
      </c>
      <c r="R71" s="48"/>
      <c r="S71" s="26"/>
      <c r="T71" s="26"/>
      <c r="U71" s="26"/>
      <c r="V71" s="26"/>
    </row>
    <row r="72" spans="1:22" ht="13.5" customHeight="1">
      <c r="H72" s="88">
        <v>91</v>
      </c>
      <c r="I72" s="160">
        <v>22</v>
      </c>
      <c r="J72" s="160" t="s">
        <v>26</v>
      </c>
      <c r="K72" s="116">
        <f t="shared" si="12"/>
        <v>33</v>
      </c>
      <c r="L72" s="160" t="s">
        <v>0</v>
      </c>
      <c r="M72" s="306">
        <v>9828</v>
      </c>
      <c r="N72" s="89">
        <f t="shared" si="13"/>
        <v>13366</v>
      </c>
      <c r="R72" s="48"/>
      <c r="S72" s="26"/>
      <c r="T72" s="26"/>
      <c r="U72" s="26"/>
      <c r="V72" s="26"/>
    </row>
    <row r="73" spans="1:22" ht="13.5" customHeight="1">
      <c r="H73" s="88">
        <v>57</v>
      </c>
      <c r="I73" s="160">
        <v>4</v>
      </c>
      <c r="J73" s="160" t="s">
        <v>11</v>
      </c>
      <c r="K73" s="116">
        <f t="shared" si="12"/>
        <v>38</v>
      </c>
      <c r="L73" s="160" t="s">
        <v>38</v>
      </c>
      <c r="M73" s="306">
        <v>8560</v>
      </c>
      <c r="N73" s="89">
        <f t="shared" si="13"/>
        <v>11869</v>
      </c>
      <c r="R73" s="48"/>
      <c r="S73" s="26"/>
      <c r="T73" s="26"/>
      <c r="U73" s="26"/>
      <c r="V73" s="26"/>
    </row>
    <row r="74" spans="1:22" ht="13.5" customHeight="1">
      <c r="H74" s="88">
        <v>42</v>
      </c>
      <c r="I74" s="160">
        <v>27</v>
      </c>
      <c r="J74" s="160" t="s">
        <v>31</v>
      </c>
      <c r="K74" s="116">
        <f t="shared" si="12"/>
        <v>37</v>
      </c>
      <c r="L74" s="162" t="s">
        <v>37</v>
      </c>
      <c r="M74" s="307">
        <v>11403</v>
      </c>
      <c r="N74" s="89">
        <f t="shared" si="13"/>
        <v>11082</v>
      </c>
      <c r="R74" s="48"/>
      <c r="S74" s="26"/>
      <c r="T74" s="26"/>
      <c r="U74" s="26"/>
      <c r="V74" s="26"/>
    </row>
    <row r="75" spans="1:22" ht="13.5" customHeight="1" thickBot="1">
      <c r="H75" s="88">
        <v>25</v>
      </c>
      <c r="I75" s="160">
        <v>39</v>
      </c>
      <c r="J75" s="160" t="s">
        <v>39</v>
      </c>
      <c r="K75" s="116">
        <f t="shared" si="12"/>
        <v>25</v>
      </c>
      <c r="L75" s="162" t="s">
        <v>29</v>
      </c>
      <c r="M75" s="307">
        <v>9228</v>
      </c>
      <c r="N75" s="166">
        <f t="shared" si="13"/>
        <v>9264</v>
      </c>
      <c r="R75" s="48"/>
      <c r="S75" s="26"/>
      <c r="T75" s="26"/>
      <c r="U75" s="26"/>
      <c r="V75" s="26"/>
    </row>
    <row r="76" spans="1:22" ht="13.5" customHeight="1" thickTop="1">
      <c r="H76" s="88">
        <v>23</v>
      </c>
      <c r="I76" s="160">
        <v>23</v>
      </c>
      <c r="J76" s="160" t="s">
        <v>27</v>
      </c>
      <c r="K76" s="3"/>
      <c r="L76" s="332" t="s">
        <v>107</v>
      </c>
      <c r="M76" s="337">
        <v>571105</v>
      </c>
      <c r="N76" s="171">
        <f>SUM(H90)</f>
        <v>578624</v>
      </c>
      <c r="R76" s="48"/>
      <c r="S76" s="26"/>
      <c r="T76" s="26"/>
      <c r="U76" s="26"/>
      <c r="V76" s="26"/>
    </row>
    <row r="77" spans="1:22" ht="13.5" customHeight="1">
      <c r="H77" s="88">
        <v>22</v>
      </c>
      <c r="I77" s="160">
        <v>28</v>
      </c>
      <c r="J77" s="160" t="s">
        <v>32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89">
        <v>2</v>
      </c>
      <c r="I78" s="160">
        <v>6</v>
      </c>
      <c r="J78" s="160" t="s">
        <v>13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1</v>
      </c>
      <c r="I79" s="160">
        <v>18</v>
      </c>
      <c r="J79" s="160" t="s">
        <v>22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0</v>
      </c>
      <c r="I80" s="160">
        <v>2</v>
      </c>
      <c r="J80" s="160" t="s">
        <v>6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423">
        <v>0</v>
      </c>
      <c r="I81" s="160">
        <v>3</v>
      </c>
      <c r="J81" s="160" t="s">
        <v>10</v>
      </c>
      <c r="K81" s="45"/>
      <c r="L81" s="29"/>
      <c r="R81" s="48"/>
      <c r="S81" s="26"/>
      <c r="T81" s="26"/>
      <c r="U81" s="26"/>
      <c r="V81" s="26"/>
    </row>
    <row r="82" spans="8:22" ht="13.5" customHeight="1">
      <c r="H82" s="88">
        <v>0</v>
      </c>
      <c r="I82" s="160">
        <v>5</v>
      </c>
      <c r="J82" s="160" t="s">
        <v>12</v>
      </c>
      <c r="K82" s="45"/>
      <c r="L82" s="29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7</v>
      </c>
      <c r="J83" s="160" t="s">
        <v>14</v>
      </c>
      <c r="K83" s="45"/>
      <c r="L83" s="29"/>
      <c r="R83" s="48"/>
      <c r="S83" s="26"/>
      <c r="T83" s="26"/>
      <c r="U83" s="26"/>
      <c r="V83" s="26"/>
    </row>
    <row r="84" spans="8:22" ht="13.5" customHeight="1">
      <c r="H84" s="289">
        <v>0</v>
      </c>
      <c r="I84" s="160">
        <v>8</v>
      </c>
      <c r="J84" s="160" t="s">
        <v>15</v>
      </c>
      <c r="K84" s="45"/>
      <c r="L84" s="29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12</v>
      </c>
      <c r="J85" s="160" t="s">
        <v>18</v>
      </c>
      <c r="K85" s="45"/>
      <c r="L85" s="29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29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289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578624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S18" sqref="S18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474" t="s">
        <v>208</v>
      </c>
      <c r="B1" s="475"/>
      <c r="C1" s="475"/>
      <c r="D1" s="475"/>
      <c r="E1" s="475"/>
      <c r="F1" s="475"/>
      <c r="G1" s="475"/>
      <c r="I1" s="380"/>
      <c r="J1" s="391"/>
      <c r="M1" s="16"/>
      <c r="N1" t="s">
        <v>192</v>
      </c>
      <c r="O1" s="398"/>
      <c r="Q1" s="279" t="s">
        <v>184</v>
      </c>
    </row>
    <row r="2" spans="1:19" ht="13.5" customHeight="1">
      <c r="H2" s="3"/>
      <c r="I2" s="144" t="s">
        <v>9</v>
      </c>
      <c r="J2" s="8" t="s">
        <v>68</v>
      </c>
      <c r="K2" s="3" t="s">
        <v>44</v>
      </c>
      <c r="L2" s="3"/>
      <c r="M2" s="8" t="s">
        <v>9</v>
      </c>
      <c r="N2" s="399"/>
      <c r="O2" s="89"/>
      <c r="P2" s="3"/>
      <c r="Q2" s="399"/>
      <c r="R2" s="396"/>
      <c r="S2" s="397"/>
    </row>
    <row r="3" spans="1:19" ht="13.5" customHeight="1">
      <c r="H3" s="3">
        <v>17</v>
      </c>
      <c r="I3" s="160" t="s">
        <v>21</v>
      </c>
      <c r="J3" s="217">
        <v>437198</v>
      </c>
      <c r="K3" s="195">
        <v>1</v>
      </c>
      <c r="L3" s="3">
        <f>SUM(H3)</f>
        <v>17</v>
      </c>
      <c r="M3" s="160" t="s">
        <v>21</v>
      </c>
      <c r="N3" s="13">
        <f>SUM(J3)</f>
        <v>437198</v>
      </c>
      <c r="O3" s="3">
        <f>SUM(H3)</f>
        <v>17</v>
      </c>
      <c r="P3" s="160" t="s">
        <v>21</v>
      </c>
      <c r="Q3" s="196">
        <v>465326</v>
      </c>
      <c r="R3" s="396"/>
      <c r="S3" s="397"/>
    </row>
    <row r="4" spans="1:19" ht="13.5" customHeight="1">
      <c r="G4" s="17"/>
      <c r="H4" s="3">
        <v>26</v>
      </c>
      <c r="I4" s="160" t="s">
        <v>30</v>
      </c>
      <c r="J4" s="13">
        <v>132027</v>
      </c>
      <c r="K4" s="195">
        <v>2</v>
      </c>
      <c r="L4" s="3">
        <f t="shared" ref="L4:L12" si="0">SUM(H4)</f>
        <v>26</v>
      </c>
      <c r="M4" s="160" t="s">
        <v>30</v>
      </c>
      <c r="N4" s="13">
        <f t="shared" ref="N4:N12" si="1">SUM(J4)</f>
        <v>132027</v>
      </c>
      <c r="O4" s="3">
        <f t="shared" ref="O4:O12" si="2">SUM(H4)</f>
        <v>26</v>
      </c>
      <c r="P4" s="160" t="s">
        <v>30</v>
      </c>
      <c r="Q4" s="86">
        <v>128866</v>
      </c>
      <c r="R4" s="396"/>
      <c r="S4" s="397"/>
    </row>
    <row r="5" spans="1:19" ht="13.5" customHeight="1">
      <c r="H5" s="3">
        <v>36</v>
      </c>
      <c r="I5" s="160" t="s">
        <v>5</v>
      </c>
      <c r="J5" s="13">
        <v>130518</v>
      </c>
      <c r="K5" s="195">
        <v>3</v>
      </c>
      <c r="L5" s="3">
        <f t="shared" si="0"/>
        <v>36</v>
      </c>
      <c r="M5" s="160" t="s">
        <v>5</v>
      </c>
      <c r="N5" s="13">
        <f t="shared" si="1"/>
        <v>130518</v>
      </c>
      <c r="O5" s="3">
        <f t="shared" si="2"/>
        <v>36</v>
      </c>
      <c r="P5" s="160" t="s">
        <v>5</v>
      </c>
      <c r="Q5" s="86">
        <v>126147</v>
      </c>
    </row>
    <row r="6" spans="1:19" ht="13.5" customHeight="1">
      <c r="H6" s="3">
        <v>33</v>
      </c>
      <c r="I6" s="160" t="s">
        <v>0</v>
      </c>
      <c r="J6" s="217">
        <v>88579</v>
      </c>
      <c r="K6" s="195">
        <v>4</v>
      </c>
      <c r="L6" s="3">
        <f t="shared" si="0"/>
        <v>33</v>
      </c>
      <c r="M6" s="160" t="s">
        <v>0</v>
      </c>
      <c r="N6" s="13">
        <f t="shared" si="1"/>
        <v>88579</v>
      </c>
      <c r="O6" s="3">
        <f t="shared" si="2"/>
        <v>33</v>
      </c>
      <c r="P6" s="160" t="s">
        <v>0</v>
      </c>
      <c r="Q6" s="86">
        <v>88350</v>
      </c>
    </row>
    <row r="7" spans="1:19" ht="13.5" customHeight="1">
      <c r="H7" s="3">
        <v>31</v>
      </c>
      <c r="I7" s="160" t="s">
        <v>64</v>
      </c>
      <c r="J7" s="217">
        <v>71722</v>
      </c>
      <c r="K7" s="195">
        <v>5</v>
      </c>
      <c r="L7" s="3">
        <f t="shared" si="0"/>
        <v>31</v>
      </c>
      <c r="M7" s="160" t="s">
        <v>64</v>
      </c>
      <c r="N7" s="13">
        <f t="shared" si="1"/>
        <v>71722</v>
      </c>
      <c r="O7" s="3">
        <f t="shared" si="2"/>
        <v>31</v>
      </c>
      <c r="P7" s="160" t="s">
        <v>64</v>
      </c>
      <c r="Q7" s="86">
        <v>62686</v>
      </c>
    </row>
    <row r="8" spans="1:19" ht="13.5" customHeight="1">
      <c r="H8" s="33">
        <v>40</v>
      </c>
      <c r="I8" s="160" t="s">
        <v>2</v>
      </c>
      <c r="J8" s="13">
        <v>70925</v>
      </c>
      <c r="K8" s="195">
        <v>6</v>
      </c>
      <c r="L8" s="3">
        <f t="shared" si="0"/>
        <v>40</v>
      </c>
      <c r="M8" s="160" t="s">
        <v>2</v>
      </c>
      <c r="N8" s="13">
        <f t="shared" si="1"/>
        <v>70925</v>
      </c>
      <c r="O8" s="3">
        <f t="shared" si="2"/>
        <v>40</v>
      </c>
      <c r="P8" s="160" t="s">
        <v>2</v>
      </c>
      <c r="Q8" s="86">
        <v>73488</v>
      </c>
    </row>
    <row r="9" spans="1:19" ht="13.5" customHeight="1">
      <c r="H9" s="14">
        <v>16</v>
      </c>
      <c r="I9" s="162" t="s">
        <v>3</v>
      </c>
      <c r="J9" s="13">
        <v>68296</v>
      </c>
      <c r="K9" s="195">
        <v>7</v>
      </c>
      <c r="L9" s="3">
        <f t="shared" si="0"/>
        <v>16</v>
      </c>
      <c r="M9" s="162" t="s">
        <v>3</v>
      </c>
      <c r="N9" s="13">
        <f t="shared" si="1"/>
        <v>68296</v>
      </c>
      <c r="O9" s="3">
        <f t="shared" si="2"/>
        <v>16</v>
      </c>
      <c r="P9" s="162" t="s">
        <v>3</v>
      </c>
      <c r="Q9" s="86">
        <v>63980</v>
      </c>
    </row>
    <row r="10" spans="1:19" ht="13.5" customHeight="1">
      <c r="H10" s="3">
        <v>34</v>
      </c>
      <c r="I10" s="160" t="s">
        <v>1</v>
      </c>
      <c r="J10" s="13">
        <v>56438</v>
      </c>
      <c r="K10" s="195">
        <v>8</v>
      </c>
      <c r="L10" s="3">
        <f t="shared" si="0"/>
        <v>34</v>
      </c>
      <c r="M10" s="160" t="s">
        <v>1</v>
      </c>
      <c r="N10" s="13">
        <f t="shared" si="1"/>
        <v>56438</v>
      </c>
      <c r="O10" s="3">
        <f t="shared" si="2"/>
        <v>34</v>
      </c>
      <c r="P10" s="160" t="s">
        <v>1</v>
      </c>
      <c r="Q10" s="86">
        <v>58758</v>
      </c>
    </row>
    <row r="11" spans="1:19" ht="13.5" customHeight="1">
      <c r="H11" s="14">
        <v>13</v>
      </c>
      <c r="I11" s="162" t="s">
        <v>7</v>
      </c>
      <c r="J11" s="13">
        <v>53027</v>
      </c>
      <c r="K11" s="195">
        <v>9</v>
      </c>
      <c r="L11" s="3">
        <f t="shared" si="0"/>
        <v>13</v>
      </c>
      <c r="M11" s="162" t="s">
        <v>7</v>
      </c>
      <c r="N11" s="13">
        <f t="shared" si="1"/>
        <v>53027</v>
      </c>
      <c r="O11" s="3">
        <f t="shared" si="2"/>
        <v>13</v>
      </c>
      <c r="P11" s="162" t="s">
        <v>7</v>
      </c>
      <c r="Q11" s="86">
        <v>48932</v>
      </c>
    </row>
    <row r="12" spans="1:19" ht="13.5" customHeight="1" thickBot="1">
      <c r="H12" s="271">
        <v>3</v>
      </c>
      <c r="I12" s="374" t="s">
        <v>10</v>
      </c>
      <c r="J12" s="411">
        <v>50428</v>
      </c>
      <c r="K12" s="194">
        <v>10</v>
      </c>
      <c r="L12" s="3">
        <f t="shared" si="0"/>
        <v>3</v>
      </c>
      <c r="M12" s="374" t="s">
        <v>10</v>
      </c>
      <c r="N12" s="113">
        <f t="shared" si="1"/>
        <v>50428</v>
      </c>
      <c r="O12" s="14">
        <f t="shared" si="2"/>
        <v>3</v>
      </c>
      <c r="P12" s="374" t="s">
        <v>10</v>
      </c>
      <c r="Q12" s="197">
        <v>46338</v>
      </c>
    </row>
    <row r="13" spans="1:19" ht="13.5" customHeight="1" thickTop="1" thickBot="1">
      <c r="H13" s="121">
        <v>38</v>
      </c>
      <c r="I13" s="174" t="s">
        <v>38</v>
      </c>
      <c r="J13" s="444">
        <v>40167</v>
      </c>
      <c r="K13" s="103"/>
      <c r="L13" s="78"/>
      <c r="M13" s="163"/>
      <c r="N13" s="336">
        <f>SUM(J43)</f>
        <v>1466612</v>
      </c>
      <c r="O13" s="3"/>
      <c r="P13" s="270" t="s">
        <v>8</v>
      </c>
      <c r="Q13" s="198">
        <v>1498340</v>
      </c>
    </row>
    <row r="14" spans="1:19" ht="13.5" customHeight="1">
      <c r="B14" s="19"/>
      <c r="H14" s="3">
        <v>24</v>
      </c>
      <c r="I14" s="160" t="s">
        <v>28</v>
      </c>
      <c r="J14" s="13">
        <v>38556</v>
      </c>
      <c r="K14" s="103"/>
      <c r="L14" s="26"/>
      <c r="O14"/>
    </row>
    <row r="15" spans="1:19" ht="13.5" customHeight="1">
      <c r="H15" s="3">
        <v>25</v>
      </c>
      <c r="I15" s="160" t="s">
        <v>29</v>
      </c>
      <c r="J15" s="13">
        <v>38247</v>
      </c>
      <c r="K15" s="103"/>
      <c r="L15" s="26"/>
      <c r="M15" t="s">
        <v>193</v>
      </c>
      <c r="N15" s="15"/>
      <c r="O15"/>
      <c r="P15" t="s">
        <v>194</v>
      </c>
      <c r="Q15" s="451" t="s">
        <v>210</v>
      </c>
    </row>
    <row r="16" spans="1:19" ht="13.5" customHeight="1">
      <c r="C16" s="15"/>
      <c r="E16" s="17"/>
      <c r="H16" s="3">
        <v>37</v>
      </c>
      <c r="I16" s="160" t="s">
        <v>37</v>
      </c>
      <c r="J16" s="136">
        <v>32483</v>
      </c>
      <c r="K16" s="103"/>
      <c r="L16" s="3">
        <f>SUM(L3)</f>
        <v>17</v>
      </c>
      <c r="M16" s="13">
        <f>SUM(N3)</f>
        <v>437198</v>
      </c>
      <c r="N16" s="160" t="s">
        <v>21</v>
      </c>
      <c r="O16" s="3">
        <f>SUM(O3)</f>
        <v>17</v>
      </c>
      <c r="P16" s="13">
        <f>SUM(M16)</f>
        <v>437198</v>
      </c>
      <c r="Q16" s="275">
        <v>424639</v>
      </c>
      <c r="R16" s="79"/>
    </row>
    <row r="17" spans="2:20" ht="13.5" customHeight="1">
      <c r="C17" s="15"/>
      <c r="E17" s="17"/>
      <c r="H17" s="3">
        <v>2</v>
      </c>
      <c r="I17" s="160" t="s">
        <v>6</v>
      </c>
      <c r="J17" s="13">
        <v>26068</v>
      </c>
      <c r="K17" s="103"/>
      <c r="L17" s="3">
        <f t="shared" ref="L17:L25" si="3">SUM(L4)</f>
        <v>26</v>
      </c>
      <c r="M17" s="13">
        <f t="shared" ref="M17:M25" si="4">SUM(N4)</f>
        <v>132027</v>
      </c>
      <c r="N17" s="160" t="s">
        <v>30</v>
      </c>
      <c r="O17" s="3">
        <f t="shared" ref="O17:O25" si="5">SUM(O4)</f>
        <v>26</v>
      </c>
      <c r="P17" s="13">
        <f t="shared" ref="P17:P25" si="6">SUM(M17)</f>
        <v>132027</v>
      </c>
      <c r="Q17" s="276">
        <v>134762</v>
      </c>
      <c r="R17" s="79"/>
      <c r="S17" s="42"/>
    </row>
    <row r="18" spans="2:20" ht="13.5" customHeight="1">
      <c r="C18" s="15"/>
      <c r="E18" s="17"/>
      <c r="H18" s="3">
        <v>9</v>
      </c>
      <c r="I18" s="3" t="s">
        <v>161</v>
      </c>
      <c r="J18" s="136">
        <v>15663</v>
      </c>
      <c r="K18" s="103"/>
      <c r="L18" s="3">
        <f t="shared" si="3"/>
        <v>36</v>
      </c>
      <c r="M18" s="13">
        <f t="shared" si="4"/>
        <v>130518</v>
      </c>
      <c r="N18" s="160" t="s">
        <v>5</v>
      </c>
      <c r="O18" s="3">
        <f t="shared" si="5"/>
        <v>36</v>
      </c>
      <c r="P18" s="13">
        <f t="shared" si="6"/>
        <v>130518</v>
      </c>
      <c r="Q18" s="276">
        <v>129782</v>
      </c>
      <c r="R18" s="79"/>
      <c r="S18" s="111"/>
    </row>
    <row r="19" spans="2:20" ht="13.5" customHeight="1">
      <c r="C19" s="15"/>
      <c r="E19" s="17"/>
      <c r="H19" s="3">
        <v>1</v>
      </c>
      <c r="I19" s="160" t="s">
        <v>4</v>
      </c>
      <c r="J19" s="13">
        <v>14715</v>
      </c>
      <c r="L19" s="3">
        <f t="shared" si="3"/>
        <v>33</v>
      </c>
      <c r="M19" s="13">
        <f t="shared" si="4"/>
        <v>88579</v>
      </c>
      <c r="N19" s="160" t="s">
        <v>0</v>
      </c>
      <c r="O19" s="3">
        <f t="shared" si="5"/>
        <v>33</v>
      </c>
      <c r="P19" s="13">
        <f t="shared" si="6"/>
        <v>88579</v>
      </c>
      <c r="Q19" s="276">
        <v>92707</v>
      </c>
      <c r="R19" s="79"/>
      <c r="S19" s="124"/>
    </row>
    <row r="20" spans="2:20" ht="13.5" customHeight="1">
      <c r="B20" s="18"/>
      <c r="C20" s="15"/>
      <c r="E20" s="17"/>
      <c r="H20" s="3">
        <v>11</v>
      </c>
      <c r="I20" s="160" t="s">
        <v>17</v>
      </c>
      <c r="J20" s="407">
        <v>14423</v>
      </c>
      <c r="L20" s="3">
        <f t="shared" si="3"/>
        <v>31</v>
      </c>
      <c r="M20" s="13">
        <f t="shared" si="4"/>
        <v>71722</v>
      </c>
      <c r="N20" s="160" t="s">
        <v>64</v>
      </c>
      <c r="O20" s="3">
        <f t="shared" si="5"/>
        <v>31</v>
      </c>
      <c r="P20" s="13">
        <f t="shared" si="6"/>
        <v>71722</v>
      </c>
      <c r="Q20" s="276">
        <v>77389</v>
      </c>
      <c r="R20" s="79"/>
      <c r="S20" s="124"/>
    </row>
    <row r="21" spans="2:20" ht="13.5" customHeight="1">
      <c r="B21" s="18"/>
      <c r="C21" s="15"/>
      <c r="E21" s="17"/>
      <c r="H21" s="3">
        <v>14</v>
      </c>
      <c r="I21" s="160" t="s">
        <v>19</v>
      </c>
      <c r="J21" s="13">
        <v>13449</v>
      </c>
      <c r="L21" s="3">
        <f t="shared" si="3"/>
        <v>40</v>
      </c>
      <c r="M21" s="13">
        <f t="shared" si="4"/>
        <v>70925</v>
      </c>
      <c r="N21" s="160" t="s">
        <v>2</v>
      </c>
      <c r="O21" s="3">
        <f t="shared" si="5"/>
        <v>40</v>
      </c>
      <c r="P21" s="13">
        <f t="shared" si="6"/>
        <v>70925</v>
      </c>
      <c r="Q21" s="276">
        <v>68062</v>
      </c>
      <c r="R21" s="79"/>
      <c r="S21" s="28"/>
    </row>
    <row r="22" spans="2:20" ht="13.5" customHeight="1">
      <c r="C22" s="15"/>
      <c r="E22" s="17"/>
      <c r="H22" s="3">
        <v>22</v>
      </c>
      <c r="I22" s="160" t="s">
        <v>26</v>
      </c>
      <c r="J22" s="13">
        <v>12226</v>
      </c>
      <c r="K22" s="15"/>
      <c r="L22" s="3">
        <f t="shared" si="3"/>
        <v>16</v>
      </c>
      <c r="M22" s="13">
        <f t="shared" si="4"/>
        <v>68296</v>
      </c>
      <c r="N22" s="162" t="s">
        <v>3</v>
      </c>
      <c r="O22" s="3">
        <f t="shared" si="5"/>
        <v>16</v>
      </c>
      <c r="P22" s="13">
        <f t="shared" si="6"/>
        <v>68296</v>
      </c>
      <c r="Q22" s="276">
        <v>55781</v>
      </c>
      <c r="R22" s="79"/>
    </row>
    <row r="23" spans="2:20" ht="13.5" customHeight="1">
      <c r="B23" s="18"/>
      <c r="C23" s="15"/>
      <c r="E23" s="17"/>
      <c r="H23" s="3">
        <v>21</v>
      </c>
      <c r="I23" s="3" t="s">
        <v>155</v>
      </c>
      <c r="J23" s="217">
        <v>10859</v>
      </c>
      <c r="K23" s="15"/>
      <c r="L23" s="3">
        <f t="shared" si="3"/>
        <v>34</v>
      </c>
      <c r="M23" s="13">
        <f t="shared" si="4"/>
        <v>56438</v>
      </c>
      <c r="N23" s="160" t="s">
        <v>1</v>
      </c>
      <c r="O23" s="3">
        <f t="shared" si="5"/>
        <v>34</v>
      </c>
      <c r="P23" s="13">
        <f t="shared" si="6"/>
        <v>56438</v>
      </c>
      <c r="Q23" s="276">
        <v>60887</v>
      </c>
      <c r="R23" s="79"/>
      <c r="S23" s="42"/>
    </row>
    <row r="24" spans="2:20" ht="13.5" customHeight="1">
      <c r="C24" s="15"/>
      <c r="E24" s="17"/>
      <c r="H24" s="3">
        <v>15</v>
      </c>
      <c r="I24" s="160" t="s">
        <v>20</v>
      </c>
      <c r="J24" s="13">
        <v>10150</v>
      </c>
      <c r="K24" s="15"/>
      <c r="L24" s="3">
        <f t="shared" si="3"/>
        <v>13</v>
      </c>
      <c r="M24" s="13">
        <f t="shared" si="4"/>
        <v>53027</v>
      </c>
      <c r="N24" s="162" t="s">
        <v>7</v>
      </c>
      <c r="O24" s="3">
        <f t="shared" si="5"/>
        <v>13</v>
      </c>
      <c r="P24" s="13">
        <f t="shared" si="6"/>
        <v>53027</v>
      </c>
      <c r="Q24" s="276">
        <v>52953</v>
      </c>
      <c r="R24" s="79"/>
      <c r="S24" s="111"/>
    </row>
    <row r="25" spans="2:20" ht="13.5" customHeight="1" thickBot="1">
      <c r="C25" s="15"/>
      <c r="E25" s="17"/>
      <c r="H25" s="3">
        <v>30</v>
      </c>
      <c r="I25" s="160" t="s">
        <v>33</v>
      </c>
      <c r="J25" s="87">
        <v>6954</v>
      </c>
      <c r="K25" s="15"/>
      <c r="L25" s="14">
        <f t="shared" si="3"/>
        <v>3</v>
      </c>
      <c r="M25" s="113">
        <f t="shared" si="4"/>
        <v>50428</v>
      </c>
      <c r="N25" s="374" t="s">
        <v>10</v>
      </c>
      <c r="O25" s="14">
        <f t="shared" si="5"/>
        <v>3</v>
      </c>
      <c r="P25" s="113">
        <f t="shared" si="6"/>
        <v>50428</v>
      </c>
      <c r="Q25" s="277">
        <v>41139</v>
      </c>
      <c r="R25" s="126" t="s">
        <v>73</v>
      </c>
      <c r="S25" s="28"/>
      <c r="T25" s="28"/>
    </row>
    <row r="26" spans="2:20" ht="13.5" customHeight="1" thickTop="1">
      <c r="H26" s="3">
        <v>20</v>
      </c>
      <c r="I26" s="160" t="s">
        <v>24</v>
      </c>
      <c r="J26" s="13">
        <v>5764</v>
      </c>
      <c r="K26" s="15"/>
      <c r="L26" s="114"/>
      <c r="M26" s="161">
        <f>SUM(J43-(M16+M17+M18+M19+M20+M21+M22+M23+M24+M25))</f>
        <v>307454</v>
      </c>
      <c r="N26" s="218" t="s">
        <v>45</v>
      </c>
      <c r="O26" s="115"/>
      <c r="P26" s="161">
        <f>SUM(M26)</f>
        <v>307454</v>
      </c>
      <c r="Q26" s="161"/>
      <c r="R26" s="175">
        <v>1456721</v>
      </c>
      <c r="T26" s="28"/>
    </row>
    <row r="27" spans="2:20" ht="13.5" customHeight="1">
      <c r="H27" s="3">
        <v>27</v>
      </c>
      <c r="I27" s="160" t="s">
        <v>31</v>
      </c>
      <c r="J27" s="136">
        <v>5395</v>
      </c>
      <c r="K27" s="15"/>
      <c r="M27" t="s">
        <v>185</v>
      </c>
      <c r="O27" s="110"/>
      <c r="P27" s="28" t="s">
        <v>186</v>
      </c>
    </row>
    <row r="28" spans="2:20" ht="13.5" customHeight="1">
      <c r="H28" s="3">
        <v>12</v>
      </c>
      <c r="I28" s="160" t="s">
        <v>18</v>
      </c>
      <c r="J28" s="13">
        <v>4371</v>
      </c>
      <c r="K28" s="15"/>
      <c r="M28" s="86">
        <f t="shared" ref="M28:M37" si="7">SUM(Q3)</f>
        <v>465326</v>
      </c>
      <c r="N28" s="160" t="s">
        <v>21</v>
      </c>
      <c r="O28" s="3">
        <f>SUM(L3)</f>
        <v>17</v>
      </c>
      <c r="P28" s="86">
        <f t="shared" ref="P28:P37" si="8">SUM(Q3)</f>
        <v>465326</v>
      </c>
    </row>
    <row r="29" spans="2:20" ht="13.5" customHeight="1">
      <c r="H29" s="3">
        <v>29</v>
      </c>
      <c r="I29" s="160" t="s">
        <v>54</v>
      </c>
      <c r="J29" s="13">
        <v>3599</v>
      </c>
      <c r="K29" s="15"/>
      <c r="M29" s="86">
        <f t="shared" si="7"/>
        <v>128866</v>
      </c>
      <c r="N29" s="160" t="s">
        <v>30</v>
      </c>
      <c r="O29" s="3">
        <f t="shared" ref="O29:O37" si="9">SUM(L4)</f>
        <v>26</v>
      </c>
      <c r="P29" s="86">
        <f t="shared" si="8"/>
        <v>128866</v>
      </c>
    </row>
    <row r="30" spans="2:20" ht="13.5" customHeight="1">
      <c r="H30" s="3">
        <v>35</v>
      </c>
      <c r="I30" s="160" t="s">
        <v>36</v>
      </c>
      <c r="J30" s="13">
        <v>3107</v>
      </c>
      <c r="K30" s="15"/>
      <c r="M30" s="86">
        <f t="shared" si="7"/>
        <v>126147</v>
      </c>
      <c r="N30" s="160" t="s">
        <v>5</v>
      </c>
      <c r="O30" s="3">
        <f t="shared" si="9"/>
        <v>36</v>
      </c>
      <c r="P30" s="86">
        <f t="shared" si="8"/>
        <v>126147</v>
      </c>
    </row>
    <row r="31" spans="2:20" ht="13.5" customHeight="1">
      <c r="H31" s="3">
        <v>10</v>
      </c>
      <c r="I31" s="160" t="s">
        <v>16</v>
      </c>
      <c r="J31" s="13">
        <v>2472</v>
      </c>
      <c r="K31" s="15"/>
      <c r="M31" s="86">
        <f t="shared" si="7"/>
        <v>88350</v>
      </c>
      <c r="N31" s="160" t="s">
        <v>0</v>
      </c>
      <c r="O31" s="3">
        <f t="shared" si="9"/>
        <v>33</v>
      </c>
      <c r="P31" s="86">
        <f t="shared" si="8"/>
        <v>88350</v>
      </c>
    </row>
    <row r="32" spans="2:20" ht="13.5" customHeight="1">
      <c r="H32" s="3">
        <v>39</v>
      </c>
      <c r="I32" s="160" t="s">
        <v>39</v>
      </c>
      <c r="J32" s="13">
        <v>2006</v>
      </c>
      <c r="K32" s="15"/>
      <c r="M32" s="86">
        <f t="shared" si="7"/>
        <v>62686</v>
      </c>
      <c r="N32" s="160" t="s">
        <v>64</v>
      </c>
      <c r="O32" s="3">
        <f t="shared" si="9"/>
        <v>31</v>
      </c>
      <c r="P32" s="86">
        <f t="shared" si="8"/>
        <v>62686</v>
      </c>
      <c r="S32" s="10"/>
    </row>
    <row r="33" spans="8:21" ht="13.5" customHeight="1">
      <c r="H33" s="3">
        <v>23</v>
      </c>
      <c r="I33" s="160" t="s">
        <v>27</v>
      </c>
      <c r="J33" s="136">
        <v>1704</v>
      </c>
      <c r="K33" s="15"/>
      <c r="M33" s="86">
        <f t="shared" si="7"/>
        <v>73488</v>
      </c>
      <c r="N33" s="160" t="s">
        <v>2</v>
      </c>
      <c r="O33" s="3">
        <f t="shared" si="9"/>
        <v>40</v>
      </c>
      <c r="P33" s="86">
        <f t="shared" si="8"/>
        <v>73488</v>
      </c>
      <c r="S33" s="28"/>
      <c r="T33" s="28"/>
    </row>
    <row r="34" spans="8:21" ht="13.5" customHeight="1">
      <c r="H34" s="3">
        <v>6</v>
      </c>
      <c r="I34" s="160" t="s">
        <v>13</v>
      </c>
      <c r="J34" s="13">
        <v>1258</v>
      </c>
      <c r="K34" s="15"/>
      <c r="M34" s="86">
        <f t="shared" si="7"/>
        <v>63980</v>
      </c>
      <c r="N34" s="162" t="s">
        <v>3</v>
      </c>
      <c r="O34" s="3">
        <f t="shared" si="9"/>
        <v>16</v>
      </c>
      <c r="P34" s="86">
        <f t="shared" si="8"/>
        <v>63980</v>
      </c>
      <c r="S34" s="28"/>
      <c r="T34" s="28"/>
    </row>
    <row r="35" spans="8:21" ht="13.5" customHeight="1">
      <c r="H35" s="3">
        <v>32</v>
      </c>
      <c r="I35" s="160" t="s">
        <v>35</v>
      </c>
      <c r="J35" s="13">
        <v>1057</v>
      </c>
      <c r="K35" s="15"/>
      <c r="M35" s="86">
        <f t="shared" si="7"/>
        <v>58758</v>
      </c>
      <c r="N35" s="160" t="s">
        <v>1</v>
      </c>
      <c r="O35" s="3">
        <f t="shared" si="9"/>
        <v>34</v>
      </c>
      <c r="P35" s="86">
        <f t="shared" si="8"/>
        <v>58758</v>
      </c>
      <c r="S35" s="28"/>
    </row>
    <row r="36" spans="8:21" ht="13.5" customHeight="1">
      <c r="H36" s="3">
        <v>18</v>
      </c>
      <c r="I36" s="160" t="s">
        <v>22</v>
      </c>
      <c r="J36" s="217">
        <v>962</v>
      </c>
      <c r="K36" s="15"/>
      <c r="M36" s="86">
        <f t="shared" si="7"/>
        <v>48932</v>
      </c>
      <c r="N36" s="162" t="s">
        <v>7</v>
      </c>
      <c r="O36" s="3">
        <f t="shared" si="9"/>
        <v>13</v>
      </c>
      <c r="P36" s="86">
        <f t="shared" si="8"/>
        <v>48932</v>
      </c>
      <c r="S36" s="28"/>
    </row>
    <row r="37" spans="8:21" ht="13.5" customHeight="1" thickBot="1">
      <c r="H37" s="3">
        <v>4</v>
      </c>
      <c r="I37" s="160" t="s">
        <v>11</v>
      </c>
      <c r="J37" s="13">
        <v>707</v>
      </c>
      <c r="K37" s="15"/>
      <c r="M37" s="112">
        <f t="shared" si="7"/>
        <v>46338</v>
      </c>
      <c r="N37" s="374" t="s">
        <v>10</v>
      </c>
      <c r="O37" s="14">
        <f t="shared" si="9"/>
        <v>3</v>
      </c>
      <c r="P37" s="112">
        <f t="shared" si="8"/>
        <v>46338</v>
      </c>
      <c r="S37" s="28"/>
    </row>
    <row r="38" spans="8:21" ht="13.5" customHeight="1" thickTop="1">
      <c r="H38" s="3">
        <v>5</v>
      </c>
      <c r="I38" s="160" t="s">
        <v>12</v>
      </c>
      <c r="J38" s="87">
        <v>495</v>
      </c>
      <c r="K38" s="15"/>
      <c r="M38" s="342">
        <f>SUM(Q13-(Q3+Q4+Q5+Q6+Q7+Q8+Q9+Q10+Q11+Q12))</f>
        <v>335469</v>
      </c>
      <c r="N38" s="406" t="s">
        <v>176</v>
      </c>
      <c r="O38" s="343"/>
      <c r="P38" s="344">
        <f>SUM(M38)</f>
        <v>335469</v>
      </c>
      <c r="U38" s="28"/>
    </row>
    <row r="39" spans="8:21" ht="13.5" customHeight="1">
      <c r="H39" s="3">
        <v>7</v>
      </c>
      <c r="I39" s="160" t="s">
        <v>14</v>
      </c>
      <c r="J39" s="13">
        <v>324</v>
      </c>
      <c r="K39" s="15"/>
      <c r="P39" s="28"/>
    </row>
    <row r="40" spans="8:21" ht="13.5" customHeight="1">
      <c r="H40" s="3">
        <v>28</v>
      </c>
      <c r="I40" s="160" t="s">
        <v>32</v>
      </c>
      <c r="J40" s="217">
        <v>137</v>
      </c>
      <c r="K40" s="15"/>
    </row>
    <row r="41" spans="8:21" ht="13.5" customHeight="1">
      <c r="H41" s="3">
        <v>19</v>
      </c>
      <c r="I41" s="160" t="s">
        <v>23</v>
      </c>
      <c r="J41" s="13">
        <v>136</v>
      </c>
      <c r="K41" s="15"/>
    </row>
    <row r="42" spans="8:21" ht="13.5" customHeight="1" thickBot="1">
      <c r="H42" s="14">
        <v>8</v>
      </c>
      <c r="I42" s="162" t="s">
        <v>15</v>
      </c>
      <c r="J42" s="425">
        <v>0</v>
      </c>
      <c r="K42" s="15"/>
    </row>
    <row r="43" spans="8:21" ht="13.5" customHeight="1" thickTop="1">
      <c r="H43" s="114"/>
      <c r="I43" s="291" t="s">
        <v>8</v>
      </c>
      <c r="J43" s="292">
        <f>SUM(J3:J42)</f>
        <v>1466612</v>
      </c>
    </row>
    <row r="44" spans="8:21" ht="13.5" customHeight="1"/>
    <row r="45" spans="8:21" ht="13.5" customHeight="1"/>
    <row r="46" spans="8:21" ht="13.5" customHeight="1"/>
    <row r="47" spans="8:21" ht="13.5" customHeight="1"/>
    <row r="48" spans="8:21" ht="13.5" customHeight="1"/>
    <row r="49" spans="1:19" ht="13.5" customHeight="1">
      <c r="I49" s="42"/>
      <c r="J49" s="159"/>
    </row>
    <row r="50" spans="1:19" ht="13.5" customHeight="1">
      <c r="I50" s="42"/>
      <c r="J50" s="159"/>
    </row>
    <row r="51" spans="1:19" ht="13.5" customHeight="1" thickBot="1">
      <c r="I51" s="42"/>
      <c r="J51" s="222"/>
      <c r="M51" s="42"/>
      <c r="N51" s="159"/>
    </row>
    <row r="52" spans="1:19" ht="13.5" customHeight="1">
      <c r="A52" s="33" t="s">
        <v>46</v>
      </c>
      <c r="B52" s="22" t="s">
        <v>9</v>
      </c>
      <c r="C52" s="59" t="s">
        <v>192</v>
      </c>
      <c r="D52" s="59" t="s">
        <v>184</v>
      </c>
      <c r="E52" s="24" t="s">
        <v>43</v>
      </c>
      <c r="F52" s="23" t="s">
        <v>42</v>
      </c>
      <c r="G52" s="8" t="s">
        <v>172</v>
      </c>
      <c r="I52" s="42"/>
      <c r="J52" s="159"/>
      <c r="N52" s="30"/>
      <c r="S52" s="382"/>
    </row>
    <row r="53" spans="1:19" ht="13.5" customHeight="1">
      <c r="A53" s="9">
        <v>1</v>
      </c>
      <c r="B53" s="160" t="s">
        <v>21</v>
      </c>
      <c r="C53" s="408">
        <f>SUM(J3)</f>
        <v>437198</v>
      </c>
      <c r="D53" s="87">
        <f t="shared" ref="D53:D63" si="10">SUM(Q3)</f>
        <v>465326</v>
      </c>
      <c r="E53" s="80">
        <f t="shared" ref="E53:E62" si="11">SUM(P16/Q16*100)</f>
        <v>102.95757101914802</v>
      </c>
      <c r="F53" s="20">
        <f t="shared" ref="F53:F63" si="12">SUM(C53/D53*100)</f>
        <v>93.955205597795953</v>
      </c>
      <c r="G53" s="21"/>
      <c r="I53" s="42"/>
      <c r="J53" s="159"/>
    </row>
    <row r="54" spans="1:19" ht="13.5" customHeight="1">
      <c r="A54" s="9">
        <v>2</v>
      </c>
      <c r="B54" s="160" t="s">
        <v>30</v>
      </c>
      <c r="C54" s="408">
        <f t="shared" ref="C54:C62" si="13">SUM(J4)</f>
        <v>132027</v>
      </c>
      <c r="D54" s="87">
        <f t="shared" si="10"/>
        <v>128866</v>
      </c>
      <c r="E54" s="80">
        <f t="shared" si="11"/>
        <v>97.970496133924996</v>
      </c>
      <c r="F54" s="393">
        <f t="shared" si="12"/>
        <v>102.45293560753031</v>
      </c>
      <c r="G54" s="21"/>
      <c r="M54" s="381"/>
      <c r="N54" s="17"/>
    </row>
    <row r="55" spans="1:19" ht="13.5" customHeight="1">
      <c r="A55" s="9">
        <v>3</v>
      </c>
      <c r="B55" s="160" t="s">
        <v>5</v>
      </c>
      <c r="C55" s="408">
        <f t="shared" si="13"/>
        <v>130518</v>
      </c>
      <c r="D55" s="87">
        <f t="shared" si="10"/>
        <v>126147</v>
      </c>
      <c r="E55" s="80">
        <f t="shared" si="11"/>
        <v>100.56710483734261</v>
      </c>
      <c r="F55" s="20">
        <f t="shared" si="12"/>
        <v>103.46500511308237</v>
      </c>
      <c r="G55" s="21"/>
      <c r="I55" s="476"/>
      <c r="J55" s="477"/>
    </row>
    <row r="56" spans="1:19" ht="13.5" customHeight="1">
      <c r="A56" s="9">
        <v>4</v>
      </c>
      <c r="B56" s="160" t="s">
        <v>0</v>
      </c>
      <c r="C56" s="408">
        <f t="shared" si="13"/>
        <v>88579</v>
      </c>
      <c r="D56" s="87">
        <f t="shared" si="10"/>
        <v>88350</v>
      </c>
      <c r="E56" s="80">
        <f t="shared" si="11"/>
        <v>95.54726180331582</v>
      </c>
      <c r="F56" s="20">
        <f t="shared" si="12"/>
        <v>100.25919637804188</v>
      </c>
      <c r="G56" s="21"/>
      <c r="I56" s="476"/>
      <c r="J56" s="477"/>
    </row>
    <row r="57" spans="1:19" ht="13.5" customHeight="1">
      <c r="A57" s="9">
        <v>5</v>
      </c>
      <c r="B57" s="160" t="s">
        <v>64</v>
      </c>
      <c r="C57" s="408">
        <f t="shared" si="13"/>
        <v>71722</v>
      </c>
      <c r="D57" s="87">
        <f t="shared" si="10"/>
        <v>62686</v>
      </c>
      <c r="E57" s="80">
        <f t="shared" si="11"/>
        <v>92.677253873289487</v>
      </c>
      <c r="F57" s="20">
        <f t="shared" si="12"/>
        <v>114.41470184730242</v>
      </c>
      <c r="G57" s="21"/>
      <c r="I57" s="159"/>
      <c r="P57" s="28"/>
    </row>
    <row r="58" spans="1:19" ht="13.5" customHeight="1">
      <c r="A58" s="9">
        <v>6</v>
      </c>
      <c r="B58" s="160" t="s">
        <v>2</v>
      </c>
      <c r="C58" s="408">
        <f t="shared" si="13"/>
        <v>70925</v>
      </c>
      <c r="D58" s="87">
        <f t="shared" si="10"/>
        <v>73488</v>
      </c>
      <c r="E58" s="80">
        <f t="shared" si="11"/>
        <v>104.206458816961</v>
      </c>
      <c r="F58" s="20">
        <f t="shared" si="12"/>
        <v>96.512355758763334</v>
      </c>
      <c r="G58" s="21"/>
    </row>
    <row r="59" spans="1:19" ht="13.5" customHeight="1">
      <c r="A59" s="9">
        <v>7</v>
      </c>
      <c r="B59" s="162" t="s">
        <v>3</v>
      </c>
      <c r="C59" s="408">
        <f t="shared" si="13"/>
        <v>68296</v>
      </c>
      <c r="D59" s="87">
        <f t="shared" si="10"/>
        <v>63980</v>
      </c>
      <c r="E59" s="80">
        <f t="shared" si="11"/>
        <v>122.43595489503593</v>
      </c>
      <c r="F59" s="20">
        <f t="shared" si="12"/>
        <v>106.74585808065021</v>
      </c>
      <c r="G59" s="21"/>
    </row>
    <row r="60" spans="1:19" ht="13.5" customHeight="1">
      <c r="A60" s="9">
        <v>8</v>
      </c>
      <c r="B60" s="160" t="s">
        <v>1</v>
      </c>
      <c r="C60" s="408">
        <f t="shared" si="13"/>
        <v>56438</v>
      </c>
      <c r="D60" s="87">
        <f t="shared" si="10"/>
        <v>58758</v>
      </c>
      <c r="E60" s="80">
        <f t="shared" si="11"/>
        <v>92.693021498842114</v>
      </c>
      <c r="F60" s="20">
        <f t="shared" si="12"/>
        <v>96.051601484053236</v>
      </c>
      <c r="G60" s="21"/>
    </row>
    <row r="61" spans="1:19" ht="13.5" customHeight="1">
      <c r="A61" s="9">
        <v>9</v>
      </c>
      <c r="B61" s="162" t="s">
        <v>7</v>
      </c>
      <c r="C61" s="408">
        <f t="shared" si="13"/>
        <v>53027</v>
      </c>
      <c r="D61" s="87">
        <f t="shared" si="10"/>
        <v>48932</v>
      </c>
      <c r="E61" s="80">
        <f t="shared" si="11"/>
        <v>100.13974656771099</v>
      </c>
      <c r="F61" s="20">
        <f t="shared" si="12"/>
        <v>108.36875664187036</v>
      </c>
      <c r="G61" s="21"/>
    </row>
    <row r="62" spans="1:19" ht="13.5" customHeight="1" thickBot="1">
      <c r="A62" s="127">
        <v>10</v>
      </c>
      <c r="B62" s="374" t="s">
        <v>10</v>
      </c>
      <c r="C62" s="408">
        <f t="shared" si="13"/>
        <v>50428</v>
      </c>
      <c r="D62" s="128">
        <f t="shared" si="10"/>
        <v>46338</v>
      </c>
      <c r="E62" s="129">
        <f t="shared" si="11"/>
        <v>122.5795473881232</v>
      </c>
      <c r="F62" s="130">
        <f t="shared" si="12"/>
        <v>108.82644913461954</v>
      </c>
      <c r="G62" s="131"/>
    </row>
    <row r="63" spans="1:19" ht="13.5" customHeight="1" thickTop="1">
      <c r="A63" s="114"/>
      <c r="B63" s="132" t="s">
        <v>74</v>
      </c>
      <c r="C63" s="133">
        <f>SUM(J43)</f>
        <v>1466612</v>
      </c>
      <c r="D63" s="133">
        <f t="shared" si="10"/>
        <v>1498340</v>
      </c>
      <c r="E63" s="134">
        <f>SUM(C63/R26*100)</f>
        <v>100.6789906921092</v>
      </c>
      <c r="F63" s="135">
        <f t="shared" si="12"/>
        <v>97.882456585287713</v>
      </c>
      <c r="G63" s="140">
        <v>77.2</v>
      </c>
    </row>
    <row r="64" spans="1:19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H1" sqref="H1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8" customWidth="1"/>
    <col min="19" max="30" width="7.625" customWidth="1"/>
  </cols>
  <sheetData>
    <row r="1" spans="8:30" ht="12.75" customHeight="1">
      <c r="H1" s="102"/>
      <c r="R1" s="104"/>
    </row>
    <row r="2" spans="8:30">
      <c r="H2" s="183" t="s">
        <v>195</v>
      </c>
      <c r="I2" s="3"/>
      <c r="J2" s="184" t="s">
        <v>102</v>
      </c>
      <c r="K2" s="3"/>
      <c r="L2" s="293" t="s">
        <v>187</v>
      </c>
      <c r="R2" s="47"/>
      <c r="S2" s="105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176" t="s">
        <v>99</v>
      </c>
      <c r="I3" s="3"/>
      <c r="J3" s="144" t="s">
        <v>47</v>
      </c>
      <c r="K3" s="3"/>
      <c r="L3" s="293" t="s">
        <v>99</v>
      </c>
      <c r="N3" s="417"/>
      <c r="S3" s="26"/>
      <c r="T3" s="26"/>
      <c r="U3" s="26"/>
    </row>
    <row r="4" spans="8:30" ht="13.5" customHeight="1">
      <c r="H4" s="43">
        <v>20543</v>
      </c>
      <c r="I4" s="3">
        <v>33</v>
      </c>
      <c r="J4" s="160" t="s">
        <v>0</v>
      </c>
      <c r="K4" s="116">
        <f>SUM(I4)</f>
        <v>33</v>
      </c>
      <c r="L4" s="312">
        <v>14814</v>
      </c>
      <c r="M4" s="390"/>
      <c r="N4" s="417"/>
      <c r="O4" s="90"/>
      <c r="S4" s="26"/>
      <c r="T4" s="26"/>
      <c r="U4" s="26"/>
    </row>
    <row r="5" spans="8:30" ht="13.5" customHeight="1">
      <c r="H5" s="88">
        <v>15415</v>
      </c>
      <c r="I5" s="3">
        <v>37</v>
      </c>
      <c r="J5" s="160" t="s">
        <v>37</v>
      </c>
      <c r="K5" s="116">
        <f t="shared" ref="K5:K13" si="0">SUM(I5)</f>
        <v>37</v>
      </c>
      <c r="L5" s="313">
        <v>15551</v>
      </c>
      <c r="M5" s="45"/>
      <c r="N5" s="417"/>
      <c r="O5" s="90"/>
      <c r="S5" s="26"/>
      <c r="T5" s="26"/>
      <c r="U5" s="26"/>
    </row>
    <row r="6" spans="8:30" ht="13.5" customHeight="1">
      <c r="H6" s="88">
        <v>12433</v>
      </c>
      <c r="I6" s="3">
        <v>26</v>
      </c>
      <c r="J6" s="160" t="s">
        <v>30</v>
      </c>
      <c r="K6" s="116">
        <f t="shared" si="0"/>
        <v>26</v>
      </c>
      <c r="L6" s="313">
        <v>10439</v>
      </c>
      <c r="M6" s="45"/>
      <c r="N6" s="417"/>
      <c r="O6" s="90"/>
      <c r="S6" s="26"/>
      <c r="T6" s="26"/>
      <c r="U6" s="26"/>
    </row>
    <row r="7" spans="8:30" ht="13.5" customHeight="1">
      <c r="H7" s="193">
        <v>6870</v>
      </c>
      <c r="I7" s="33">
        <v>40</v>
      </c>
      <c r="J7" s="160" t="s">
        <v>2</v>
      </c>
      <c r="K7" s="116">
        <f t="shared" si="0"/>
        <v>40</v>
      </c>
      <c r="L7" s="313">
        <v>5617</v>
      </c>
      <c r="M7" s="45"/>
      <c r="N7" s="417"/>
      <c r="O7" s="90"/>
      <c r="S7" s="26"/>
      <c r="T7" s="26"/>
      <c r="U7" s="26"/>
    </row>
    <row r="8" spans="8:30">
      <c r="H8" s="88">
        <v>6506</v>
      </c>
      <c r="I8" s="3">
        <v>14</v>
      </c>
      <c r="J8" s="160" t="s">
        <v>19</v>
      </c>
      <c r="K8" s="116">
        <f t="shared" si="0"/>
        <v>14</v>
      </c>
      <c r="L8" s="313">
        <v>6884</v>
      </c>
      <c r="M8" s="45"/>
      <c r="N8" s="90"/>
      <c r="O8" s="90"/>
      <c r="S8" s="26"/>
      <c r="T8" s="26"/>
      <c r="U8" s="26"/>
    </row>
    <row r="9" spans="8:30">
      <c r="H9" s="44">
        <v>5004</v>
      </c>
      <c r="I9" s="3">
        <v>36</v>
      </c>
      <c r="J9" s="160" t="s">
        <v>5</v>
      </c>
      <c r="K9" s="116">
        <f t="shared" si="0"/>
        <v>36</v>
      </c>
      <c r="L9" s="313">
        <v>4218</v>
      </c>
      <c r="M9" s="45"/>
      <c r="N9" s="90"/>
      <c r="O9" s="90"/>
      <c r="S9" s="26"/>
      <c r="T9" s="26"/>
      <c r="U9" s="26"/>
    </row>
    <row r="10" spans="8:30">
      <c r="H10" s="44">
        <v>4756</v>
      </c>
      <c r="I10" s="14">
        <v>27</v>
      </c>
      <c r="J10" s="162" t="s">
        <v>31</v>
      </c>
      <c r="K10" s="116">
        <f t="shared" si="0"/>
        <v>27</v>
      </c>
      <c r="L10" s="313">
        <v>4574</v>
      </c>
      <c r="S10" s="26"/>
      <c r="T10" s="26"/>
      <c r="U10" s="26"/>
    </row>
    <row r="11" spans="8:30">
      <c r="H11" s="97">
        <v>4448</v>
      </c>
      <c r="I11" s="3">
        <v>25</v>
      </c>
      <c r="J11" s="160" t="s">
        <v>29</v>
      </c>
      <c r="K11" s="116">
        <f t="shared" si="0"/>
        <v>25</v>
      </c>
      <c r="L11" s="313">
        <v>5095</v>
      </c>
      <c r="M11" s="45"/>
      <c r="N11" s="90"/>
      <c r="O11" s="90"/>
      <c r="S11" s="26"/>
      <c r="T11" s="26"/>
      <c r="U11" s="26"/>
    </row>
    <row r="12" spans="8:30">
      <c r="H12" s="330">
        <v>3695</v>
      </c>
      <c r="I12" s="14">
        <v>15</v>
      </c>
      <c r="J12" s="162" t="s">
        <v>20</v>
      </c>
      <c r="K12" s="116">
        <f t="shared" si="0"/>
        <v>15</v>
      </c>
      <c r="L12" s="313">
        <v>3365</v>
      </c>
      <c r="M12" s="45"/>
      <c r="N12" s="90"/>
      <c r="O12" s="90"/>
      <c r="S12" s="26"/>
      <c r="T12" s="26"/>
      <c r="U12" s="26"/>
    </row>
    <row r="13" spans="8:30" ht="14.25" thickBot="1">
      <c r="H13" s="439">
        <v>2988</v>
      </c>
      <c r="I13" s="377">
        <v>16</v>
      </c>
      <c r="J13" s="378" t="s">
        <v>3</v>
      </c>
      <c r="K13" s="116">
        <f t="shared" si="0"/>
        <v>16</v>
      </c>
      <c r="L13" s="314">
        <v>2754</v>
      </c>
      <c r="M13" s="45"/>
      <c r="N13" s="90"/>
      <c r="O13" s="90"/>
      <c r="S13" s="26"/>
      <c r="T13" s="26"/>
      <c r="U13" s="26"/>
    </row>
    <row r="14" spans="8:30" ht="14.25" thickTop="1">
      <c r="H14" s="88">
        <v>2625</v>
      </c>
      <c r="I14" s="121">
        <v>34</v>
      </c>
      <c r="J14" s="174" t="s">
        <v>1</v>
      </c>
      <c r="K14" s="107" t="s">
        <v>8</v>
      </c>
      <c r="L14" s="315">
        <v>84088</v>
      </c>
      <c r="S14" s="26"/>
      <c r="T14" s="26"/>
      <c r="U14" s="26"/>
    </row>
    <row r="15" spans="8:30">
      <c r="H15" s="193">
        <v>2029</v>
      </c>
      <c r="I15" s="3">
        <v>17</v>
      </c>
      <c r="J15" s="160" t="s">
        <v>21</v>
      </c>
      <c r="K15" s="50"/>
      <c r="L15" t="s">
        <v>60</v>
      </c>
      <c r="M15" s="400" t="s">
        <v>182</v>
      </c>
      <c r="N15" s="42" t="s">
        <v>75</v>
      </c>
      <c r="S15" s="26"/>
      <c r="T15" s="26"/>
      <c r="U15" s="26"/>
    </row>
    <row r="16" spans="8:30">
      <c r="H16" s="193">
        <v>1867</v>
      </c>
      <c r="I16" s="3">
        <v>1</v>
      </c>
      <c r="J16" s="160" t="s">
        <v>4</v>
      </c>
      <c r="K16" s="116">
        <f>SUM(I4)</f>
        <v>33</v>
      </c>
      <c r="L16" s="160" t="s">
        <v>0</v>
      </c>
      <c r="M16" s="430">
        <v>21392</v>
      </c>
      <c r="N16" s="89">
        <f>SUM(H4)</f>
        <v>20543</v>
      </c>
      <c r="O16" s="45"/>
      <c r="P16" s="17"/>
      <c r="S16" s="26"/>
      <c r="T16" s="26"/>
      <c r="U16" s="26"/>
    </row>
    <row r="17" spans="1:21">
      <c r="H17" s="88">
        <v>1717</v>
      </c>
      <c r="I17" s="3">
        <v>24</v>
      </c>
      <c r="J17" s="160" t="s">
        <v>28</v>
      </c>
      <c r="K17" s="116">
        <f t="shared" ref="K17:K25" si="1">SUM(I5)</f>
        <v>37</v>
      </c>
      <c r="L17" s="160" t="s">
        <v>37</v>
      </c>
      <c r="M17" s="431">
        <v>13655</v>
      </c>
      <c r="N17" s="89">
        <f t="shared" ref="N17:N25" si="2">SUM(H5)</f>
        <v>15415</v>
      </c>
      <c r="O17" s="45"/>
      <c r="P17" s="17"/>
      <c r="S17" s="26"/>
      <c r="T17" s="26"/>
      <c r="U17" s="26"/>
    </row>
    <row r="18" spans="1:21">
      <c r="H18" s="434">
        <v>1279</v>
      </c>
      <c r="I18" s="3">
        <v>38</v>
      </c>
      <c r="J18" s="160" t="s">
        <v>38</v>
      </c>
      <c r="K18" s="116">
        <f t="shared" si="1"/>
        <v>26</v>
      </c>
      <c r="L18" s="160" t="s">
        <v>30</v>
      </c>
      <c r="M18" s="431">
        <v>12577</v>
      </c>
      <c r="N18" s="89">
        <f t="shared" si="2"/>
        <v>12433</v>
      </c>
      <c r="O18" s="45"/>
      <c r="P18" s="17"/>
      <c r="S18" s="26"/>
      <c r="T18" s="26"/>
      <c r="U18" s="26"/>
    </row>
    <row r="19" spans="1:21">
      <c r="H19" s="97">
        <v>410</v>
      </c>
      <c r="I19" s="3">
        <v>12</v>
      </c>
      <c r="J19" s="160" t="s">
        <v>18</v>
      </c>
      <c r="K19" s="116">
        <f t="shared" si="1"/>
        <v>40</v>
      </c>
      <c r="L19" s="160" t="s">
        <v>2</v>
      </c>
      <c r="M19" s="431">
        <v>6864</v>
      </c>
      <c r="N19" s="89">
        <f t="shared" si="2"/>
        <v>6870</v>
      </c>
      <c r="O19" s="45"/>
      <c r="P19" s="17"/>
      <c r="S19" s="26"/>
      <c r="T19" s="26"/>
      <c r="U19" s="26"/>
    </row>
    <row r="20" spans="1:21" ht="14.25" thickBot="1">
      <c r="H20" s="446">
        <v>375</v>
      </c>
      <c r="I20" s="3">
        <v>23</v>
      </c>
      <c r="J20" s="160" t="s">
        <v>27</v>
      </c>
      <c r="K20" s="116">
        <f t="shared" si="1"/>
        <v>14</v>
      </c>
      <c r="L20" s="160" t="s">
        <v>19</v>
      </c>
      <c r="M20" s="431">
        <v>6721</v>
      </c>
      <c r="N20" s="89">
        <f t="shared" si="2"/>
        <v>6506</v>
      </c>
      <c r="O20" s="45"/>
      <c r="P20" s="17"/>
      <c r="S20" s="26"/>
      <c r="T20" s="26"/>
      <c r="U20" s="26"/>
    </row>
    <row r="21" spans="1:21">
      <c r="A21" s="58" t="s">
        <v>46</v>
      </c>
      <c r="B21" s="59" t="s">
        <v>47</v>
      </c>
      <c r="C21" s="59" t="s">
        <v>192</v>
      </c>
      <c r="D21" s="59" t="s">
        <v>184</v>
      </c>
      <c r="E21" s="59" t="s">
        <v>41</v>
      </c>
      <c r="F21" s="59" t="s">
        <v>50</v>
      </c>
      <c r="G21" s="8" t="s">
        <v>172</v>
      </c>
      <c r="H21" s="88">
        <v>364</v>
      </c>
      <c r="I21" s="3">
        <v>2</v>
      </c>
      <c r="J21" s="160" t="s">
        <v>6</v>
      </c>
      <c r="K21" s="116">
        <f t="shared" si="1"/>
        <v>36</v>
      </c>
      <c r="L21" s="160" t="s">
        <v>5</v>
      </c>
      <c r="M21" s="431">
        <v>5004</v>
      </c>
      <c r="N21" s="89">
        <f t="shared" si="2"/>
        <v>5004</v>
      </c>
      <c r="O21" s="45"/>
      <c r="P21" s="17"/>
      <c r="S21" s="26"/>
      <c r="T21" s="26"/>
      <c r="U21" s="26"/>
    </row>
    <row r="22" spans="1:21">
      <c r="A22" s="61">
        <v>1</v>
      </c>
      <c r="B22" s="160" t="s">
        <v>0</v>
      </c>
      <c r="C22" s="43">
        <f t="shared" ref="C22:C31" si="3">SUM(H4)</f>
        <v>20543</v>
      </c>
      <c r="D22" s="89">
        <f>SUM(L4)</f>
        <v>14814</v>
      </c>
      <c r="E22" s="52">
        <f t="shared" ref="E22:E32" si="4">SUM(N16/M16*100)</f>
        <v>96.031226626776373</v>
      </c>
      <c r="F22" s="55">
        <f>SUM(C22/D22*100)</f>
        <v>138.67287700823545</v>
      </c>
      <c r="G22" s="3"/>
      <c r="H22" s="91">
        <v>186</v>
      </c>
      <c r="I22" s="3">
        <v>21</v>
      </c>
      <c r="J22" s="160" t="s">
        <v>25</v>
      </c>
      <c r="K22" s="116">
        <f t="shared" si="1"/>
        <v>27</v>
      </c>
      <c r="L22" s="162" t="s">
        <v>31</v>
      </c>
      <c r="M22" s="431">
        <v>4325</v>
      </c>
      <c r="N22" s="89">
        <f t="shared" si="2"/>
        <v>4756</v>
      </c>
      <c r="O22" s="45"/>
      <c r="P22" s="17"/>
      <c r="S22" s="26"/>
      <c r="T22" s="26"/>
      <c r="U22" s="26"/>
    </row>
    <row r="23" spans="1:21">
      <c r="A23" s="61">
        <v>2</v>
      </c>
      <c r="B23" s="160" t="s">
        <v>37</v>
      </c>
      <c r="C23" s="43">
        <f t="shared" si="3"/>
        <v>15415</v>
      </c>
      <c r="D23" s="89">
        <f>SUM(L5)</f>
        <v>15551</v>
      </c>
      <c r="E23" s="52">
        <f t="shared" si="4"/>
        <v>112.88905162943976</v>
      </c>
      <c r="F23" s="55">
        <f t="shared" ref="F23:F32" si="5">SUM(C23/D23*100)</f>
        <v>99.12545816989261</v>
      </c>
      <c r="G23" s="3"/>
      <c r="H23" s="91">
        <v>95</v>
      </c>
      <c r="I23" s="3">
        <v>32</v>
      </c>
      <c r="J23" s="160" t="s">
        <v>35</v>
      </c>
      <c r="K23" s="116">
        <f t="shared" si="1"/>
        <v>25</v>
      </c>
      <c r="L23" s="160" t="s">
        <v>29</v>
      </c>
      <c r="M23" s="431">
        <v>4815</v>
      </c>
      <c r="N23" s="89">
        <f t="shared" si="2"/>
        <v>4448</v>
      </c>
      <c r="O23" s="45"/>
      <c r="P23" s="17"/>
      <c r="S23" s="26"/>
      <c r="T23" s="26"/>
      <c r="U23" s="26"/>
    </row>
    <row r="24" spans="1:21">
      <c r="A24" s="61">
        <v>3</v>
      </c>
      <c r="B24" s="160" t="s">
        <v>30</v>
      </c>
      <c r="C24" s="43">
        <f t="shared" si="3"/>
        <v>12433</v>
      </c>
      <c r="D24" s="89">
        <f t="shared" ref="D24:D31" si="6">SUM(L6)</f>
        <v>10439</v>
      </c>
      <c r="E24" s="52">
        <f t="shared" si="4"/>
        <v>98.855052874294344</v>
      </c>
      <c r="F24" s="55">
        <f t="shared" si="5"/>
        <v>119.10144649870678</v>
      </c>
      <c r="G24" s="3"/>
      <c r="H24" s="91">
        <v>94</v>
      </c>
      <c r="I24" s="3">
        <v>22</v>
      </c>
      <c r="J24" s="160" t="s">
        <v>26</v>
      </c>
      <c r="K24" s="116">
        <f t="shared" si="1"/>
        <v>15</v>
      </c>
      <c r="L24" s="162" t="s">
        <v>20</v>
      </c>
      <c r="M24" s="431">
        <v>3673</v>
      </c>
      <c r="N24" s="89">
        <f t="shared" si="2"/>
        <v>3695</v>
      </c>
      <c r="O24" s="45"/>
      <c r="P24" s="17"/>
      <c r="S24" s="26"/>
      <c r="T24" s="26"/>
      <c r="U24" s="26"/>
    </row>
    <row r="25" spans="1:21" ht="14.25" thickBot="1">
      <c r="A25" s="61">
        <v>4</v>
      </c>
      <c r="B25" s="160" t="s">
        <v>2</v>
      </c>
      <c r="C25" s="43">
        <f t="shared" si="3"/>
        <v>6870</v>
      </c>
      <c r="D25" s="89">
        <f t="shared" si="6"/>
        <v>5617</v>
      </c>
      <c r="E25" s="52">
        <f t="shared" si="4"/>
        <v>100.08741258741259</v>
      </c>
      <c r="F25" s="55">
        <f t="shared" si="5"/>
        <v>122.30728146697525</v>
      </c>
      <c r="G25" s="3"/>
      <c r="H25" s="416">
        <v>80</v>
      </c>
      <c r="I25" s="3">
        <v>4</v>
      </c>
      <c r="J25" s="160" t="s">
        <v>11</v>
      </c>
      <c r="K25" s="180">
        <f t="shared" si="1"/>
        <v>16</v>
      </c>
      <c r="L25" s="378" t="s">
        <v>3</v>
      </c>
      <c r="M25" s="432">
        <v>3033</v>
      </c>
      <c r="N25" s="166">
        <f t="shared" si="2"/>
        <v>2988</v>
      </c>
      <c r="O25" s="45"/>
      <c r="P25" s="17"/>
      <c r="S25" s="26"/>
      <c r="T25" s="26"/>
      <c r="U25" s="26"/>
    </row>
    <row r="26" spans="1:21" ht="14.25" thickTop="1">
      <c r="A26" s="61">
        <v>5</v>
      </c>
      <c r="B26" s="160" t="s">
        <v>19</v>
      </c>
      <c r="C26" s="89">
        <f t="shared" si="3"/>
        <v>6506</v>
      </c>
      <c r="D26" s="89">
        <f t="shared" si="6"/>
        <v>6884</v>
      </c>
      <c r="E26" s="52">
        <f t="shared" si="4"/>
        <v>96.801071269156381</v>
      </c>
      <c r="F26" s="55">
        <f t="shared" si="5"/>
        <v>94.509006391632781</v>
      </c>
      <c r="G26" s="12"/>
      <c r="H26" s="125">
        <v>80</v>
      </c>
      <c r="I26" s="3">
        <v>31</v>
      </c>
      <c r="J26" s="160" t="s">
        <v>64</v>
      </c>
      <c r="K26" s="3"/>
      <c r="L26" s="361" t="s">
        <v>8</v>
      </c>
      <c r="M26" s="433">
        <v>93699</v>
      </c>
      <c r="N26" s="191">
        <f>SUM(H44)</f>
        <v>93964</v>
      </c>
      <c r="S26" s="26"/>
      <c r="T26" s="26"/>
      <c r="U26" s="26"/>
    </row>
    <row r="27" spans="1:21">
      <c r="A27" s="61">
        <v>6</v>
      </c>
      <c r="B27" s="160" t="s">
        <v>5</v>
      </c>
      <c r="C27" s="43">
        <f t="shared" si="3"/>
        <v>5004</v>
      </c>
      <c r="D27" s="89">
        <f t="shared" si="6"/>
        <v>4218</v>
      </c>
      <c r="E27" s="52">
        <f t="shared" si="4"/>
        <v>100</v>
      </c>
      <c r="F27" s="55">
        <f t="shared" si="5"/>
        <v>118.63442389758178</v>
      </c>
      <c r="G27" s="3"/>
      <c r="H27" s="91">
        <v>77</v>
      </c>
      <c r="I27" s="3">
        <v>9</v>
      </c>
      <c r="J27" s="3" t="s">
        <v>161</v>
      </c>
      <c r="L27" s="29"/>
      <c r="M27" s="26"/>
      <c r="S27" s="26"/>
      <c r="T27" s="26"/>
      <c r="U27" s="26"/>
    </row>
    <row r="28" spans="1:21">
      <c r="A28" s="61">
        <v>7</v>
      </c>
      <c r="B28" s="162" t="s">
        <v>31</v>
      </c>
      <c r="C28" s="43">
        <f t="shared" si="3"/>
        <v>4756</v>
      </c>
      <c r="D28" s="89">
        <f t="shared" si="6"/>
        <v>4574</v>
      </c>
      <c r="E28" s="52">
        <f t="shared" si="4"/>
        <v>109.96531791907513</v>
      </c>
      <c r="F28" s="55">
        <f t="shared" si="5"/>
        <v>103.9790118058592</v>
      </c>
      <c r="G28" s="3"/>
      <c r="H28" s="125">
        <v>13</v>
      </c>
      <c r="I28" s="3">
        <v>35</v>
      </c>
      <c r="J28" s="160" t="s">
        <v>36</v>
      </c>
      <c r="L28" s="29"/>
      <c r="S28" s="26"/>
      <c r="T28" s="26"/>
      <c r="U28" s="26"/>
    </row>
    <row r="29" spans="1:21">
      <c r="A29" s="61">
        <v>8</v>
      </c>
      <c r="B29" s="160" t="s">
        <v>29</v>
      </c>
      <c r="C29" s="43">
        <f t="shared" si="3"/>
        <v>4448</v>
      </c>
      <c r="D29" s="89">
        <f t="shared" si="6"/>
        <v>5095</v>
      </c>
      <c r="E29" s="52">
        <f t="shared" si="4"/>
        <v>92.377985462097612</v>
      </c>
      <c r="F29" s="55">
        <f t="shared" si="5"/>
        <v>87.301275760549558</v>
      </c>
      <c r="G29" s="11"/>
      <c r="H29" s="125">
        <v>6</v>
      </c>
      <c r="I29" s="3">
        <v>3</v>
      </c>
      <c r="J29" s="160" t="s">
        <v>10</v>
      </c>
      <c r="L29" s="29"/>
      <c r="M29" s="26"/>
      <c r="S29" s="26"/>
      <c r="T29" s="26"/>
      <c r="U29" s="26"/>
    </row>
    <row r="30" spans="1:21">
      <c r="A30" s="61">
        <v>9</v>
      </c>
      <c r="B30" s="162" t="s">
        <v>20</v>
      </c>
      <c r="C30" s="43">
        <f t="shared" si="3"/>
        <v>3695</v>
      </c>
      <c r="D30" s="89">
        <f t="shared" si="6"/>
        <v>3365</v>
      </c>
      <c r="E30" s="52">
        <f t="shared" si="4"/>
        <v>100.59896542335964</v>
      </c>
      <c r="F30" s="55">
        <f t="shared" si="5"/>
        <v>109.80683506686479</v>
      </c>
      <c r="G30" s="12"/>
      <c r="H30" s="91">
        <v>5</v>
      </c>
      <c r="I30" s="3">
        <v>7</v>
      </c>
      <c r="J30" s="160" t="s">
        <v>14</v>
      </c>
      <c r="L30" s="42"/>
      <c r="M30" s="26"/>
      <c r="S30" s="26"/>
      <c r="T30" s="26"/>
      <c r="U30" s="26"/>
    </row>
    <row r="31" spans="1:21" ht="14.25" thickBot="1">
      <c r="A31" s="64">
        <v>10</v>
      </c>
      <c r="B31" s="378" t="s">
        <v>3</v>
      </c>
      <c r="C31" s="43">
        <f t="shared" si="3"/>
        <v>2988</v>
      </c>
      <c r="D31" s="89">
        <f t="shared" si="6"/>
        <v>2754</v>
      </c>
      <c r="E31" s="52">
        <f t="shared" si="4"/>
        <v>98.516320474777459</v>
      </c>
      <c r="F31" s="55">
        <f t="shared" si="5"/>
        <v>108.49673202614379</v>
      </c>
      <c r="G31" s="92"/>
      <c r="H31" s="125">
        <v>4</v>
      </c>
      <c r="I31" s="3">
        <v>6</v>
      </c>
      <c r="J31" s="160" t="s">
        <v>13</v>
      </c>
      <c r="L31" s="42"/>
      <c r="M31" s="26"/>
      <c r="S31" s="26"/>
      <c r="T31" s="26"/>
      <c r="U31" s="26"/>
    </row>
    <row r="32" spans="1:21" ht="14.25" thickBot="1">
      <c r="A32" s="65"/>
      <c r="B32" s="66" t="s">
        <v>56</v>
      </c>
      <c r="C32" s="67">
        <f>SUM(H44)</f>
        <v>93964</v>
      </c>
      <c r="D32" s="67">
        <f>SUM(L14)</f>
        <v>84088</v>
      </c>
      <c r="E32" s="70">
        <f t="shared" si="4"/>
        <v>100.2828205210301</v>
      </c>
      <c r="F32" s="68">
        <f t="shared" si="5"/>
        <v>111.74483874036723</v>
      </c>
      <c r="G32" s="384">
        <v>63.8</v>
      </c>
      <c r="H32" s="445">
        <v>0</v>
      </c>
      <c r="I32" s="3">
        <v>5</v>
      </c>
      <c r="J32" s="160" t="s">
        <v>12</v>
      </c>
      <c r="L32" s="42"/>
      <c r="M32" s="26"/>
      <c r="S32" s="26"/>
      <c r="T32" s="26"/>
      <c r="U32" s="26"/>
    </row>
    <row r="33" spans="2:30">
      <c r="H33" s="97">
        <v>0</v>
      </c>
      <c r="I33" s="3">
        <v>8</v>
      </c>
      <c r="J33" s="160" t="s">
        <v>15</v>
      </c>
      <c r="L33" s="42"/>
      <c r="M33" s="26"/>
      <c r="S33" s="26"/>
      <c r="T33" s="26"/>
      <c r="U33" s="26"/>
    </row>
    <row r="34" spans="2:30">
      <c r="H34" s="3">
        <v>0</v>
      </c>
      <c r="I34" s="3">
        <v>10</v>
      </c>
      <c r="J34" s="160" t="s">
        <v>16</v>
      </c>
      <c r="S34" s="26"/>
      <c r="T34" s="26"/>
      <c r="U34" s="26"/>
    </row>
    <row r="35" spans="2:30">
      <c r="H35" s="346">
        <v>0</v>
      </c>
      <c r="I35" s="3">
        <v>11</v>
      </c>
      <c r="J35" s="160" t="s">
        <v>17</v>
      </c>
      <c r="L35" s="47"/>
      <c r="M35" s="383"/>
      <c r="S35" s="26"/>
      <c r="T35" s="26"/>
      <c r="U35" s="26"/>
    </row>
    <row r="36" spans="2:30">
      <c r="B36" s="48"/>
      <c r="C36" s="26"/>
      <c r="E36" s="17"/>
      <c r="H36" s="97">
        <v>0</v>
      </c>
      <c r="I36" s="3">
        <v>13</v>
      </c>
      <c r="J36" s="160" t="s">
        <v>7</v>
      </c>
      <c r="S36" s="26"/>
      <c r="T36" s="26"/>
      <c r="U36" s="26"/>
    </row>
    <row r="37" spans="2:30">
      <c r="B37" s="18"/>
      <c r="C37" s="26"/>
      <c r="F37" s="26"/>
      <c r="G37" s="48"/>
      <c r="H37" s="193">
        <v>0</v>
      </c>
      <c r="I37" s="3">
        <v>18</v>
      </c>
      <c r="J37" s="160" t="s">
        <v>22</v>
      </c>
      <c r="L37" s="48"/>
      <c r="M37" s="26"/>
      <c r="S37" s="26"/>
      <c r="T37" s="26"/>
      <c r="U37" s="26"/>
    </row>
    <row r="38" spans="2:30">
      <c r="C38" s="26"/>
      <c r="F38" s="26"/>
      <c r="H38" s="44">
        <v>0</v>
      </c>
      <c r="I38" s="3">
        <v>19</v>
      </c>
      <c r="J38" s="160" t="s">
        <v>23</v>
      </c>
      <c r="L38" s="48"/>
      <c r="M38" s="26"/>
      <c r="S38" s="26"/>
      <c r="T38" s="26"/>
      <c r="U38" s="26"/>
    </row>
    <row r="39" spans="2:30">
      <c r="B39" s="48"/>
      <c r="C39" s="26"/>
      <c r="F39" s="26"/>
      <c r="G39" s="18"/>
      <c r="H39" s="88">
        <v>0</v>
      </c>
      <c r="I39" s="3">
        <v>20</v>
      </c>
      <c r="J39" s="160" t="s">
        <v>24</v>
      </c>
      <c r="L39" s="48"/>
      <c r="M39" s="26"/>
      <c r="S39" s="26"/>
      <c r="T39" s="26"/>
      <c r="U39" s="26"/>
    </row>
    <row r="40" spans="2:30">
      <c r="C40" s="26"/>
      <c r="H40" s="88">
        <v>0</v>
      </c>
      <c r="I40" s="3">
        <v>28</v>
      </c>
      <c r="J40" s="160" t="s">
        <v>32</v>
      </c>
      <c r="L40" s="48"/>
      <c r="M40" s="26"/>
      <c r="S40" s="26"/>
      <c r="T40" s="26"/>
      <c r="U40" s="26"/>
    </row>
    <row r="41" spans="2:30">
      <c r="H41" s="88">
        <v>0</v>
      </c>
      <c r="I41" s="3">
        <v>29</v>
      </c>
      <c r="J41" s="160" t="s">
        <v>54</v>
      </c>
      <c r="L41" s="48"/>
      <c r="M41" s="26"/>
      <c r="S41" s="26"/>
      <c r="T41" s="26"/>
      <c r="U41" s="26"/>
    </row>
    <row r="42" spans="2:30">
      <c r="H42" s="44">
        <v>0</v>
      </c>
      <c r="I42" s="3">
        <v>30</v>
      </c>
      <c r="J42" s="160" t="s">
        <v>33</v>
      </c>
      <c r="L42" s="48"/>
      <c r="M42" s="26"/>
      <c r="S42" s="26"/>
      <c r="T42" s="26"/>
      <c r="U42" s="26"/>
    </row>
    <row r="43" spans="2:30">
      <c r="H43" s="44">
        <v>0</v>
      </c>
      <c r="I43" s="3">
        <v>39</v>
      </c>
      <c r="J43" s="160" t="s">
        <v>39</v>
      </c>
      <c r="L43" s="48"/>
      <c r="M43" s="26"/>
      <c r="S43" s="30"/>
      <c r="T43" s="30"/>
      <c r="U43" s="30"/>
    </row>
    <row r="44" spans="2:30">
      <c r="H44" s="117">
        <f>SUM(H4:H43)</f>
        <v>93964</v>
      </c>
      <c r="I44" s="3"/>
      <c r="J44" s="165" t="s">
        <v>97</v>
      </c>
      <c r="L44" s="48"/>
      <c r="M44" s="26"/>
    </row>
    <row r="45" spans="2:30">
      <c r="R45" s="104"/>
    </row>
    <row r="46" spans="2:30" ht="13.5" customHeight="1">
      <c r="H46" s="386"/>
      <c r="L46" s="401"/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2:30" ht="13.5" customHeight="1">
      <c r="H47" s="187" t="s">
        <v>195</v>
      </c>
      <c r="I47" s="3"/>
      <c r="J47" s="178" t="s">
        <v>71</v>
      </c>
      <c r="K47" s="3"/>
      <c r="L47" s="298" t="s">
        <v>187</v>
      </c>
      <c r="S47" s="26"/>
      <c r="T47" s="26"/>
      <c r="U47" s="26"/>
      <c r="V47" s="26"/>
    </row>
    <row r="48" spans="2:30">
      <c r="H48" s="177" t="s">
        <v>99</v>
      </c>
      <c r="I48" s="121"/>
      <c r="J48" s="177" t="s">
        <v>47</v>
      </c>
      <c r="K48" s="121"/>
      <c r="L48" s="302" t="s">
        <v>99</v>
      </c>
      <c r="S48" s="26"/>
      <c r="T48" s="26"/>
      <c r="U48" s="26"/>
      <c r="V48" s="26"/>
    </row>
    <row r="49" spans="1:22">
      <c r="H49" s="423">
        <v>77334</v>
      </c>
      <c r="I49" s="3">
        <v>26</v>
      </c>
      <c r="J49" s="160" t="s">
        <v>30</v>
      </c>
      <c r="K49" s="3">
        <f>SUM(I49)</f>
        <v>26</v>
      </c>
      <c r="L49" s="303">
        <v>77179</v>
      </c>
      <c r="S49" s="26"/>
      <c r="T49" s="26"/>
      <c r="U49" s="26"/>
      <c r="V49" s="26"/>
    </row>
    <row r="50" spans="1:22">
      <c r="H50" s="89">
        <v>17115</v>
      </c>
      <c r="I50" s="3">
        <v>13</v>
      </c>
      <c r="J50" s="160" t="s">
        <v>7</v>
      </c>
      <c r="K50" s="3">
        <f t="shared" ref="K50:K58" si="7">SUM(I50)</f>
        <v>13</v>
      </c>
      <c r="L50" s="303">
        <v>16507</v>
      </c>
      <c r="M50" s="26"/>
      <c r="N50" s="90"/>
      <c r="O50" s="90"/>
      <c r="S50" s="26"/>
      <c r="T50" s="26"/>
      <c r="U50" s="26"/>
      <c r="V50" s="26"/>
    </row>
    <row r="51" spans="1:22">
      <c r="H51" s="88">
        <v>11839</v>
      </c>
      <c r="I51" s="3">
        <v>33</v>
      </c>
      <c r="J51" s="160" t="s">
        <v>0</v>
      </c>
      <c r="K51" s="3">
        <f t="shared" si="7"/>
        <v>33</v>
      </c>
      <c r="L51" s="303">
        <v>13044</v>
      </c>
      <c r="M51" s="26"/>
      <c r="N51" s="90"/>
      <c r="O51" s="90"/>
      <c r="S51" s="26"/>
      <c r="T51" s="26"/>
      <c r="U51" s="26"/>
      <c r="V51" s="26"/>
    </row>
    <row r="52" spans="1:22" ht="14.25" thickBot="1">
      <c r="H52" s="44">
        <v>8882</v>
      </c>
      <c r="I52" s="3">
        <v>16</v>
      </c>
      <c r="J52" s="160" t="s">
        <v>3</v>
      </c>
      <c r="K52" s="3">
        <f t="shared" si="7"/>
        <v>16</v>
      </c>
      <c r="L52" s="303">
        <v>8492</v>
      </c>
      <c r="M52" s="26"/>
      <c r="N52" s="90"/>
      <c r="O52" s="90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192</v>
      </c>
      <c r="D53" s="59" t="s">
        <v>184</v>
      </c>
      <c r="E53" s="59" t="s">
        <v>41</v>
      </c>
      <c r="F53" s="59" t="s">
        <v>50</v>
      </c>
      <c r="G53" s="8" t="s">
        <v>172</v>
      </c>
      <c r="H53" s="44">
        <v>8564</v>
      </c>
      <c r="I53" s="3">
        <v>22</v>
      </c>
      <c r="J53" s="160" t="s">
        <v>26</v>
      </c>
      <c r="K53" s="3">
        <f t="shared" si="7"/>
        <v>22</v>
      </c>
      <c r="L53" s="303">
        <v>8893</v>
      </c>
      <c r="M53" s="26"/>
      <c r="N53" s="90"/>
      <c r="O53" s="90"/>
      <c r="S53" s="26"/>
      <c r="T53" s="26"/>
      <c r="U53" s="26"/>
      <c r="V53" s="26"/>
    </row>
    <row r="54" spans="1:22">
      <c r="A54" s="61">
        <v>1</v>
      </c>
      <c r="B54" s="160" t="s">
        <v>30</v>
      </c>
      <c r="C54" s="43">
        <f t="shared" ref="C54:C63" si="8">SUM(H49)</f>
        <v>77334</v>
      </c>
      <c r="D54" s="97">
        <f>SUM(L49)</f>
        <v>77179</v>
      </c>
      <c r="E54" s="52">
        <f t="shared" ref="E54:E64" si="9">SUM(N63/M63*100)</f>
        <v>98.455701681795617</v>
      </c>
      <c r="F54" s="52">
        <f>SUM(C54/D54*100)</f>
        <v>100.20083183249329</v>
      </c>
      <c r="G54" s="3"/>
      <c r="H54" s="88">
        <v>8056</v>
      </c>
      <c r="I54" s="3">
        <v>34</v>
      </c>
      <c r="J54" s="160" t="s">
        <v>1</v>
      </c>
      <c r="K54" s="3">
        <f t="shared" si="7"/>
        <v>34</v>
      </c>
      <c r="L54" s="303">
        <v>8836</v>
      </c>
      <c r="M54" s="26"/>
      <c r="N54" s="358"/>
      <c r="O54" s="90"/>
      <c r="S54" s="26"/>
      <c r="T54" s="26"/>
      <c r="U54" s="26"/>
      <c r="V54" s="26"/>
    </row>
    <row r="55" spans="1:22">
      <c r="A55" s="61">
        <v>2</v>
      </c>
      <c r="B55" s="160" t="s">
        <v>7</v>
      </c>
      <c r="C55" s="43">
        <f t="shared" si="8"/>
        <v>17115</v>
      </c>
      <c r="D55" s="97">
        <f t="shared" ref="D55:D64" si="10">SUM(L50)</f>
        <v>16507</v>
      </c>
      <c r="E55" s="52">
        <f t="shared" si="9"/>
        <v>96.623948512392033</v>
      </c>
      <c r="F55" s="52">
        <f t="shared" ref="F55:F64" si="11">SUM(C55/D55*100)</f>
        <v>103.68328587871811</v>
      </c>
      <c r="G55" s="3"/>
      <c r="H55" s="44">
        <v>7164</v>
      </c>
      <c r="I55" s="3">
        <v>40</v>
      </c>
      <c r="J55" s="160" t="s">
        <v>2</v>
      </c>
      <c r="K55" s="3">
        <f t="shared" si="7"/>
        <v>40</v>
      </c>
      <c r="L55" s="303">
        <v>8219</v>
      </c>
      <c r="M55" s="26"/>
      <c r="N55" s="90"/>
      <c r="O55" s="90"/>
      <c r="S55" s="26"/>
      <c r="T55" s="26"/>
      <c r="U55" s="26"/>
      <c r="V55" s="26"/>
    </row>
    <row r="56" spans="1:22">
      <c r="A56" s="61">
        <v>3</v>
      </c>
      <c r="B56" s="160" t="s">
        <v>0</v>
      </c>
      <c r="C56" s="43">
        <f t="shared" si="8"/>
        <v>11839</v>
      </c>
      <c r="D56" s="97">
        <f t="shared" si="10"/>
        <v>13044</v>
      </c>
      <c r="E56" s="52">
        <f t="shared" si="9"/>
        <v>106.3797286368946</v>
      </c>
      <c r="F56" s="52">
        <f t="shared" si="11"/>
        <v>90.762036185219259</v>
      </c>
      <c r="G56" s="3"/>
      <c r="H56" s="88">
        <v>6972</v>
      </c>
      <c r="I56" s="3">
        <v>36</v>
      </c>
      <c r="J56" s="160" t="s">
        <v>5</v>
      </c>
      <c r="K56" s="3">
        <f t="shared" si="7"/>
        <v>36</v>
      </c>
      <c r="L56" s="303">
        <v>4844</v>
      </c>
      <c r="M56" s="26"/>
      <c r="N56" s="90"/>
      <c r="O56" s="90"/>
      <c r="S56" s="26"/>
      <c r="T56" s="26"/>
      <c r="U56" s="26"/>
      <c r="V56" s="26"/>
    </row>
    <row r="57" spans="1:22">
      <c r="A57" s="61">
        <v>4</v>
      </c>
      <c r="B57" s="160" t="s">
        <v>3</v>
      </c>
      <c r="C57" s="43">
        <f t="shared" si="8"/>
        <v>8882</v>
      </c>
      <c r="D57" s="97">
        <f t="shared" si="10"/>
        <v>8492</v>
      </c>
      <c r="E57" s="52">
        <f t="shared" si="9"/>
        <v>100.12399954909255</v>
      </c>
      <c r="F57" s="52">
        <f t="shared" si="11"/>
        <v>104.59255770136599</v>
      </c>
      <c r="G57" s="3"/>
      <c r="H57" s="125">
        <v>5382</v>
      </c>
      <c r="I57" s="3">
        <v>24</v>
      </c>
      <c r="J57" s="160" t="s">
        <v>28</v>
      </c>
      <c r="K57" s="3">
        <f t="shared" si="7"/>
        <v>24</v>
      </c>
      <c r="L57" s="303">
        <v>5778</v>
      </c>
      <c r="M57" s="26"/>
      <c r="N57" s="90"/>
      <c r="O57" s="90"/>
      <c r="S57" s="26"/>
      <c r="T57" s="26"/>
      <c r="U57" s="26"/>
      <c r="V57" s="26"/>
    </row>
    <row r="58" spans="1:22" ht="14.25" thickBot="1">
      <c r="A58" s="61">
        <v>5</v>
      </c>
      <c r="B58" s="160" t="s">
        <v>26</v>
      </c>
      <c r="C58" s="43">
        <f t="shared" si="8"/>
        <v>8564</v>
      </c>
      <c r="D58" s="97">
        <f t="shared" si="10"/>
        <v>8893</v>
      </c>
      <c r="E58" s="52">
        <f t="shared" si="9"/>
        <v>99.304267161410024</v>
      </c>
      <c r="F58" s="52">
        <f t="shared" si="11"/>
        <v>96.300461036770486</v>
      </c>
      <c r="G58" s="12"/>
      <c r="H58" s="330">
        <v>5339</v>
      </c>
      <c r="I58" s="14">
        <v>38</v>
      </c>
      <c r="J58" s="162" t="s">
        <v>38</v>
      </c>
      <c r="K58" s="14">
        <f t="shared" si="7"/>
        <v>38</v>
      </c>
      <c r="L58" s="304">
        <v>3106</v>
      </c>
      <c r="M58" s="26"/>
      <c r="N58" s="90"/>
      <c r="O58" s="90"/>
      <c r="S58" s="26"/>
      <c r="T58" s="26"/>
      <c r="U58" s="26"/>
      <c r="V58" s="26"/>
    </row>
    <row r="59" spans="1:22" ht="14.25" thickTop="1">
      <c r="A59" s="61">
        <v>6</v>
      </c>
      <c r="B59" s="160" t="s">
        <v>1</v>
      </c>
      <c r="C59" s="43">
        <f t="shared" si="8"/>
        <v>8056</v>
      </c>
      <c r="D59" s="97">
        <f t="shared" si="10"/>
        <v>8836</v>
      </c>
      <c r="E59" s="52">
        <f t="shared" si="9"/>
        <v>100.18654396219375</v>
      </c>
      <c r="F59" s="52">
        <f t="shared" si="11"/>
        <v>91.172476233589862</v>
      </c>
      <c r="G59" s="3"/>
      <c r="H59" s="447">
        <v>3359</v>
      </c>
      <c r="I59" s="335">
        <v>25</v>
      </c>
      <c r="J59" s="220" t="s">
        <v>29</v>
      </c>
      <c r="K59" s="8" t="s">
        <v>67</v>
      </c>
      <c r="L59" s="305">
        <v>165998</v>
      </c>
      <c r="M59" s="26"/>
      <c r="N59" s="90"/>
      <c r="O59" s="90"/>
      <c r="S59" s="26"/>
      <c r="T59" s="26"/>
      <c r="U59" s="26"/>
      <c r="V59" s="26"/>
    </row>
    <row r="60" spans="1:22">
      <c r="A60" s="61">
        <v>7</v>
      </c>
      <c r="B60" s="160" t="s">
        <v>2</v>
      </c>
      <c r="C60" s="43">
        <f t="shared" si="8"/>
        <v>7164</v>
      </c>
      <c r="D60" s="97">
        <f t="shared" si="10"/>
        <v>8219</v>
      </c>
      <c r="E60" s="52">
        <f t="shared" si="9"/>
        <v>164.76540938362464</v>
      </c>
      <c r="F60" s="52">
        <f t="shared" si="11"/>
        <v>87.1638885509186</v>
      </c>
      <c r="G60" s="3"/>
      <c r="H60" s="91">
        <v>1542</v>
      </c>
      <c r="I60" s="139">
        <v>21</v>
      </c>
      <c r="J60" s="3" t="s">
        <v>155</v>
      </c>
      <c r="L60" s="106"/>
      <c r="M60" s="26"/>
      <c r="S60" s="26"/>
      <c r="T60" s="26"/>
      <c r="U60" s="26"/>
      <c r="V60" s="26"/>
    </row>
    <row r="61" spans="1:22">
      <c r="A61" s="61">
        <v>8</v>
      </c>
      <c r="B61" s="160" t="s">
        <v>5</v>
      </c>
      <c r="C61" s="43">
        <f t="shared" si="8"/>
        <v>6972</v>
      </c>
      <c r="D61" s="97">
        <f t="shared" si="10"/>
        <v>4844</v>
      </c>
      <c r="E61" s="52">
        <f t="shared" si="9"/>
        <v>99.034090909090907</v>
      </c>
      <c r="F61" s="52">
        <f t="shared" si="11"/>
        <v>143.93063583815029</v>
      </c>
      <c r="G61" s="11"/>
      <c r="H61" s="91">
        <v>1046</v>
      </c>
      <c r="I61" s="139">
        <v>23</v>
      </c>
      <c r="J61" s="160" t="s">
        <v>27</v>
      </c>
      <c r="K61" s="50"/>
      <c r="S61" s="26"/>
      <c r="T61" s="26"/>
      <c r="U61" s="26"/>
      <c r="V61" s="26"/>
    </row>
    <row r="62" spans="1:22">
      <c r="A62" s="61">
        <v>9</v>
      </c>
      <c r="B62" s="160" t="s">
        <v>28</v>
      </c>
      <c r="C62" s="43">
        <f t="shared" si="8"/>
        <v>5382</v>
      </c>
      <c r="D62" s="97">
        <f t="shared" si="10"/>
        <v>5778</v>
      </c>
      <c r="E62" s="52">
        <f t="shared" si="9"/>
        <v>109.81432360742707</v>
      </c>
      <c r="F62" s="52">
        <f t="shared" si="11"/>
        <v>93.146417445482868</v>
      </c>
      <c r="G62" s="12"/>
      <c r="H62" s="416">
        <v>707</v>
      </c>
      <c r="I62" s="173">
        <v>17</v>
      </c>
      <c r="J62" s="160" t="s">
        <v>21</v>
      </c>
      <c r="K62" s="50"/>
      <c r="L62" t="s">
        <v>61</v>
      </c>
      <c r="M62" s="400" t="s">
        <v>209</v>
      </c>
      <c r="N62" s="42" t="s">
        <v>75</v>
      </c>
      <c r="S62" s="26"/>
      <c r="T62" s="26"/>
      <c r="U62" s="26"/>
      <c r="V62" s="26"/>
    </row>
    <row r="63" spans="1:22" ht="14.25" thickBot="1">
      <c r="A63" s="64">
        <v>10</v>
      </c>
      <c r="B63" s="162" t="s">
        <v>38</v>
      </c>
      <c r="C63" s="330">
        <f t="shared" si="8"/>
        <v>5339</v>
      </c>
      <c r="D63" s="137">
        <f t="shared" si="10"/>
        <v>3106</v>
      </c>
      <c r="E63" s="57">
        <f t="shared" si="9"/>
        <v>201.16804822908816</v>
      </c>
      <c r="F63" s="57">
        <f t="shared" si="11"/>
        <v>171.89311010946554</v>
      </c>
      <c r="G63" s="92"/>
      <c r="H63" s="125">
        <v>465</v>
      </c>
      <c r="I63" s="3">
        <v>12</v>
      </c>
      <c r="J63" s="160" t="s">
        <v>18</v>
      </c>
      <c r="K63" s="3">
        <f>SUM(K49)</f>
        <v>26</v>
      </c>
      <c r="L63" s="160" t="s">
        <v>30</v>
      </c>
      <c r="M63" s="169">
        <v>78547</v>
      </c>
      <c r="N63" s="89">
        <f>SUM(H49)</f>
        <v>77334</v>
      </c>
      <c r="O63" s="45"/>
      <c r="S63" s="26"/>
      <c r="T63" s="26"/>
      <c r="U63" s="26"/>
      <c r="V63" s="26"/>
    </row>
    <row r="64" spans="1:22" ht="14.25" thickBot="1">
      <c r="A64" s="65"/>
      <c r="B64" s="66" t="s">
        <v>56</v>
      </c>
      <c r="C64" s="100">
        <f>SUM(H89)</f>
        <v>164325</v>
      </c>
      <c r="D64" s="138">
        <f t="shared" si="10"/>
        <v>165998</v>
      </c>
      <c r="E64" s="70">
        <f t="shared" si="9"/>
        <v>97.127979005106866</v>
      </c>
      <c r="F64" s="70">
        <f t="shared" si="11"/>
        <v>98.992156532006419</v>
      </c>
      <c r="G64" s="384">
        <v>79.7</v>
      </c>
      <c r="H64" s="448">
        <v>229</v>
      </c>
      <c r="I64" s="3">
        <v>1</v>
      </c>
      <c r="J64" s="160" t="s">
        <v>4</v>
      </c>
      <c r="K64" s="3">
        <f t="shared" ref="K64:K72" si="12">SUM(K50)</f>
        <v>13</v>
      </c>
      <c r="L64" s="160" t="s">
        <v>7</v>
      </c>
      <c r="M64" s="169">
        <v>17713</v>
      </c>
      <c r="N64" s="89">
        <f t="shared" ref="N64:N72" si="13">SUM(H50)</f>
        <v>17115</v>
      </c>
      <c r="O64" s="45"/>
      <c r="S64" s="26"/>
      <c r="T64" s="26"/>
      <c r="U64" s="26"/>
      <c r="V64" s="26"/>
    </row>
    <row r="65" spans="2:22">
      <c r="H65" s="414">
        <v>106</v>
      </c>
      <c r="I65" s="3">
        <v>9</v>
      </c>
      <c r="J65" s="3" t="s">
        <v>161</v>
      </c>
      <c r="K65" s="3">
        <f t="shared" si="12"/>
        <v>33</v>
      </c>
      <c r="L65" s="160" t="s">
        <v>0</v>
      </c>
      <c r="M65" s="169">
        <v>11129</v>
      </c>
      <c r="N65" s="89">
        <f t="shared" si="13"/>
        <v>11839</v>
      </c>
      <c r="O65" s="45"/>
      <c r="S65" s="26"/>
      <c r="T65" s="26"/>
      <c r="U65" s="26"/>
      <c r="V65" s="26"/>
    </row>
    <row r="66" spans="2:22">
      <c r="H66" s="414">
        <v>105</v>
      </c>
      <c r="I66" s="3">
        <v>11</v>
      </c>
      <c r="J66" s="160" t="s">
        <v>17</v>
      </c>
      <c r="K66" s="3">
        <f t="shared" si="12"/>
        <v>16</v>
      </c>
      <c r="L66" s="160" t="s">
        <v>3</v>
      </c>
      <c r="M66" s="169">
        <v>8871</v>
      </c>
      <c r="N66" s="89">
        <f t="shared" si="13"/>
        <v>8882</v>
      </c>
      <c r="O66" s="45"/>
      <c r="S66" s="26"/>
      <c r="T66" s="26"/>
      <c r="U66" s="26"/>
      <c r="V66" s="26"/>
    </row>
    <row r="67" spans="2:22">
      <c r="H67" s="43">
        <v>59</v>
      </c>
      <c r="I67" s="3">
        <v>15</v>
      </c>
      <c r="J67" s="160" t="s">
        <v>20</v>
      </c>
      <c r="K67" s="3">
        <f t="shared" si="12"/>
        <v>22</v>
      </c>
      <c r="L67" s="160" t="s">
        <v>26</v>
      </c>
      <c r="M67" s="169">
        <v>8624</v>
      </c>
      <c r="N67" s="89">
        <f t="shared" si="13"/>
        <v>8564</v>
      </c>
      <c r="O67" s="45"/>
      <c r="S67" s="26"/>
      <c r="T67" s="26"/>
      <c r="U67" s="26"/>
      <c r="V67" s="26"/>
    </row>
    <row r="68" spans="2:22">
      <c r="B68" s="51"/>
      <c r="C68" s="26"/>
      <c r="H68" s="88">
        <v>27</v>
      </c>
      <c r="I68" s="3">
        <v>35</v>
      </c>
      <c r="J68" s="160" t="s">
        <v>36</v>
      </c>
      <c r="K68" s="3">
        <f t="shared" si="12"/>
        <v>34</v>
      </c>
      <c r="L68" s="160" t="s">
        <v>1</v>
      </c>
      <c r="M68" s="169">
        <v>8041</v>
      </c>
      <c r="N68" s="89">
        <f t="shared" si="13"/>
        <v>8056</v>
      </c>
      <c r="O68" s="45"/>
      <c r="S68" s="26"/>
      <c r="T68" s="26"/>
      <c r="U68" s="26"/>
      <c r="V68" s="26"/>
    </row>
    <row r="69" spans="2:22">
      <c r="B69" s="51"/>
      <c r="C69" s="26"/>
      <c r="H69" s="88">
        <v>20</v>
      </c>
      <c r="I69" s="3">
        <v>4</v>
      </c>
      <c r="J69" s="160" t="s">
        <v>11</v>
      </c>
      <c r="K69" s="3">
        <f t="shared" si="12"/>
        <v>40</v>
      </c>
      <c r="L69" s="160" t="s">
        <v>2</v>
      </c>
      <c r="M69" s="169">
        <v>4348</v>
      </c>
      <c r="N69" s="89">
        <f t="shared" si="13"/>
        <v>7164</v>
      </c>
      <c r="O69" s="45"/>
      <c r="S69" s="26"/>
      <c r="T69" s="26"/>
      <c r="U69" s="26"/>
      <c r="V69" s="26"/>
    </row>
    <row r="70" spans="2:22">
      <c r="B70" s="50"/>
      <c r="H70" s="44">
        <v>11</v>
      </c>
      <c r="I70" s="3">
        <v>27</v>
      </c>
      <c r="J70" s="160" t="s">
        <v>31</v>
      </c>
      <c r="K70" s="3">
        <f t="shared" si="12"/>
        <v>36</v>
      </c>
      <c r="L70" s="160" t="s">
        <v>5</v>
      </c>
      <c r="M70" s="169">
        <v>7040</v>
      </c>
      <c r="N70" s="89">
        <f t="shared" si="13"/>
        <v>6972</v>
      </c>
      <c r="O70" s="45"/>
      <c r="S70" s="26"/>
      <c r="T70" s="26"/>
      <c r="U70" s="26"/>
      <c r="V70" s="26"/>
    </row>
    <row r="71" spans="2:22">
      <c r="B71" s="50"/>
      <c r="H71" s="44">
        <v>2</v>
      </c>
      <c r="I71" s="3">
        <v>29</v>
      </c>
      <c r="J71" s="160" t="s">
        <v>54</v>
      </c>
      <c r="K71" s="3">
        <f t="shared" si="12"/>
        <v>24</v>
      </c>
      <c r="L71" s="160" t="s">
        <v>28</v>
      </c>
      <c r="M71" s="169">
        <v>4901</v>
      </c>
      <c r="N71" s="89">
        <f t="shared" si="13"/>
        <v>5382</v>
      </c>
      <c r="O71" s="45"/>
      <c r="S71" s="26"/>
      <c r="T71" s="26"/>
      <c r="U71" s="26"/>
      <c r="V71" s="26"/>
    </row>
    <row r="72" spans="2:22" ht="14.25" thickBot="1">
      <c r="B72" s="50"/>
      <c r="H72" s="44">
        <v>0</v>
      </c>
      <c r="I72" s="3">
        <v>2</v>
      </c>
      <c r="J72" s="160" t="s">
        <v>6</v>
      </c>
      <c r="K72" s="3">
        <f t="shared" si="12"/>
        <v>38</v>
      </c>
      <c r="L72" s="162" t="s">
        <v>38</v>
      </c>
      <c r="M72" s="170">
        <v>2654</v>
      </c>
      <c r="N72" s="89">
        <f t="shared" si="13"/>
        <v>5339</v>
      </c>
      <c r="O72" s="45"/>
      <c r="S72" s="26"/>
      <c r="T72" s="26"/>
      <c r="U72" s="26"/>
      <c r="V72" s="26"/>
    </row>
    <row r="73" spans="2:22" ht="14.25" thickTop="1">
      <c r="B73" s="50"/>
      <c r="H73" s="88">
        <v>0</v>
      </c>
      <c r="I73" s="3">
        <v>3</v>
      </c>
      <c r="J73" s="160" t="s">
        <v>10</v>
      </c>
      <c r="K73" s="43"/>
      <c r="L73" s="114" t="s">
        <v>92</v>
      </c>
      <c r="M73" s="168">
        <v>169184</v>
      </c>
      <c r="N73" s="167">
        <f>SUM(H89)</f>
        <v>164325</v>
      </c>
      <c r="O73" s="45"/>
      <c r="S73" s="26"/>
      <c r="T73" s="26"/>
      <c r="U73" s="26"/>
      <c r="V73" s="26"/>
    </row>
    <row r="74" spans="2:22">
      <c r="B74" s="50"/>
      <c r="H74" s="88">
        <v>0</v>
      </c>
      <c r="I74" s="3">
        <v>5</v>
      </c>
      <c r="J74" s="160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>
      <c r="B75" s="50"/>
      <c r="H75" s="88">
        <v>0</v>
      </c>
      <c r="I75" s="3">
        <v>6</v>
      </c>
      <c r="J75" s="160" t="s">
        <v>13</v>
      </c>
      <c r="L75" s="48"/>
      <c r="M75" s="26"/>
      <c r="N75" s="26"/>
      <c r="O75" s="26"/>
      <c r="S75" s="26"/>
      <c r="T75" s="26"/>
      <c r="U75" s="26"/>
      <c r="V75" s="26"/>
    </row>
    <row r="76" spans="2:22">
      <c r="B76" s="50"/>
      <c r="H76" s="88">
        <v>0</v>
      </c>
      <c r="I76" s="3">
        <v>7</v>
      </c>
      <c r="J76" s="160" t="s">
        <v>14</v>
      </c>
      <c r="L76" s="42"/>
      <c r="M76" s="26"/>
      <c r="S76" s="26"/>
      <c r="T76" s="26"/>
      <c r="U76" s="26"/>
      <c r="V76" s="26"/>
    </row>
    <row r="77" spans="2:22">
      <c r="B77" s="50"/>
      <c r="H77" s="44">
        <v>0</v>
      </c>
      <c r="I77" s="3">
        <v>8</v>
      </c>
      <c r="J77" s="160" t="s">
        <v>15</v>
      </c>
      <c r="L77" s="42"/>
      <c r="M77" s="26"/>
      <c r="N77" s="26"/>
      <c r="O77" s="26"/>
      <c r="S77" s="26"/>
      <c r="T77" s="26"/>
      <c r="U77" s="26"/>
      <c r="V77" s="26"/>
    </row>
    <row r="78" spans="2:22">
      <c r="H78" s="44">
        <v>0</v>
      </c>
      <c r="I78" s="3">
        <v>10</v>
      </c>
      <c r="J78" s="160" t="s">
        <v>16</v>
      </c>
      <c r="L78" s="42"/>
      <c r="M78" s="26"/>
      <c r="N78" s="26"/>
      <c r="O78" s="26"/>
      <c r="S78" s="26"/>
      <c r="T78" s="26"/>
      <c r="U78" s="26"/>
      <c r="V78" s="26"/>
    </row>
    <row r="79" spans="2:22">
      <c r="H79" s="43">
        <v>0</v>
      </c>
      <c r="I79" s="3">
        <v>14</v>
      </c>
      <c r="J79" s="160" t="s">
        <v>19</v>
      </c>
      <c r="L79" s="42"/>
      <c r="M79" s="26"/>
      <c r="N79" s="26"/>
      <c r="O79" s="26"/>
      <c r="S79" s="26"/>
      <c r="T79" s="26"/>
      <c r="U79" s="26"/>
      <c r="V79" s="26"/>
    </row>
    <row r="80" spans="2:22">
      <c r="H80" s="44">
        <v>0</v>
      </c>
      <c r="I80" s="3">
        <v>18</v>
      </c>
      <c r="J80" s="160" t="s">
        <v>22</v>
      </c>
      <c r="N80" s="26"/>
      <c r="O80" s="26"/>
      <c r="S80" s="26"/>
      <c r="T80" s="26"/>
      <c r="U80" s="26"/>
      <c r="V80" s="26"/>
    </row>
    <row r="81" spans="8:22">
      <c r="H81" s="122">
        <v>0</v>
      </c>
      <c r="I81" s="3">
        <v>19</v>
      </c>
      <c r="J81" s="160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>
      <c r="H82" s="43">
        <v>0</v>
      </c>
      <c r="I82" s="3">
        <v>20</v>
      </c>
      <c r="J82" s="160" t="s">
        <v>24</v>
      </c>
      <c r="L82" s="47"/>
      <c r="M82" s="383"/>
      <c r="N82" s="26"/>
      <c r="O82" s="26"/>
      <c r="S82" s="26"/>
      <c r="T82" s="26"/>
      <c r="U82" s="26"/>
      <c r="V82" s="26"/>
    </row>
    <row r="83" spans="8:22">
      <c r="H83" s="88">
        <v>0</v>
      </c>
      <c r="I83" s="3">
        <v>28</v>
      </c>
      <c r="J83" s="160" t="s">
        <v>32</v>
      </c>
      <c r="L83" s="48"/>
      <c r="M83" s="26"/>
      <c r="N83" s="26"/>
      <c r="O83" s="26"/>
      <c r="S83" s="26"/>
      <c r="T83" s="26"/>
      <c r="U83" s="26"/>
      <c r="V83" s="26"/>
    </row>
    <row r="84" spans="8:22">
      <c r="H84" s="44">
        <v>0</v>
      </c>
      <c r="I84" s="3">
        <v>30</v>
      </c>
      <c r="J84" s="160" t="s">
        <v>33</v>
      </c>
      <c r="L84" s="48"/>
      <c r="M84" s="26"/>
      <c r="N84" s="26"/>
      <c r="O84" s="26"/>
      <c r="S84" s="26"/>
      <c r="T84" s="26"/>
      <c r="U84" s="26"/>
      <c r="V84" s="26"/>
    </row>
    <row r="85" spans="8:22">
      <c r="H85" s="44">
        <v>0</v>
      </c>
      <c r="I85" s="3">
        <v>31</v>
      </c>
      <c r="J85" s="160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>
      <c r="H86" s="88">
        <v>0</v>
      </c>
      <c r="I86" s="3">
        <v>32</v>
      </c>
      <c r="J86" s="160" t="s">
        <v>35</v>
      </c>
      <c r="L86" s="48"/>
      <c r="M86" s="26"/>
      <c r="N86" s="26"/>
      <c r="O86" s="26"/>
      <c r="S86" s="26"/>
      <c r="T86" s="26"/>
      <c r="U86" s="26"/>
      <c r="V86" s="26"/>
    </row>
    <row r="87" spans="8:22">
      <c r="H87" s="44">
        <v>0</v>
      </c>
      <c r="I87" s="3">
        <v>37</v>
      </c>
      <c r="J87" s="160" t="s">
        <v>37</v>
      </c>
      <c r="L87" s="48"/>
      <c r="M87" s="26"/>
      <c r="N87" s="26"/>
      <c r="O87" s="26"/>
      <c r="S87" s="30"/>
      <c r="T87" s="30"/>
    </row>
    <row r="88" spans="8:22">
      <c r="H88" s="333">
        <v>0</v>
      </c>
      <c r="I88" s="3">
        <v>39</v>
      </c>
      <c r="J88" s="160" t="s">
        <v>39</v>
      </c>
      <c r="L88" s="48"/>
      <c r="M88" s="26"/>
      <c r="N88" s="26"/>
      <c r="O88" s="26"/>
      <c r="Q88" s="26"/>
    </row>
    <row r="89" spans="8:22">
      <c r="H89" s="118">
        <f>SUM(H49:H88)</f>
        <v>164325</v>
      </c>
      <c r="I89" s="3"/>
      <c r="J89" s="3" t="s">
        <v>8</v>
      </c>
      <c r="L89" s="48"/>
      <c r="M89" s="26"/>
      <c r="N89" s="26"/>
      <c r="O89" s="26"/>
    </row>
    <row r="90" spans="8:22">
      <c r="I90" s="78"/>
      <c r="J90" s="78"/>
      <c r="L90" s="48"/>
      <c r="M90" s="26"/>
      <c r="N90" s="26"/>
      <c r="O90" s="26"/>
    </row>
    <row r="91" spans="8:22" ht="18.75">
      <c r="J91" s="30"/>
      <c r="L91" s="48"/>
      <c r="M91" s="26"/>
      <c r="N91" s="26"/>
      <c r="O91" s="26"/>
      <c r="P91" s="46"/>
    </row>
    <row r="92" spans="8:22">
      <c r="L92" s="48"/>
      <c r="M92" s="26"/>
      <c r="N92" s="26"/>
      <c r="O92" s="26"/>
    </row>
    <row r="93" spans="8:22">
      <c r="L93" s="48"/>
      <c r="M93" s="26"/>
      <c r="P93" s="47"/>
    </row>
    <row r="94" spans="8:22">
      <c r="L94" s="48"/>
      <c r="M94" s="26"/>
      <c r="N94" s="26"/>
      <c r="O94" s="26"/>
      <c r="P94" s="26"/>
    </row>
    <row r="95" spans="8:22">
      <c r="L95" s="48"/>
      <c r="M95" s="26"/>
      <c r="N95" s="26"/>
      <c r="O95" s="26"/>
      <c r="P95" s="26"/>
    </row>
    <row r="96" spans="8:22">
      <c r="L96" s="48"/>
      <c r="M96" s="26"/>
      <c r="N96" s="26"/>
      <c r="O96" s="26"/>
      <c r="P96" s="26"/>
    </row>
    <row r="97" spans="11:17">
      <c r="L97" s="48"/>
      <c r="M97" s="26"/>
      <c r="N97" s="26"/>
      <c r="O97" s="26"/>
      <c r="P97" s="26"/>
    </row>
    <row r="98" spans="11:17">
      <c r="L98" s="48"/>
      <c r="M98" s="26"/>
      <c r="N98" s="26"/>
      <c r="O98" s="26"/>
      <c r="P98" s="26"/>
    </row>
    <row r="99" spans="11:17">
      <c r="L99" s="48"/>
      <c r="M99" s="26"/>
      <c r="N99" s="26"/>
      <c r="O99" s="26"/>
      <c r="P99" s="26"/>
    </row>
    <row r="100" spans="11:17">
      <c r="L100" s="48"/>
      <c r="M100" s="26"/>
      <c r="N100" s="26"/>
      <c r="O100" s="26"/>
      <c r="P100" s="26"/>
    </row>
    <row r="101" spans="11:17">
      <c r="L101" s="48"/>
      <c r="M101" s="26"/>
      <c r="N101" s="26"/>
      <c r="O101" s="26"/>
      <c r="P101" s="26"/>
    </row>
    <row r="102" spans="11:17">
      <c r="L102" s="48"/>
      <c r="M102" s="26"/>
      <c r="N102" s="26"/>
      <c r="O102" s="26"/>
      <c r="P102" s="26"/>
    </row>
    <row r="103" spans="11:17">
      <c r="L103" s="48"/>
      <c r="M103" s="26"/>
      <c r="N103" s="26"/>
      <c r="O103" s="26"/>
      <c r="P103" s="26"/>
    </row>
    <row r="104" spans="11:17">
      <c r="L104" s="48"/>
      <c r="M104" s="26"/>
      <c r="N104" s="26"/>
      <c r="O104" s="26"/>
      <c r="P104" s="26"/>
    </row>
    <row r="105" spans="11:17">
      <c r="L105" s="48"/>
      <c r="M105" s="26"/>
      <c r="N105" s="26"/>
      <c r="O105" s="26"/>
      <c r="P105" s="26"/>
    </row>
    <row r="106" spans="11:17">
      <c r="L106" s="48"/>
      <c r="M106" s="26"/>
      <c r="N106" s="26"/>
      <c r="O106" s="26"/>
      <c r="P106" s="26"/>
      <c r="Q106" s="26"/>
    </row>
    <row r="107" spans="11:17">
      <c r="L107" s="48"/>
      <c r="M107" s="26"/>
      <c r="N107" s="26"/>
      <c r="O107" s="26"/>
      <c r="P107" s="26"/>
      <c r="Q107" s="26"/>
    </row>
    <row r="108" spans="11:17">
      <c r="L108" s="48"/>
      <c r="M108" s="26"/>
      <c r="N108" s="26"/>
      <c r="O108" s="26"/>
      <c r="P108" s="26"/>
      <c r="Q108" s="26"/>
    </row>
    <row r="109" spans="11:17">
      <c r="L109" s="48"/>
      <c r="M109" s="26"/>
      <c r="N109" s="26"/>
      <c r="O109" s="26"/>
      <c r="P109" s="26"/>
      <c r="Q109" s="26"/>
    </row>
    <row r="110" spans="11:17">
      <c r="L110" s="48"/>
      <c r="M110" s="26"/>
      <c r="N110" s="26"/>
      <c r="O110" s="26"/>
      <c r="P110" s="26"/>
      <c r="Q110" s="26"/>
    </row>
    <row r="111" spans="11:17">
      <c r="K111" s="26"/>
      <c r="L111" s="26"/>
      <c r="N111" s="26"/>
      <c r="O111" s="26"/>
      <c r="P111" s="26"/>
      <c r="Q111" s="26"/>
    </row>
    <row r="112" spans="11:17">
      <c r="K112" s="26"/>
      <c r="L112" s="26"/>
      <c r="N112" s="26"/>
      <c r="O112" s="26"/>
      <c r="P112" s="26"/>
      <c r="Q112" s="26"/>
    </row>
    <row r="113" spans="11:17">
      <c r="K113" s="26"/>
      <c r="L113" s="26"/>
      <c r="N113" s="26"/>
      <c r="O113" s="26"/>
      <c r="P113" s="26"/>
      <c r="Q113" s="26"/>
    </row>
    <row r="114" spans="11:17">
      <c r="K114" s="26"/>
      <c r="L114" s="26"/>
      <c r="N114" s="26"/>
      <c r="O114" s="26"/>
      <c r="P114" s="26"/>
      <c r="Q114" s="26"/>
    </row>
    <row r="115" spans="11:17">
      <c r="K115" s="26"/>
      <c r="L115" s="26"/>
      <c r="N115" s="26"/>
      <c r="O115" s="26"/>
      <c r="P115" s="26"/>
      <c r="Q115" s="26"/>
    </row>
    <row r="116" spans="11:17">
      <c r="K116" s="26"/>
      <c r="L116" s="26"/>
      <c r="N116" s="26"/>
      <c r="O116" s="26"/>
      <c r="P116" s="26"/>
      <c r="Q116" s="26"/>
    </row>
    <row r="117" spans="11:17">
      <c r="K117" s="26"/>
      <c r="L117" s="26"/>
      <c r="N117" s="26"/>
      <c r="O117" s="26"/>
      <c r="P117" s="26"/>
      <c r="Q117" s="26"/>
    </row>
    <row r="118" spans="11:17">
      <c r="K118" s="26"/>
      <c r="L118" s="26"/>
      <c r="N118" s="26"/>
      <c r="O118" s="26"/>
      <c r="P118" s="26"/>
      <c r="Q118" s="26"/>
    </row>
    <row r="119" spans="11:17">
      <c r="K119" s="26"/>
      <c r="L119" s="26"/>
      <c r="N119" s="26"/>
      <c r="O119" s="26"/>
      <c r="P119" s="26"/>
      <c r="Q119" s="26"/>
    </row>
    <row r="120" spans="11:17">
      <c r="K120" s="26"/>
      <c r="L120" s="26"/>
      <c r="N120" s="26"/>
      <c r="O120" s="26"/>
      <c r="P120" s="26"/>
      <c r="Q120" s="26"/>
    </row>
    <row r="121" spans="11:17">
      <c r="K121" s="26"/>
      <c r="L121" s="26"/>
      <c r="N121" s="26"/>
      <c r="O121" s="26"/>
      <c r="P121" s="26"/>
      <c r="Q121" s="26"/>
    </row>
    <row r="122" spans="11:17">
      <c r="K122" s="26"/>
      <c r="L122" s="26"/>
      <c r="N122" s="26"/>
      <c r="O122" s="26"/>
      <c r="P122" s="26"/>
    </row>
    <row r="123" spans="11:17">
      <c r="K123" s="26"/>
      <c r="L123" s="26"/>
      <c r="N123" s="26"/>
      <c r="O123" s="26"/>
      <c r="P123" s="26"/>
    </row>
    <row r="124" spans="11:17">
      <c r="K124" s="26"/>
      <c r="L124" s="26"/>
      <c r="N124" s="26"/>
      <c r="O124" s="26"/>
      <c r="P124" s="26"/>
    </row>
    <row r="125" spans="11:17">
      <c r="K125" s="26"/>
      <c r="L125" s="26"/>
      <c r="N125" s="26"/>
      <c r="O125" s="26"/>
      <c r="P125" s="26"/>
    </row>
    <row r="126" spans="11:17">
      <c r="K126" s="26"/>
      <c r="L126" s="26"/>
      <c r="N126" s="26"/>
      <c r="O126" s="26"/>
      <c r="P126" s="26"/>
    </row>
    <row r="127" spans="11:17">
      <c r="K127" s="26"/>
      <c r="L127" s="26"/>
      <c r="N127" s="26"/>
      <c r="O127" s="26"/>
      <c r="P127" s="26"/>
    </row>
    <row r="128" spans="11:17">
      <c r="K128" s="26"/>
      <c r="L128" s="26"/>
      <c r="N128" s="26"/>
      <c r="O128" s="26"/>
      <c r="P128" s="26"/>
    </row>
    <row r="129" spans="11:16">
      <c r="K129" s="26"/>
      <c r="L129" s="26"/>
      <c r="N129" s="26"/>
      <c r="O129" s="26"/>
      <c r="P129" s="26"/>
    </row>
    <row r="130" spans="11:16">
      <c r="K130" s="26"/>
      <c r="L130" s="26"/>
      <c r="N130" s="26"/>
      <c r="O130" s="26"/>
      <c r="P130" s="26"/>
    </row>
    <row r="131" spans="11:16">
      <c r="K131" s="26"/>
      <c r="L131" s="26"/>
      <c r="N131" s="26"/>
      <c r="O131" s="26"/>
      <c r="P131" s="26"/>
    </row>
    <row r="132" spans="11:16">
      <c r="K132" s="26"/>
      <c r="L132" s="26"/>
      <c r="N132" s="26"/>
      <c r="O132" s="26"/>
      <c r="P132" s="26"/>
    </row>
    <row r="133" spans="11:16">
      <c r="K133" s="26"/>
      <c r="L133" s="26"/>
      <c r="N133" s="26"/>
      <c r="O133" s="26"/>
      <c r="P133" s="26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M65" sqref="M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3" customWidth="1"/>
    <col min="19" max="30" width="7.625" customWidth="1"/>
  </cols>
  <sheetData>
    <row r="1" spans="5:30" ht="13.5" customHeight="1">
      <c r="H1" s="379"/>
      <c r="J1" s="101"/>
      <c r="Q1" s="26"/>
      <c r="R1" s="108"/>
    </row>
    <row r="2" spans="5:30">
      <c r="H2" s="409" t="s">
        <v>192</v>
      </c>
      <c r="I2" s="3"/>
      <c r="J2" s="185" t="s">
        <v>103</v>
      </c>
      <c r="K2" s="3"/>
      <c r="L2" s="179" t="s">
        <v>184</v>
      </c>
      <c r="R2" s="109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5:30" ht="13.5" customHeight="1">
      <c r="H3" s="23" t="s">
        <v>99</v>
      </c>
      <c r="I3" s="3"/>
      <c r="J3" s="144" t="s">
        <v>47</v>
      </c>
      <c r="K3" s="3"/>
      <c r="L3" s="42" t="s">
        <v>99</v>
      </c>
      <c r="M3" s="82"/>
      <c r="N3" s="417"/>
      <c r="R3" s="48"/>
      <c r="S3" s="26"/>
      <c r="T3" s="26"/>
      <c r="U3" s="26"/>
      <c r="V3" s="26"/>
    </row>
    <row r="4" spans="5:30" ht="13.5" customHeight="1">
      <c r="H4" s="89">
        <v>70262</v>
      </c>
      <c r="I4" s="3">
        <v>31</v>
      </c>
      <c r="J4" s="33" t="s">
        <v>64</v>
      </c>
      <c r="K4" s="200">
        <f>SUM(I4)</f>
        <v>31</v>
      </c>
      <c r="L4" s="272">
        <v>60668</v>
      </c>
      <c r="M4" s="390"/>
      <c r="N4" s="417"/>
      <c r="R4" s="48"/>
      <c r="S4" s="26"/>
      <c r="T4" s="26"/>
      <c r="U4" s="26"/>
      <c r="V4" s="26"/>
    </row>
    <row r="5" spans="5:30" ht="13.5" customHeight="1">
      <c r="H5" s="88">
        <v>50422</v>
      </c>
      <c r="I5" s="3">
        <v>3</v>
      </c>
      <c r="J5" s="33" t="s">
        <v>10</v>
      </c>
      <c r="K5" s="200">
        <f t="shared" ref="K5:K13" si="0">SUM(I5)</f>
        <v>3</v>
      </c>
      <c r="L5" s="272">
        <v>46335</v>
      </c>
      <c r="M5" s="45"/>
      <c r="N5" s="417"/>
      <c r="R5" s="48"/>
      <c r="S5" s="26"/>
      <c r="T5" s="26"/>
      <c r="U5" s="26"/>
      <c r="V5" s="26"/>
    </row>
    <row r="6" spans="5:30" ht="13.5" customHeight="1">
      <c r="H6" s="44">
        <v>34685</v>
      </c>
      <c r="I6" s="3">
        <v>17</v>
      </c>
      <c r="J6" s="33" t="s">
        <v>21</v>
      </c>
      <c r="K6" s="200">
        <f t="shared" si="0"/>
        <v>17</v>
      </c>
      <c r="L6" s="272">
        <v>33800</v>
      </c>
      <c r="M6" s="45"/>
      <c r="N6" s="417"/>
      <c r="R6" s="48"/>
      <c r="S6" s="26"/>
      <c r="T6" s="26"/>
      <c r="U6" s="26"/>
      <c r="V6" s="26"/>
    </row>
    <row r="7" spans="5:30" ht="13.5" customHeight="1">
      <c r="H7" s="88">
        <v>24671</v>
      </c>
      <c r="I7" s="3">
        <v>2</v>
      </c>
      <c r="J7" s="33" t="s">
        <v>6</v>
      </c>
      <c r="K7" s="200">
        <f t="shared" si="0"/>
        <v>2</v>
      </c>
      <c r="L7" s="272">
        <v>40407</v>
      </c>
      <c r="M7" s="45"/>
      <c r="N7" s="417"/>
      <c r="R7" s="48"/>
      <c r="S7" s="26"/>
      <c r="T7" s="26"/>
      <c r="U7" s="26"/>
      <c r="V7" s="26"/>
    </row>
    <row r="8" spans="5:30">
      <c r="H8" s="88">
        <v>24365</v>
      </c>
      <c r="I8" s="3">
        <v>34</v>
      </c>
      <c r="J8" s="33" t="s">
        <v>1</v>
      </c>
      <c r="K8" s="200">
        <f t="shared" si="0"/>
        <v>34</v>
      </c>
      <c r="L8" s="272">
        <v>26489</v>
      </c>
      <c r="M8" s="45"/>
      <c r="R8" s="48"/>
      <c r="S8" s="26"/>
      <c r="T8" s="26"/>
      <c r="U8" s="26"/>
      <c r="V8" s="26"/>
    </row>
    <row r="9" spans="5:30">
      <c r="H9" s="88">
        <v>16670</v>
      </c>
      <c r="I9" s="3">
        <v>13</v>
      </c>
      <c r="J9" s="33" t="s">
        <v>7</v>
      </c>
      <c r="K9" s="200">
        <f t="shared" si="0"/>
        <v>13</v>
      </c>
      <c r="L9" s="272">
        <v>14608</v>
      </c>
      <c r="M9" s="45"/>
      <c r="R9" s="48"/>
      <c r="S9" s="26"/>
      <c r="T9" s="26"/>
      <c r="U9" s="26"/>
      <c r="V9" s="26"/>
    </row>
    <row r="10" spans="5:30">
      <c r="H10" s="88">
        <v>15970</v>
      </c>
      <c r="I10" s="3">
        <v>16</v>
      </c>
      <c r="J10" s="33" t="s">
        <v>3</v>
      </c>
      <c r="K10" s="200">
        <f t="shared" si="0"/>
        <v>16</v>
      </c>
      <c r="L10" s="272">
        <v>12823</v>
      </c>
      <c r="M10" s="45"/>
      <c r="R10" s="48"/>
      <c r="S10" s="26"/>
      <c r="T10" s="26"/>
      <c r="U10" s="26"/>
      <c r="V10" s="26"/>
    </row>
    <row r="11" spans="5:30">
      <c r="H11" s="88">
        <v>14312</v>
      </c>
      <c r="I11" s="3">
        <v>40</v>
      </c>
      <c r="J11" s="33" t="s">
        <v>2</v>
      </c>
      <c r="K11" s="200">
        <f t="shared" si="0"/>
        <v>40</v>
      </c>
      <c r="L11" s="272">
        <v>15535</v>
      </c>
      <c r="M11" s="45"/>
      <c r="N11" s="29"/>
      <c r="R11" s="48"/>
      <c r="S11" s="26"/>
      <c r="T11" s="26"/>
      <c r="U11" s="26"/>
      <c r="V11" s="26"/>
    </row>
    <row r="12" spans="5:30">
      <c r="H12" s="436">
        <v>13643</v>
      </c>
      <c r="I12" s="3">
        <v>38</v>
      </c>
      <c r="J12" s="33" t="s">
        <v>38</v>
      </c>
      <c r="K12" s="200">
        <f t="shared" si="0"/>
        <v>38</v>
      </c>
      <c r="L12" s="273">
        <v>11131</v>
      </c>
      <c r="M12" s="45"/>
      <c r="R12" s="48"/>
      <c r="S12" s="26"/>
      <c r="T12" s="26"/>
      <c r="U12" s="26"/>
      <c r="V12" s="26"/>
    </row>
    <row r="13" spans="5:30" ht="14.25" thickBot="1">
      <c r="E13" s="17"/>
      <c r="H13" s="449">
        <v>13139</v>
      </c>
      <c r="I13" s="14">
        <v>33</v>
      </c>
      <c r="J13" s="77" t="s">
        <v>0</v>
      </c>
      <c r="K13" s="200">
        <f t="shared" si="0"/>
        <v>33</v>
      </c>
      <c r="L13" s="273">
        <v>15869</v>
      </c>
      <c r="M13" s="45"/>
      <c r="R13" s="48"/>
      <c r="S13" s="26"/>
      <c r="T13" s="26"/>
      <c r="U13" s="26"/>
      <c r="V13" s="26"/>
    </row>
    <row r="14" spans="5:30" ht="14.25" thickTop="1">
      <c r="E14" s="17"/>
      <c r="H14" s="372">
        <v>13086</v>
      </c>
      <c r="I14" s="219">
        <v>26</v>
      </c>
      <c r="J14" s="376" t="s">
        <v>30</v>
      </c>
      <c r="K14" s="107" t="s">
        <v>8</v>
      </c>
      <c r="L14" s="274">
        <v>347999</v>
      </c>
      <c r="N14" s="32"/>
      <c r="R14" s="48"/>
      <c r="S14" s="26"/>
      <c r="T14" s="26"/>
      <c r="U14" s="26"/>
      <c r="V14" s="26"/>
    </row>
    <row r="15" spans="5:30">
      <c r="H15" s="289">
        <v>12322</v>
      </c>
      <c r="I15" s="3">
        <v>11</v>
      </c>
      <c r="J15" s="33" t="s">
        <v>17</v>
      </c>
      <c r="K15" s="50"/>
      <c r="L15" s="27"/>
      <c r="N15" s="32"/>
      <c r="R15" s="48"/>
      <c r="S15" s="26"/>
      <c r="T15" s="26"/>
      <c r="U15" s="26"/>
      <c r="V15" s="26"/>
    </row>
    <row r="16" spans="5:30">
      <c r="H16" s="88">
        <v>7252</v>
      </c>
      <c r="I16" s="3">
        <v>1</v>
      </c>
      <c r="J16" s="33" t="s">
        <v>4</v>
      </c>
      <c r="K16" s="50"/>
      <c r="L16" s="32"/>
      <c r="R16" s="48"/>
      <c r="S16" s="26"/>
      <c r="T16" s="26"/>
      <c r="U16" s="26"/>
      <c r="V16" s="26"/>
    </row>
    <row r="17" spans="1:22">
      <c r="H17" s="88">
        <v>5955</v>
      </c>
      <c r="I17" s="3">
        <v>25</v>
      </c>
      <c r="J17" s="33" t="s">
        <v>29</v>
      </c>
      <c r="L17" s="32"/>
      <c r="M17" s="394"/>
      <c r="R17" s="48"/>
      <c r="S17" s="26"/>
      <c r="T17" s="26"/>
      <c r="U17" s="26"/>
      <c r="V17" s="26"/>
    </row>
    <row r="18" spans="1:22">
      <c r="H18" s="122">
        <v>5288</v>
      </c>
      <c r="I18" s="3">
        <v>21</v>
      </c>
      <c r="J18" s="3" t="s">
        <v>155</v>
      </c>
      <c r="L18" s="186" t="s">
        <v>103</v>
      </c>
      <c r="M18" s="42" t="s">
        <v>63</v>
      </c>
      <c r="N18" s="42" t="s">
        <v>75</v>
      </c>
      <c r="R18" s="48"/>
      <c r="S18" s="26"/>
      <c r="T18" s="26"/>
      <c r="U18" s="26"/>
      <c r="V18" s="26"/>
    </row>
    <row r="19" spans="1:22" ht="14.25" thickBot="1">
      <c r="H19" s="414">
        <v>5136</v>
      </c>
      <c r="I19" s="3">
        <v>24</v>
      </c>
      <c r="J19" s="33" t="s">
        <v>28</v>
      </c>
      <c r="K19" s="116">
        <f>SUM(I4)</f>
        <v>31</v>
      </c>
      <c r="L19" s="33" t="s">
        <v>64</v>
      </c>
      <c r="M19" s="365">
        <v>75624</v>
      </c>
      <c r="N19" s="89">
        <f>SUM(H4)</f>
        <v>70262</v>
      </c>
      <c r="R19" s="48"/>
      <c r="S19" s="26"/>
      <c r="T19" s="26"/>
      <c r="U19" s="26"/>
      <c r="V19" s="26"/>
    </row>
    <row r="20" spans="1:22">
      <c r="A20" s="58" t="s">
        <v>46</v>
      </c>
      <c r="B20" s="59" t="s">
        <v>47</v>
      </c>
      <c r="C20" s="59" t="s">
        <v>192</v>
      </c>
      <c r="D20" s="59" t="s">
        <v>184</v>
      </c>
      <c r="E20" s="59" t="s">
        <v>41</v>
      </c>
      <c r="F20" s="59" t="s">
        <v>50</v>
      </c>
      <c r="G20" s="8" t="s">
        <v>172</v>
      </c>
      <c r="H20" s="88">
        <v>5047</v>
      </c>
      <c r="I20" s="3">
        <v>36</v>
      </c>
      <c r="J20" s="33" t="s">
        <v>5</v>
      </c>
      <c r="K20" s="116">
        <f t="shared" ref="K20:K28" si="1">SUM(I5)</f>
        <v>3</v>
      </c>
      <c r="L20" s="33" t="s">
        <v>10</v>
      </c>
      <c r="M20" s="366">
        <v>41132</v>
      </c>
      <c r="N20" s="89">
        <f t="shared" ref="N20:N28" si="2">SUM(H5)</f>
        <v>50422</v>
      </c>
      <c r="R20" s="48"/>
      <c r="S20" s="26"/>
      <c r="T20" s="26"/>
      <c r="U20" s="26"/>
      <c r="V20" s="26"/>
    </row>
    <row r="21" spans="1:22">
      <c r="A21" s="61">
        <v>1</v>
      </c>
      <c r="B21" s="33" t="s">
        <v>64</v>
      </c>
      <c r="C21" s="199">
        <f>SUM(H4)</f>
        <v>70262</v>
      </c>
      <c r="D21" s="5">
        <f>SUM(L4)</f>
        <v>60668</v>
      </c>
      <c r="E21" s="52">
        <f t="shared" ref="E21:E30" si="3">SUM(N19/M19*100)</f>
        <v>92.909658309531366</v>
      </c>
      <c r="F21" s="52">
        <f t="shared" ref="F21:F31" si="4">SUM(C21/D21*100)</f>
        <v>115.81393815520538</v>
      </c>
      <c r="G21" s="62"/>
      <c r="H21" s="88">
        <v>3181</v>
      </c>
      <c r="I21" s="3">
        <v>9</v>
      </c>
      <c r="J21" s="3" t="s">
        <v>161</v>
      </c>
      <c r="K21" s="116">
        <f t="shared" si="1"/>
        <v>17</v>
      </c>
      <c r="L21" s="33" t="s">
        <v>21</v>
      </c>
      <c r="M21" s="366">
        <v>30859</v>
      </c>
      <c r="N21" s="89">
        <f t="shared" si="2"/>
        <v>34685</v>
      </c>
      <c r="R21" s="48"/>
      <c r="S21" s="26"/>
      <c r="T21" s="26"/>
      <c r="U21" s="26"/>
      <c r="V21" s="26"/>
    </row>
    <row r="22" spans="1:22">
      <c r="A22" s="61">
        <v>2</v>
      </c>
      <c r="B22" s="33" t="s">
        <v>10</v>
      </c>
      <c r="C22" s="199">
        <f t="shared" ref="C22:C30" si="5">SUM(H5)</f>
        <v>50422</v>
      </c>
      <c r="D22" s="5">
        <f t="shared" ref="D22:D30" si="6">SUM(L5)</f>
        <v>46335</v>
      </c>
      <c r="E22" s="52">
        <f t="shared" si="3"/>
        <v>122.58582125838764</v>
      </c>
      <c r="F22" s="52">
        <f t="shared" si="4"/>
        <v>108.82054602352433</v>
      </c>
      <c r="G22" s="62"/>
      <c r="H22" s="88">
        <v>1725</v>
      </c>
      <c r="I22" s="3">
        <v>37</v>
      </c>
      <c r="J22" s="33" t="s">
        <v>37</v>
      </c>
      <c r="K22" s="116">
        <f t="shared" si="1"/>
        <v>2</v>
      </c>
      <c r="L22" s="33" t="s">
        <v>6</v>
      </c>
      <c r="M22" s="366">
        <v>29172</v>
      </c>
      <c r="N22" s="89">
        <f t="shared" si="2"/>
        <v>24671</v>
      </c>
      <c r="R22" s="48"/>
      <c r="S22" s="26"/>
      <c r="T22" s="26"/>
      <c r="U22" s="26"/>
      <c r="V22" s="26"/>
    </row>
    <row r="23" spans="1:22">
      <c r="A23" s="61">
        <v>3</v>
      </c>
      <c r="B23" s="33" t="s">
        <v>21</v>
      </c>
      <c r="C23" s="199">
        <f t="shared" si="5"/>
        <v>34685</v>
      </c>
      <c r="D23" s="97">
        <f t="shared" si="6"/>
        <v>33800</v>
      </c>
      <c r="E23" s="52">
        <f t="shared" si="3"/>
        <v>112.39832787841473</v>
      </c>
      <c r="F23" s="52">
        <f t="shared" si="4"/>
        <v>102.61834319526628</v>
      </c>
      <c r="G23" s="62"/>
      <c r="H23" s="88">
        <v>1609</v>
      </c>
      <c r="I23" s="3">
        <v>14</v>
      </c>
      <c r="J23" s="33" t="s">
        <v>19</v>
      </c>
      <c r="K23" s="116">
        <f t="shared" si="1"/>
        <v>34</v>
      </c>
      <c r="L23" s="33" t="s">
        <v>1</v>
      </c>
      <c r="M23" s="366">
        <v>28834</v>
      </c>
      <c r="N23" s="89">
        <f t="shared" si="2"/>
        <v>24365</v>
      </c>
      <c r="R23" s="48"/>
      <c r="S23" s="26"/>
      <c r="T23" s="26"/>
      <c r="U23" s="26"/>
      <c r="V23" s="26"/>
    </row>
    <row r="24" spans="1:22">
      <c r="A24" s="61">
        <v>4</v>
      </c>
      <c r="B24" s="33" t="s">
        <v>6</v>
      </c>
      <c r="C24" s="199">
        <f t="shared" si="5"/>
        <v>24671</v>
      </c>
      <c r="D24" s="5">
        <f t="shared" si="6"/>
        <v>40407</v>
      </c>
      <c r="E24" s="52">
        <f t="shared" si="3"/>
        <v>84.570821335527214</v>
      </c>
      <c r="F24" s="52">
        <f t="shared" si="4"/>
        <v>61.056252629494892</v>
      </c>
      <c r="G24" s="62"/>
      <c r="H24" s="88">
        <v>1594</v>
      </c>
      <c r="I24" s="3">
        <v>12</v>
      </c>
      <c r="J24" s="33" t="s">
        <v>18</v>
      </c>
      <c r="K24" s="116">
        <f t="shared" si="1"/>
        <v>13</v>
      </c>
      <c r="L24" s="33" t="s">
        <v>7</v>
      </c>
      <c r="M24" s="366">
        <v>16395</v>
      </c>
      <c r="N24" s="89">
        <f t="shared" si="2"/>
        <v>16670</v>
      </c>
      <c r="R24" s="48"/>
      <c r="S24" s="26"/>
      <c r="T24" s="26"/>
      <c r="U24" s="26"/>
      <c r="V24" s="26"/>
    </row>
    <row r="25" spans="1:22">
      <c r="A25" s="61">
        <v>5</v>
      </c>
      <c r="B25" s="33" t="s">
        <v>1</v>
      </c>
      <c r="C25" s="199">
        <f t="shared" si="5"/>
        <v>24365</v>
      </c>
      <c r="D25" s="5">
        <f t="shared" si="6"/>
        <v>26489</v>
      </c>
      <c r="E25" s="52">
        <f t="shared" si="3"/>
        <v>84.500936394534236</v>
      </c>
      <c r="F25" s="52">
        <f t="shared" si="4"/>
        <v>91.981577258484663</v>
      </c>
      <c r="G25" s="72"/>
      <c r="H25" s="88">
        <v>1550</v>
      </c>
      <c r="I25" s="3">
        <v>10</v>
      </c>
      <c r="J25" s="33" t="s">
        <v>16</v>
      </c>
      <c r="K25" s="116">
        <f t="shared" si="1"/>
        <v>16</v>
      </c>
      <c r="L25" s="33" t="s">
        <v>3</v>
      </c>
      <c r="M25" s="366">
        <v>7072</v>
      </c>
      <c r="N25" s="89">
        <f t="shared" si="2"/>
        <v>15970</v>
      </c>
      <c r="R25" s="48"/>
      <c r="S25" s="26"/>
      <c r="T25" s="26"/>
      <c r="U25" s="26"/>
      <c r="V25" s="26"/>
    </row>
    <row r="26" spans="1:22">
      <c r="A26" s="61">
        <v>6</v>
      </c>
      <c r="B26" s="33" t="s">
        <v>7</v>
      </c>
      <c r="C26" s="199">
        <f t="shared" si="5"/>
        <v>16670</v>
      </c>
      <c r="D26" s="5">
        <f t="shared" si="6"/>
        <v>14608</v>
      </c>
      <c r="E26" s="52">
        <f t="shared" si="3"/>
        <v>101.67734065263801</v>
      </c>
      <c r="F26" s="52">
        <f t="shared" si="4"/>
        <v>114.11555312157722</v>
      </c>
      <c r="G26" s="62"/>
      <c r="H26" s="88">
        <v>958</v>
      </c>
      <c r="I26" s="3">
        <v>32</v>
      </c>
      <c r="J26" s="33" t="s">
        <v>35</v>
      </c>
      <c r="K26" s="116">
        <f t="shared" si="1"/>
        <v>40</v>
      </c>
      <c r="L26" s="33" t="s">
        <v>2</v>
      </c>
      <c r="M26" s="366">
        <v>13522</v>
      </c>
      <c r="N26" s="89">
        <f t="shared" si="2"/>
        <v>14312</v>
      </c>
      <c r="R26" s="48"/>
      <c r="S26" s="26"/>
      <c r="T26" s="26"/>
      <c r="U26" s="26"/>
      <c r="V26" s="26"/>
    </row>
    <row r="27" spans="1:22">
      <c r="A27" s="61">
        <v>7</v>
      </c>
      <c r="B27" s="33" t="s">
        <v>3</v>
      </c>
      <c r="C27" s="199">
        <f t="shared" si="5"/>
        <v>15970</v>
      </c>
      <c r="D27" s="5">
        <f t="shared" si="6"/>
        <v>12823</v>
      </c>
      <c r="E27" s="52">
        <f t="shared" si="3"/>
        <v>225.82013574660635</v>
      </c>
      <c r="F27" s="52">
        <f t="shared" si="4"/>
        <v>124.54183888325664</v>
      </c>
      <c r="G27" s="62"/>
      <c r="H27" s="88">
        <v>557</v>
      </c>
      <c r="I27" s="3">
        <v>15</v>
      </c>
      <c r="J27" s="33" t="s">
        <v>20</v>
      </c>
      <c r="K27" s="116">
        <f t="shared" si="1"/>
        <v>38</v>
      </c>
      <c r="L27" s="33" t="s">
        <v>38</v>
      </c>
      <c r="M27" s="367">
        <v>10897</v>
      </c>
      <c r="N27" s="89">
        <f t="shared" si="2"/>
        <v>13643</v>
      </c>
      <c r="R27" s="48"/>
      <c r="S27" s="26"/>
      <c r="T27" s="26"/>
      <c r="U27" s="26"/>
      <c r="V27" s="26"/>
    </row>
    <row r="28" spans="1:22" ht="14.25" thickBot="1">
      <c r="A28" s="61">
        <v>8</v>
      </c>
      <c r="B28" s="33" t="s">
        <v>2</v>
      </c>
      <c r="C28" s="199">
        <f t="shared" si="5"/>
        <v>14312</v>
      </c>
      <c r="D28" s="5">
        <f t="shared" si="6"/>
        <v>15535</v>
      </c>
      <c r="E28" s="52">
        <f t="shared" si="3"/>
        <v>105.84233101612188</v>
      </c>
      <c r="F28" s="52">
        <f t="shared" si="4"/>
        <v>92.127454135822333</v>
      </c>
      <c r="G28" s="73"/>
      <c r="H28" s="88">
        <v>513</v>
      </c>
      <c r="I28" s="3">
        <v>4</v>
      </c>
      <c r="J28" s="33" t="s">
        <v>11</v>
      </c>
      <c r="K28" s="180">
        <f t="shared" si="1"/>
        <v>33</v>
      </c>
      <c r="L28" s="77" t="s">
        <v>0</v>
      </c>
      <c r="M28" s="368">
        <v>13585</v>
      </c>
      <c r="N28" s="166">
        <f t="shared" si="2"/>
        <v>13139</v>
      </c>
      <c r="R28" s="48"/>
      <c r="S28" s="26"/>
      <c r="T28" s="26"/>
      <c r="U28" s="26"/>
      <c r="V28" s="26"/>
    </row>
    <row r="29" spans="1:22" ht="14.25" thickTop="1">
      <c r="A29" s="61">
        <v>9</v>
      </c>
      <c r="B29" s="33" t="s">
        <v>38</v>
      </c>
      <c r="C29" s="199">
        <f t="shared" si="5"/>
        <v>13643</v>
      </c>
      <c r="D29" s="5">
        <f t="shared" si="6"/>
        <v>11131</v>
      </c>
      <c r="E29" s="52">
        <f t="shared" si="3"/>
        <v>125.19959621914288</v>
      </c>
      <c r="F29" s="52">
        <f t="shared" si="4"/>
        <v>122.56760398885993</v>
      </c>
      <c r="G29" s="72"/>
      <c r="H29" s="88">
        <v>483</v>
      </c>
      <c r="I29" s="3">
        <v>20</v>
      </c>
      <c r="J29" s="33" t="s">
        <v>24</v>
      </c>
      <c r="K29" s="114"/>
      <c r="L29" s="114" t="s">
        <v>55</v>
      </c>
      <c r="M29" s="369">
        <v>338319</v>
      </c>
      <c r="N29" s="171">
        <f>SUM(H44)</f>
        <v>345585</v>
      </c>
      <c r="R29" s="48"/>
      <c r="S29" s="26"/>
      <c r="T29" s="26"/>
      <c r="U29" s="26"/>
      <c r="V29" s="26"/>
    </row>
    <row r="30" spans="1:22" ht="14.25" thickBot="1">
      <c r="A30" s="74">
        <v>10</v>
      </c>
      <c r="B30" s="77" t="s">
        <v>0</v>
      </c>
      <c r="C30" s="199">
        <f t="shared" si="5"/>
        <v>13139</v>
      </c>
      <c r="D30" s="5">
        <f t="shared" si="6"/>
        <v>15869</v>
      </c>
      <c r="E30" s="57">
        <f t="shared" si="3"/>
        <v>96.716967243283037</v>
      </c>
      <c r="F30" s="63">
        <f t="shared" si="4"/>
        <v>82.796647551830617</v>
      </c>
      <c r="G30" s="75"/>
      <c r="H30" s="289">
        <v>319</v>
      </c>
      <c r="I30" s="3">
        <v>7</v>
      </c>
      <c r="J30" s="33" t="s">
        <v>14</v>
      </c>
      <c r="R30" s="48"/>
      <c r="S30" s="26"/>
      <c r="T30" s="26"/>
      <c r="U30" s="26"/>
      <c r="V30" s="26"/>
    </row>
    <row r="31" spans="1:22" ht="14.25" thickBot="1">
      <c r="A31" s="65"/>
      <c r="B31" s="66" t="s">
        <v>57</v>
      </c>
      <c r="C31" s="67">
        <f>SUM(H44)</f>
        <v>345585</v>
      </c>
      <c r="D31" s="67">
        <f>SUM(L14)</f>
        <v>347999</v>
      </c>
      <c r="E31" s="70">
        <f>SUM(N29/M29*100)</f>
        <v>102.14767719223572</v>
      </c>
      <c r="F31" s="63">
        <f t="shared" si="4"/>
        <v>99.306319845746685</v>
      </c>
      <c r="G31" s="83">
        <v>53.2</v>
      </c>
      <c r="H31" s="44">
        <v>318</v>
      </c>
      <c r="I31" s="3">
        <v>39</v>
      </c>
      <c r="J31" s="33" t="s">
        <v>39</v>
      </c>
      <c r="L31" s="32"/>
      <c r="M31" s="26"/>
      <c r="N31" s="26"/>
      <c r="R31" s="48"/>
      <c r="S31" s="26"/>
      <c r="T31" s="26"/>
      <c r="U31" s="26"/>
      <c r="V31" s="26"/>
    </row>
    <row r="32" spans="1:22">
      <c r="H32" s="89">
        <v>306</v>
      </c>
      <c r="I32" s="3">
        <v>27</v>
      </c>
      <c r="J32" s="33" t="s">
        <v>31</v>
      </c>
      <c r="L32" s="42"/>
      <c r="M32" s="90"/>
      <c r="N32" s="26"/>
      <c r="R32" s="48"/>
      <c r="S32" s="26"/>
      <c r="T32" s="26"/>
      <c r="U32" s="26"/>
      <c r="V32" s="26"/>
    </row>
    <row r="33" spans="3:30">
      <c r="C33" s="26"/>
      <c r="E33" s="17"/>
      <c r="H33" s="289">
        <v>208</v>
      </c>
      <c r="I33" s="3">
        <v>5</v>
      </c>
      <c r="J33" s="33" t="s">
        <v>12</v>
      </c>
      <c r="L33" s="42"/>
      <c r="M33" s="90"/>
      <c r="N33" s="26"/>
      <c r="R33" s="48"/>
      <c r="S33" s="26"/>
      <c r="T33" s="26"/>
      <c r="U33" s="26"/>
      <c r="V33" s="26"/>
    </row>
    <row r="34" spans="3:30">
      <c r="H34" s="88">
        <v>18</v>
      </c>
      <c r="I34" s="3">
        <v>23</v>
      </c>
      <c r="J34" s="33" t="s">
        <v>27</v>
      </c>
      <c r="L34" s="42"/>
      <c r="M34" s="90"/>
      <c r="N34" s="26"/>
      <c r="R34" s="48"/>
      <c r="S34" s="26"/>
      <c r="T34" s="26"/>
      <c r="U34" s="26"/>
      <c r="V34" s="26"/>
    </row>
    <row r="35" spans="3:30">
      <c r="C35" s="26"/>
      <c r="E35" s="17"/>
      <c r="H35" s="415">
        <v>13</v>
      </c>
      <c r="I35" s="3">
        <v>18</v>
      </c>
      <c r="J35" s="33" t="s">
        <v>22</v>
      </c>
      <c r="L35" s="42"/>
      <c r="M35" s="90"/>
      <c r="N35" s="26"/>
      <c r="R35" s="48"/>
      <c r="S35" s="26"/>
      <c r="T35" s="26"/>
      <c r="U35" s="26"/>
      <c r="V35" s="26"/>
    </row>
    <row r="36" spans="3:30">
      <c r="H36" s="89">
        <v>6</v>
      </c>
      <c r="I36" s="3">
        <v>19</v>
      </c>
      <c r="J36" s="33" t="s">
        <v>23</v>
      </c>
      <c r="N36" s="26"/>
      <c r="R36" s="48"/>
      <c r="S36" s="26"/>
      <c r="T36" s="26"/>
      <c r="U36" s="26"/>
      <c r="V36" s="26"/>
    </row>
    <row r="37" spans="3:30">
      <c r="H37" s="88">
        <v>1</v>
      </c>
      <c r="I37" s="3">
        <v>29</v>
      </c>
      <c r="J37" s="33" t="s">
        <v>54</v>
      </c>
      <c r="L37" s="47"/>
      <c r="M37" s="421"/>
      <c r="N37" s="26"/>
      <c r="R37" s="48"/>
      <c r="S37" s="26"/>
      <c r="T37" s="26"/>
      <c r="U37" s="26"/>
      <c r="V37" s="26"/>
    </row>
    <row r="38" spans="3:30">
      <c r="H38" s="88">
        <v>1</v>
      </c>
      <c r="I38" s="3">
        <v>30</v>
      </c>
      <c r="J38" s="33" t="s">
        <v>33</v>
      </c>
      <c r="N38" s="26"/>
      <c r="R38" s="48"/>
      <c r="S38" s="26"/>
      <c r="T38" s="26"/>
      <c r="U38" s="26"/>
      <c r="V38" s="26"/>
    </row>
    <row r="39" spans="3:30">
      <c r="H39" s="88">
        <v>0</v>
      </c>
      <c r="I39" s="3">
        <v>6</v>
      </c>
      <c r="J39" s="33" t="s">
        <v>13</v>
      </c>
      <c r="L39" s="32"/>
      <c r="M39" s="26"/>
      <c r="N39" s="26"/>
      <c r="R39" s="48"/>
      <c r="S39" s="26"/>
      <c r="T39" s="26"/>
      <c r="U39" s="26"/>
      <c r="V39" s="26"/>
    </row>
    <row r="40" spans="3:30">
      <c r="H40" s="88">
        <v>0</v>
      </c>
      <c r="I40" s="3">
        <v>8</v>
      </c>
      <c r="J40" s="33" t="s">
        <v>15</v>
      </c>
      <c r="L40" s="32"/>
      <c r="M40" s="26"/>
      <c r="N40" s="26"/>
      <c r="R40" s="48"/>
      <c r="S40" s="26"/>
      <c r="T40" s="26"/>
      <c r="U40" s="26"/>
      <c r="V40" s="26"/>
    </row>
    <row r="41" spans="3:30">
      <c r="H41" s="88">
        <v>0</v>
      </c>
      <c r="I41" s="3">
        <v>22</v>
      </c>
      <c r="J41" s="33" t="s">
        <v>26</v>
      </c>
      <c r="N41" s="26"/>
      <c r="R41" s="48"/>
      <c r="S41" s="26"/>
      <c r="T41" s="26"/>
      <c r="U41" s="26"/>
      <c r="V41" s="26"/>
    </row>
    <row r="42" spans="3:30">
      <c r="H42" s="88">
        <v>0</v>
      </c>
      <c r="I42" s="3">
        <v>28</v>
      </c>
      <c r="J42" s="33" t="s">
        <v>32</v>
      </c>
      <c r="M42" s="48"/>
      <c r="N42" s="26"/>
      <c r="R42" s="48"/>
      <c r="S42" s="26"/>
      <c r="T42" s="26"/>
      <c r="U42" s="26"/>
      <c r="V42" s="26"/>
    </row>
    <row r="43" spans="3:30">
      <c r="H43" s="88">
        <v>0</v>
      </c>
      <c r="I43" s="3">
        <v>35</v>
      </c>
      <c r="J43" s="33" t="s">
        <v>36</v>
      </c>
      <c r="M43" s="48"/>
      <c r="N43" s="26"/>
      <c r="R43" s="48"/>
      <c r="S43" s="30"/>
      <c r="T43" s="30"/>
      <c r="U43" s="30"/>
    </row>
    <row r="44" spans="3:30">
      <c r="H44" s="119">
        <f>SUM(H4:H43)</f>
        <v>345585</v>
      </c>
      <c r="I44" s="3"/>
      <c r="J44" s="3" t="s">
        <v>48</v>
      </c>
      <c r="M44" s="48"/>
      <c r="N44" s="26"/>
      <c r="R44" s="48"/>
    </row>
    <row r="45" spans="3:30">
      <c r="M45" s="48"/>
      <c r="N45" s="26"/>
    </row>
    <row r="46" spans="3:30">
      <c r="M46" s="48"/>
      <c r="N46" s="26"/>
      <c r="R46" s="108"/>
    </row>
    <row r="47" spans="3:30">
      <c r="H47" s="380"/>
      <c r="L47" s="394"/>
      <c r="M47" s="48"/>
      <c r="N47" s="26"/>
      <c r="R47" s="10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</row>
    <row r="48" spans="3:30">
      <c r="H48" s="187" t="s">
        <v>192</v>
      </c>
      <c r="I48" s="3"/>
      <c r="J48" s="188" t="s">
        <v>91</v>
      </c>
      <c r="K48" s="3"/>
      <c r="L48" s="326" t="s">
        <v>184</v>
      </c>
      <c r="M48" s="48"/>
      <c r="N48" s="26"/>
      <c r="R48" s="48"/>
      <c r="S48" s="26"/>
      <c r="T48" s="26"/>
      <c r="U48" s="26"/>
      <c r="V48" s="26"/>
    </row>
    <row r="49" spans="1:22" ht="13.5" customHeight="1">
      <c r="H49" s="94" t="s">
        <v>99</v>
      </c>
      <c r="I49" s="3"/>
      <c r="J49" s="144" t="s">
        <v>9</v>
      </c>
      <c r="K49" s="3"/>
      <c r="L49" s="326" t="s">
        <v>99</v>
      </c>
      <c r="M49" s="395"/>
      <c r="R49" s="48"/>
      <c r="S49" s="26"/>
      <c r="T49" s="26"/>
      <c r="U49" s="26"/>
      <c r="V49" s="26"/>
    </row>
    <row r="50" spans="1:22" ht="13.5" customHeight="1">
      <c r="H50" s="89">
        <v>16727</v>
      </c>
      <c r="I50" s="3">
        <v>16</v>
      </c>
      <c r="J50" s="33" t="s">
        <v>3</v>
      </c>
      <c r="K50" s="324">
        <f>SUM(I50)</f>
        <v>16</v>
      </c>
      <c r="L50" s="327">
        <v>16394</v>
      </c>
      <c r="M50" s="395"/>
      <c r="R50" s="48"/>
      <c r="S50" s="26"/>
      <c r="T50" s="26"/>
      <c r="U50" s="26"/>
      <c r="V50" s="26"/>
    </row>
    <row r="51" spans="1:22" ht="13.5" customHeight="1">
      <c r="H51" s="44">
        <v>11240</v>
      </c>
      <c r="I51" s="3">
        <v>26</v>
      </c>
      <c r="J51" s="33" t="s">
        <v>30</v>
      </c>
      <c r="K51" s="324">
        <f t="shared" ref="K51:K59" si="7">SUM(I51)</f>
        <v>26</v>
      </c>
      <c r="L51" s="328">
        <v>14306</v>
      </c>
      <c r="M51" s="395"/>
      <c r="R51" s="48"/>
      <c r="S51" s="26"/>
      <c r="T51" s="26"/>
      <c r="U51" s="26"/>
      <c r="V51" s="26"/>
    </row>
    <row r="52" spans="1:22" ht="14.25" thickBot="1">
      <c r="H52" s="44">
        <v>7000</v>
      </c>
      <c r="I52" s="3">
        <v>34</v>
      </c>
      <c r="J52" s="33" t="s">
        <v>1</v>
      </c>
      <c r="K52" s="324">
        <f t="shared" si="7"/>
        <v>34</v>
      </c>
      <c r="L52" s="328">
        <v>8692</v>
      </c>
      <c r="M52" s="45"/>
      <c r="R52" s="48"/>
      <c r="S52" s="26"/>
      <c r="T52" s="26"/>
      <c r="U52" s="26"/>
      <c r="V52" s="26"/>
    </row>
    <row r="53" spans="1:22">
      <c r="A53" s="58" t="s">
        <v>46</v>
      </c>
      <c r="B53" s="59" t="s">
        <v>47</v>
      </c>
      <c r="C53" s="59" t="s">
        <v>192</v>
      </c>
      <c r="D53" s="59" t="s">
        <v>184</v>
      </c>
      <c r="E53" s="59" t="s">
        <v>41</v>
      </c>
      <c r="F53" s="59" t="s">
        <v>50</v>
      </c>
      <c r="G53" s="8" t="s">
        <v>172</v>
      </c>
      <c r="H53" s="44">
        <v>6028</v>
      </c>
      <c r="I53" s="3">
        <v>33</v>
      </c>
      <c r="J53" s="33" t="s">
        <v>0</v>
      </c>
      <c r="K53" s="324">
        <f t="shared" si="7"/>
        <v>33</v>
      </c>
      <c r="L53" s="328">
        <v>5301</v>
      </c>
      <c r="M53" s="45"/>
      <c r="R53" s="48"/>
      <c r="S53" s="26"/>
      <c r="T53" s="26"/>
      <c r="U53" s="26"/>
      <c r="V53" s="26"/>
    </row>
    <row r="54" spans="1:22">
      <c r="A54" s="61">
        <v>1</v>
      </c>
      <c r="B54" s="33" t="s">
        <v>3</v>
      </c>
      <c r="C54" s="43">
        <f>SUM(H50)</f>
        <v>16727</v>
      </c>
      <c r="D54" s="97">
        <f>SUM(L50)</f>
        <v>16394</v>
      </c>
      <c r="E54" s="52">
        <f t="shared" ref="E54:E63" si="8">SUM(N67/M67*100)</f>
        <v>119.85525938664374</v>
      </c>
      <c r="F54" s="52">
        <f t="shared" ref="F54:F62" si="9">SUM(C54/D54*100)</f>
        <v>102.0312309381481</v>
      </c>
      <c r="G54" s="62"/>
      <c r="H54" s="44">
        <v>3260</v>
      </c>
      <c r="I54" s="3">
        <v>25</v>
      </c>
      <c r="J54" s="33" t="s">
        <v>29</v>
      </c>
      <c r="K54" s="324">
        <f t="shared" si="7"/>
        <v>25</v>
      </c>
      <c r="L54" s="328">
        <v>2581</v>
      </c>
      <c r="M54" s="45"/>
      <c r="R54" s="48"/>
      <c r="S54" s="26"/>
      <c r="T54" s="26"/>
      <c r="U54" s="26"/>
      <c r="V54" s="26"/>
    </row>
    <row r="55" spans="1:22">
      <c r="A55" s="61">
        <v>2</v>
      </c>
      <c r="B55" s="33" t="s">
        <v>30</v>
      </c>
      <c r="C55" s="43">
        <f t="shared" ref="C55:C63" si="10">SUM(H51)</f>
        <v>11240</v>
      </c>
      <c r="D55" s="97">
        <f t="shared" ref="D55:D63" si="11">SUM(L51)</f>
        <v>14306</v>
      </c>
      <c r="E55" s="52">
        <f t="shared" si="8"/>
        <v>97.383469069485358</v>
      </c>
      <c r="F55" s="52">
        <f t="shared" si="9"/>
        <v>78.568432825387944</v>
      </c>
      <c r="G55" s="62"/>
      <c r="H55" s="88">
        <v>1611</v>
      </c>
      <c r="I55" s="3">
        <v>39</v>
      </c>
      <c r="J55" s="33" t="s">
        <v>39</v>
      </c>
      <c r="K55" s="324">
        <f t="shared" si="7"/>
        <v>39</v>
      </c>
      <c r="L55" s="328">
        <v>1260</v>
      </c>
      <c r="M55" s="45"/>
      <c r="R55" s="48"/>
      <c r="S55" s="26"/>
      <c r="T55" s="26"/>
      <c r="U55" s="26"/>
      <c r="V55" s="26"/>
    </row>
    <row r="56" spans="1:22">
      <c r="A56" s="61">
        <v>3</v>
      </c>
      <c r="B56" s="33" t="s">
        <v>1</v>
      </c>
      <c r="C56" s="43">
        <f t="shared" si="10"/>
        <v>7000</v>
      </c>
      <c r="D56" s="97">
        <f t="shared" si="11"/>
        <v>8692</v>
      </c>
      <c r="E56" s="52">
        <f t="shared" si="8"/>
        <v>103.42789598108749</v>
      </c>
      <c r="F56" s="52">
        <f t="shared" si="9"/>
        <v>80.533824206166599</v>
      </c>
      <c r="G56" s="62"/>
      <c r="H56" s="44">
        <v>1575</v>
      </c>
      <c r="I56" s="3">
        <v>17</v>
      </c>
      <c r="J56" s="33" t="s">
        <v>21</v>
      </c>
      <c r="K56" s="324">
        <f t="shared" si="7"/>
        <v>17</v>
      </c>
      <c r="L56" s="328">
        <v>1033</v>
      </c>
      <c r="M56" s="45"/>
      <c r="R56" s="48"/>
      <c r="S56" s="26"/>
      <c r="T56" s="26"/>
      <c r="U56" s="26"/>
      <c r="V56" s="26"/>
    </row>
    <row r="57" spans="1:22">
      <c r="A57" s="61">
        <v>4</v>
      </c>
      <c r="B57" s="33" t="s">
        <v>0</v>
      </c>
      <c r="C57" s="43">
        <f t="shared" si="10"/>
        <v>6028</v>
      </c>
      <c r="D57" s="97">
        <f t="shared" si="11"/>
        <v>5301</v>
      </c>
      <c r="E57" s="52">
        <f t="shared" si="8"/>
        <v>90.320647287983206</v>
      </c>
      <c r="F57" s="52">
        <f t="shared" si="9"/>
        <v>113.71439351065837</v>
      </c>
      <c r="G57" s="62"/>
      <c r="H57" s="88">
        <v>1520</v>
      </c>
      <c r="I57" s="3">
        <v>40</v>
      </c>
      <c r="J57" s="33" t="s">
        <v>2</v>
      </c>
      <c r="K57" s="324">
        <f t="shared" si="7"/>
        <v>40</v>
      </c>
      <c r="L57" s="328">
        <v>1549</v>
      </c>
      <c r="M57" s="45"/>
      <c r="R57" s="48"/>
      <c r="S57" s="26"/>
      <c r="T57" s="26"/>
      <c r="U57" s="26"/>
      <c r="V57" s="26"/>
    </row>
    <row r="58" spans="1:22">
      <c r="A58" s="61">
        <v>5</v>
      </c>
      <c r="B58" s="33" t="s">
        <v>29</v>
      </c>
      <c r="C58" s="43">
        <f t="shared" si="10"/>
        <v>3260</v>
      </c>
      <c r="D58" s="97">
        <f t="shared" si="11"/>
        <v>2581</v>
      </c>
      <c r="E58" s="52">
        <f t="shared" si="8"/>
        <v>103.36081166772352</v>
      </c>
      <c r="F58" s="52">
        <f t="shared" si="9"/>
        <v>126.30763270050369</v>
      </c>
      <c r="G58" s="72"/>
      <c r="H58" s="88">
        <v>1456</v>
      </c>
      <c r="I58" s="3">
        <v>36</v>
      </c>
      <c r="J58" s="33" t="s">
        <v>5</v>
      </c>
      <c r="K58" s="324">
        <f t="shared" si="7"/>
        <v>36</v>
      </c>
      <c r="L58" s="328">
        <v>1331</v>
      </c>
      <c r="M58" s="45"/>
      <c r="R58" s="48"/>
      <c r="S58" s="26"/>
      <c r="T58" s="26"/>
      <c r="U58" s="26"/>
      <c r="V58" s="26"/>
    </row>
    <row r="59" spans="1:22" ht="14.25" thickBot="1">
      <c r="A59" s="61">
        <v>6</v>
      </c>
      <c r="B59" s="33" t="s">
        <v>39</v>
      </c>
      <c r="C59" s="43">
        <f t="shared" si="10"/>
        <v>1611</v>
      </c>
      <c r="D59" s="97">
        <f t="shared" si="11"/>
        <v>1260</v>
      </c>
      <c r="E59" s="52">
        <f t="shared" si="8"/>
        <v>104.95114006514659</v>
      </c>
      <c r="F59" s="52">
        <f t="shared" si="9"/>
        <v>127.85714285714285</v>
      </c>
      <c r="G59" s="62"/>
      <c r="H59" s="427">
        <v>1050</v>
      </c>
      <c r="I59" s="14">
        <v>38</v>
      </c>
      <c r="J59" s="77" t="s">
        <v>38</v>
      </c>
      <c r="K59" s="325">
        <f t="shared" si="7"/>
        <v>38</v>
      </c>
      <c r="L59" s="329">
        <v>1276</v>
      </c>
      <c r="M59" s="45"/>
      <c r="R59" s="48"/>
      <c r="S59" s="26"/>
      <c r="T59" s="26"/>
      <c r="U59" s="26"/>
      <c r="V59" s="26"/>
    </row>
    <row r="60" spans="1:22" ht="14.25" thickTop="1">
      <c r="A60" s="61">
        <v>7</v>
      </c>
      <c r="B60" s="33" t="s">
        <v>21</v>
      </c>
      <c r="C60" s="89">
        <f t="shared" si="10"/>
        <v>1575</v>
      </c>
      <c r="D60" s="97">
        <f t="shared" si="11"/>
        <v>1033</v>
      </c>
      <c r="E60" s="52">
        <f t="shared" si="8"/>
        <v>97.462871287128721</v>
      </c>
      <c r="F60" s="52">
        <f t="shared" si="9"/>
        <v>152.46853823814132</v>
      </c>
      <c r="G60" s="62"/>
      <c r="H60" s="419">
        <v>1024</v>
      </c>
      <c r="I60" s="219">
        <v>31</v>
      </c>
      <c r="J60" s="376" t="s">
        <v>64</v>
      </c>
      <c r="K60" s="362" t="s">
        <v>8</v>
      </c>
      <c r="L60" s="371">
        <v>60420</v>
      </c>
      <c r="M60" s="48"/>
      <c r="N60" s="90"/>
      <c r="R60" s="48"/>
      <c r="S60" s="90"/>
      <c r="T60" s="90"/>
      <c r="U60" s="90"/>
      <c r="V60" s="90"/>
    </row>
    <row r="61" spans="1:22">
      <c r="A61" s="61">
        <v>8</v>
      </c>
      <c r="B61" s="33" t="s">
        <v>2</v>
      </c>
      <c r="C61" s="43">
        <f t="shared" si="10"/>
        <v>1520</v>
      </c>
      <c r="D61" s="97">
        <f t="shared" si="11"/>
        <v>1549</v>
      </c>
      <c r="E61" s="52">
        <f t="shared" si="8"/>
        <v>94.059405940594047</v>
      </c>
      <c r="F61" s="52">
        <f t="shared" si="9"/>
        <v>98.127824402840545</v>
      </c>
      <c r="G61" s="73"/>
      <c r="H61" s="88">
        <v>961</v>
      </c>
      <c r="I61" s="3">
        <v>14</v>
      </c>
      <c r="J61" s="33" t="s">
        <v>19</v>
      </c>
      <c r="K61" s="50"/>
      <c r="M61" s="48"/>
      <c r="N61" s="26"/>
      <c r="R61" s="48"/>
      <c r="S61" s="26"/>
      <c r="T61" s="26"/>
      <c r="U61" s="26"/>
      <c r="V61" s="26"/>
    </row>
    <row r="62" spans="1:22">
      <c r="A62" s="61">
        <v>9</v>
      </c>
      <c r="B62" s="33" t="s">
        <v>5</v>
      </c>
      <c r="C62" s="43">
        <f t="shared" si="10"/>
        <v>1456</v>
      </c>
      <c r="D62" s="97">
        <f t="shared" si="11"/>
        <v>1331</v>
      </c>
      <c r="E62" s="57">
        <f t="shared" si="8"/>
        <v>95.663600525624176</v>
      </c>
      <c r="F62" s="52">
        <f t="shared" si="9"/>
        <v>109.39143501126971</v>
      </c>
      <c r="G62" s="72"/>
      <c r="H62" s="88">
        <v>639</v>
      </c>
      <c r="I62" s="3">
        <v>24</v>
      </c>
      <c r="J62" s="33" t="s">
        <v>28</v>
      </c>
      <c r="K62" s="50"/>
      <c r="M62" s="48"/>
      <c r="N62" s="26"/>
      <c r="R62" s="48"/>
      <c r="S62" s="26"/>
      <c r="T62" s="26"/>
      <c r="U62" s="26"/>
      <c r="V62" s="26"/>
    </row>
    <row r="63" spans="1:22" ht="14.25" thickBot="1">
      <c r="A63" s="74">
        <v>10</v>
      </c>
      <c r="B63" s="77" t="s">
        <v>38</v>
      </c>
      <c r="C63" s="43">
        <f t="shared" si="10"/>
        <v>1050</v>
      </c>
      <c r="D63" s="97">
        <f t="shared" si="11"/>
        <v>1276</v>
      </c>
      <c r="E63" s="57">
        <f t="shared" si="8"/>
        <v>82.612116443745094</v>
      </c>
      <c r="F63" s="52">
        <f>SUM(C63/D63*100)</f>
        <v>82.288401253918494</v>
      </c>
      <c r="G63" s="75"/>
      <c r="H63" s="44">
        <v>623</v>
      </c>
      <c r="I63" s="3">
        <v>1</v>
      </c>
      <c r="J63" s="33" t="s">
        <v>4</v>
      </c>
      <c r="K63" s="50"/>
      <c r="M63" s="48"/>
      <c r="N63" s="26"/>
      <c r="R63" s="48"/>
      <c r="S63" s="26"/>
      <c r="T63" s="26"/>
      <c r="U63" s="26"/>
      <c r="V63" s="26"/>
    </row>
    <row r="64" spans="1:22" ht="14.25" thickBot="1">
      <c r="A64" s="65"/>
      <c r="B64" s="66" t="s">
        <v>57</v>
      </c>
      <c r="C64" s="67">
        <f>SUM(H90)</f>
        <v>55534</v>
      </c>
      <c r="D64" s="67">
        <f>SUM(L60)</f>
        <v>60420</v>
      </c>
      <c r="E64" s="70">
        <f>SUM(N77/M77*100)</f>
        <v>102.29139804752256</v>
      </c>
      <c r="F64" s="70">
        <f>SUM(C64/D64*100)</f>
        <v>91.913273750413765</v>
      </c>
      <c r="G64" s="385">
        <v>144</v>
      </c>
      <c r="H64" s="346">
        <v>224</v>
      </c>
      <c r="I64" s="3">
        <v>11</v>
      </c>
      <c r="J64" s="33" t="s">
        <v>17</v>
      </c>
      <c r="K64" s="50"/>
      <c r="M64" s="48"/>
      <c r="N64" s="26"/>
      <c r="R64" s="48"/>
      <c r="S64" s="26"/>
      <c r="T64" s="26"/>
      <c r="U64" s="26"/>
      <c r="V64" s="26"/>
    </row>
    <row r="65" spans="3:22">
      <c r="H65" s="414">
        <v>211</v>
      </c>
      <c r="I65" s="3">
        <v>15</v>
      </c>
      <c r="J65" s="33" t="s">
        <v>20</v>
      </c>
      <c r="M65" s="394"/>
      <c r="N65" s="26"/>
      <c r="R65" s="48"/>
      <c r="S65" s="26"/>
      <c r="T65" s="26"/>
      <c r="U65" s="26"/>
      <c r="V65" s="26"/>
    </row>
    <row r="66" spans="3:22">
      <c r="H66" s="44">
        <v>130</v>
      </c>
      <c r="I66" s="3">
        <v>19</v>
      </c>
      <c r="J66" s="33" t="s">
        <v>23</v>
      </c>
      <c r="L66" s="189" t="s">
        <v>91</v>
      </c>
      <c r="M66" s="340" t="s">
        <v>63</v>
      </c>
      <c r="N66" s="42" t="s">
        <v>75</v>
      </c>
      <c r="R66" s="48"/>
      <c r="S66" s="26"/>
      <c r="T66" s="26"/>
      <c r="U66" s="26"/>
      <c r="V66" s="26"/>
    </row>
    <row r="67" spans="3:22">
      <c r="C67" s="26"/>
      <c r="H67" s="44">
        <v>122</v>
      </c>
      <c r="I67" s="3">
        <v>9</v>
      </c>
      <c r="J67" s="3" t="s">
        <v>161</v>
      </c>
      <c r="K67" s="3">
        <f>SUM(I50)</f>
        <v>16</v>
      </c>
      <c r="L67" s="33" t="s">
        <v>3</v>
      </c>
      <c r="M67" s="387">
        <v>13956</v>
      </c>
      <c r="N67" s="89">
        <f>SUM(H50)</f>
        <v>16727</v>
      </c>
      <c r="R67" s="48"/>
      <c r="S67" s="26"/>
      <c r="T67" s="26"/>
      <c r="U67" s="26"/>
      <c r="V67" s="26"/>
    </row>
    <row r="68" spans="3:22">
      <c r="C68" s="26"/>
      <c r="H68" s="44">
        <v>98</v>
      </c>
      <c r="I68" s="3">
        <v>37</v>
      </c>
      <c r="J68" s="33" t="s">
        <v>37</v>
      </c>
      <c r="K68" s="3">
        <f t="shared" ref="K68:K76" si="12">SUM(I51)</f>
        <v>26</v>
      </c>
      <c r="L68" s="33" t="s">
        <v>30</v>
      </c>
      <c r="M68" s="388">
        <v>11542</v>
      </c>
      <c r="N68" s="89">
        <f t="shared" ref="N68:N76" si="13">SUM(H51)</f>
        <v>11240</v>
      </c>
      <c r="R68" s="48"/>
      <c r="S68" s="26"/>
      <c r="T68" s="26"/>
      <c r="U68" s="26"/>
      <c r="V68" s="26"/>
    </row>
    <row r="69" spans="3:22">
      <c r="H69" s="44">
        <v>35</v>
      </c>
      <c r="I69" s="3">
        <v>13</v>
      </c>
      <c r="J69" s="33" t="s">
        <v>7</v>
      </c>
      <c r="K69" s="3">
        <f t="shared" si="12"/>
        <v>34</v>
      </c>
      <c r="L69" s="33" t="s">
        <v>1</v>
      </c>
      <c r="M69" s="388">
        <v>6768</v>
      </c>
      <c r="N69" s="89">
        <f t="shared" si="13"/>
        <v>7000</v>
      </c>
      <c r="R69" s="48"/>
      <c r="S69" s="26"/>
      <c r="T69" s="26"/>
      <c r="U69" s="26"/>
      <c r="V69" s="26"/>
    </row>
    <row r="70" spans="3:22">
      <c r="H70" s="44">
        <v>0</v>
      </c>
      <c r="I70" s="3">
        <v>2</v>
      </c>
      <c r="J70" s="33" t="s">
        <v>6</v>
      </c>
      <c r="K70" s="3">
        <f t="shared" si="12"/>
        <v>33</v>
      </c>
      <c r="L70" s="33" t="s">
        <v>0</v>
      </c>
      <c r="M70" s="388">
        <v>6674</v>
      </c>
      <c r="N70" s="89">
        <f t="shared" si="13"/>
        <v>6028</v>
      </c>
      <c r="R70" s="48"/>
      <c r="S70" s="26"/>
      <c r="T70" s="26"/>
      <c r="U70" s="26"/>
      <c r="V70" s="26"/>
    </row>
    <row r="71" spans="3:22">
      <c r="H71" s="289">
        <v>0</v>
      </c>
      <c r="I71" s="3">
        <v>3</v>
      </c>
      <c r="J71" s="33" t="s">
        <v>10</v>
      </c>
      <c r="K71" s="3">
        <f t="shared" si="12"/>
        <v>25</v>
      </c>
      <c r="L71" s="33" t="s">
        <v>29</v>
      </c>
      <c r="M71" s="388">
        <v>3154</v>
      </c>
      <c r="N71" s="89">
        <f t="shared" si="13"/>
        <v>3260</v>
      </c>
      <c r="R71" s="48"/>
      <c r="S71" s="26"/>
      <c r="T71" s="26"/>
      <c r="U71" s="26"/>
      <c r="V71" s="26"/>
    </row>
    <row r="72" spans="3:22">
      <c r="H72" s="44">
        <v>0</v>
      </c>
      <c r="I72" s="3">
        <v>4</v>
      </c>
      <c r="J72" s="33" t="s">
        <v>11</v>
      </c>
      <c r="K72" s="3">
        <f t="shared" si="12"/>
        <v>39</v>
      </c>
      <c r="L72" s="33" t="s">
        <v>39</v>
      </c>
      <c r="M72" s="388">
        <v>1535</v>
      </c>
      <c r="N72" s="89">
        <f t="shared" si="13"/>
        <v>1611</v>
      </c>
      <c r="R72" s="48"/>
      <c r="S72" s="26"/>
      <c r="T72" s="26"/>
      <c r="U72" s="26"/>
      <c r="V72" s="26"/>
    </row>
    <row r="73" spans="3:22">
      <c r="H73" s="44">
        <v>0</v>
      </c>
      <c r="I73" s="3">
        <v>5</v>
      </c>
      <c r="J73" s="33" t="s">
        <v>12</v>
      </c>
      <c r="K73" s="3">
        <f t="shared" si="12"/>
        <v>17</v>
      </c>
      <c r="L73" s="33" t="s">
        <v>21</v>
      </c>
      <c r="M73" s="388">
        <v>1616</v>
      </c>
      <c r="N73" s="89">
        <f t="shared" si="13"/>
        <v>1575</v>
      </c>
      <c r="R73" s="48"/>
      <c r="S73" s="26"/>
      <c r="T73" s="26"/>
      <c r="U73" s="26"/>
      <c r="V73" s="26"/>
    </row>
    <row r="74" spans="3:22">
      <c r="H74" s="88">
        <v>0</v>
      </c>
      <c r="I74" s="3">
        <v>6</v>
      </c>
      <c r="J74" s="33" t="s">
        <v>13</v>
      </c>
      <c r="K74" s="3">
        <f t="shared" si="12"/>
        <v>40</v>
      </c>
      <c r="L74" s="33" t="s">
        <v>2</v>
      </c>
      <c r="M74" s="388">
        <v>1616</v>
      </c>
      <c r="N74" s="89">
        <f t="shared" si="13"/>
        <v>1520</v>
      </c>
      <c r="R74" s="48"/>
      <c r="S74" s="26"/>
      <c r="T74" s="26"/>
      <c r="U74" s="26"/>
      <c r="V74" s="26"/>
    </row>
    <row r="75" spans="3:22">
      <c r="H75" s="88">
        <v>0</v>
      </c>
      <c r="I75" s="3">
        <v>7</v>
      </c>
      <c r="J75" s="33" t="s">
        <v>14</v>
      </c>
      <c r="K75" s="3">
        <f t="shared" si="12"/>
        <v>36</v>
      </c>
      <c r="L75" s="33" t="s">
        <v>5</v>
      </c>
      <c r="M75" s="388">
        <v>1522</v>
      </c>
      <c r="N75" s="89">
        <f t="shared" si="13"/>
        <v>1456</v>
      </c>
      <c r="R75" s="48"/>
      <c r="S75" s="26"/>
      <c r="T75" s="26"/>
      <c r="U75" s="26"/>
      <c r="V75" s="26"/>
    </row>
    <row r="76" spans="3:22" ht="14.25" thickBot="1">
      <c r="H76" s="44">
        <v>0</v>
      </c>
      <c r="I76" s="3">
        <v>8</v>
      </c>
      <c r="J76" s="33" t="s">
        <v>15</v>
      </c>
      <c r="K76" s="14">
        <f t="shared" si="12"/>
        <v>38</v>
      </c>
      <c r="L76" s="77" t="s">
        <v>38</v>
      </c>
      <c r="M76" s="389">
        <v>1271</v>
      </c>
      <c r="N76" s="166">
        <f t="shared" si="13"/>
        <v>1050</v>
      </c>
      <c r="R76" s="48"/>
      <c r="S76" s="26"/>
      <c r="T76" s="26"/>
      <c r="U76" s="26"/>
      <c r="V76" s="26"/>
    </row>
    <row r="77" spans="3:22" ht="14.25" thickTop="1">
      <c r="H77" s="289">
        <v>0</v>
      </c>
      <c r="I77" s="3">
        <v>10</v>
      </c>
      <c r="J77" s="33" t="s">
        <v>16</v>
      </c>
      <c r="K77" s="3"/>
      <c r="L77" s="114" t="s">
        <v>56</v>
      </c>
      <c r="M77" s="294">
        <v>54290</v>
      </c>
      <c r="N77" s="171">
        <f>SUM(H90)</f>
        <v>55534</v>
      </c>
      <c r="R77" s="48"/>
      <c r="S77" s="26"/>
      <c r="T77" s="26"/>
      <c r="U77" s="26"/>
      <c r="V77" s="26"/>
    </row>
    <row r="78" spans="3:22">
      <c r="H78" s="43">
        <v>0</v>
      </c>
      <c r="I78" s="3">
        <v>12</v>
      </c>
      <c r="J78" s="33" t="s">
        <v>18</v>
      </c>
      <c r="R78" s="48"/>
      <c r="S78" s="26"/>
      <c r="T78" s="26"/>
      <c r="U78" s="26"/>
      <c r="V78" s="26"/>
    </row>
    <row r="79" spans="3:22">
      <c r="H79" s="44">
        <v>0</v>
      </c>
      <c r="I79" s="3">
        <v>18</v>
      </c>
      <c r="J79" s="33" t="s">
        <v>22</v>
      </c>
      <c r="R79" s="48"/>
      <c r="S79" s="26"/>
      <c r="T79" s="26"/>
      <c r="U79" s="26"/>
      <c r="V79" s="26"/>
    </row>
    <row r="80" spans="3:22">
      <c r="H80" s="415">
        <v>0</v>
      </c>
      <c r="I80" s="3">
        <v>20</v>
      </c>
      <c r="J80" s="33" t="s">
        <v>24</v>
      </c>
      <c r="R80" s="48"/>
      <c r="S80" s="26"/>
      <c r="T80" s="26"/>
      <c r="U80" s="26"/>
      <c r="V80" s="26"/>
    </row>
    <row r="81" spans="8:22">
      <c r="H81" s="43">
        <v>0</v>
      </c>
      <c r="I81" s="3">
        <v>21</v>
      </c>
      <c r="J81" s="33" t="s">
        <v>72</v>
      </c>
      <c r="R81" s="48"/>
      <c r="S81" s="26"/>
      <c r="T81" s="26"/>
      <c r="U81" s="26"/>
      <c r="V81" s="26"/>
    </row>
    <row r="82" spans="8:22">
      <c r="H82" s="44">
        <v>0</v>
      </c>
      <c r="I82" s="3">
        <v>22</v>
      </c>
      <c r="J82" s="33" t="s">
        <v>26</v>
      </c>
      <c r="L82" s="42"/>
      <c r="M82" s="1"/>
      <c r="R82" s="48"/>
      <c r="S82" s="26"/>
      <c r="T82" s="26"/>
      <c r="U82" s="26"/>
      <c r="V82" s="26"/>
    </row>
    <row r="83" spans="8:22">
      <c r="H83" s="44">
        <v>0</v>
      </c>
      <c r="I83" s="3">
        <v>23</v>
      </c>
      <c r="J83" s="33" t="s">
        <v>27</v>
      </c>
      <c r="L83" s="42"/>
      <c r="M83" s="26"/>
      <c r="R83" s="48"/>
      <c r="S83" s="26"/>
      <c r="T83" s="26"/>
      <c r="U83" s="26"/>
      <c r="V83" s="26"/>
    </row>
    <row r="84" spans="8:22">
      <c r="H84" s="44">
        <v>0</v>
      </c>
      <c r="I84" s="3">
        <v>27</v>
      </c>
      <c r="J84" s="33" t="s">
        <v>31</v>
      </c>
      <c r="L84" s="42"/>
      <c r="M84" s="26"/>
      <c r="R84" s="48"/>
      <c r="S84" s="26"/>
      <c r="T84" s="26"/>
      <c r="U84" s="26"/>
      <c r="V84" s="26"/>
    </row>
    <row r="85" spans="8:22">
      <c r="H85" s="44">
        <v>0</v>
      </c>
      <c r="I85" s="3">
        <v>28</v>
      </c>
      <c r="J85" s="33" t="s">
        <v>32</v>
      </c>
      <c r="L85" s="42"/>
      <c r="M85" s="26"/>
      <c r="R85" s="48"/>
      <c r="S85" s="26"/>
      <c r="T85" s="26"/>
      <c r="U85" s="26"/>
      <c r="V85" s="26"/>
    </row>
    <row r="86" spans="8:22">
      <c r="H86" s="44">
        <v>0</v>
      </c>
      <c r="I86" s="3">
        <v>29</v>
      </c>
      <c r="J86" s="33" t="s">
        <v>54</v>
      </c>
      <c r="R86" s="48"/>
      <c r="S86" s="26"/>
      <c r="T86" s="26"/>
      <c r="U86" s="26"/>
      <c r="V86" s="26"/>
    </row>
    <row r="87" spans="8:22">
      <c r="H87" s="44">
        <v>0</v>
      </c>
      <c r="I87" s="3">
        <v>30</v>
      </c>
      <c r="J87" s="33" t="s">
        <v>33</v>
      </c>
      <c r="L87" s="47"/>
      <c r="M87" s="383"/>
      <c r="R87" s="48"/>
      <c r="S87" s="26"/>
      <c r="T87" s="26"/>
      <c r="U87" s="26"/>
      <c r="V87" s="26"/>
    </row>
    <row r="88" spans="8:22">
      <c r="H88" s="44">
        <v>0</v>
      </c>
      <c r="I88" s="3">
        <v>32</v>
      </c>
      <c r="J88" s="33" t="s">
        <v>35</v>
      </c>
      <c r="R88" s="48"/>
      <c r="S88" s="30"/>
      <c r="T88" s="30"/>
    </row>
    <row r="89" spans="8:22">
      <c r="H89" s="44">
        <v>0</v>
      </c>
      <c r="I89" s="3">
        <v>35</v>
      </c>
      <c r="J89" s="33" t="s">
        <v>36</v>
      </c>
      <c r="R89" s="48"/>
    </row>
    <row r="90" spans="8:22">
      <c r="H90" s="117">
        <f>SUM(H50:H89)</f>
        <v>55534</v>
      </c>
      <c r="I90" s="3"/>
      <c r="J90" s="3" t="s">
        <v>48</v>
      </c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I47" sqref="I47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160" t="s">
        <v>70</v>
      </c>
      <c r="I1" s="380"/>
      <c r="J1" s="46"/>
      <c r="L1" s="47"/>
      <c r="M1" s="392"/>
      <c r="N1" s="47"/>
      <c r="O1" s="48"/>
      <c r="R1" s="108"/>
    </row>
    <row r="2" spans="8:30" ht="13.5" customHeight="1">
      <c r="H2" s="290" t="s">
        <v>198</v>
      </c>
      <c r="I2" s="3"/>
      <c r="J2" s="182" t="s">
        <v>70</v>
      </c>
      <c r="K2" s="81"/>
      <c r="L2" s="316" t="s">
        <v>199</v>
      </c>
      <c r="N2" s="48"/>
      <c r="O2" s="1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8:30" ht="13.5" customHeight="1">
      <c r="H3" s="23" t="s">
        <v>99</v>
      </c>
      <c r="I3" s="3"/>
      <c r="J3" s="144" t="s">
        <v>9</v>
      </c>
      <c r="K3" s="81"/>
      <c r="L3" s="317" t="s">
        <v>99</v>
      </c>
      <c r="M3" s="396"/>
      <c r="N3" s="397"/>
      <c r="O3" s="1"/>
      <c r="R3" s="48"/>
      <c r="S3" s="26"/>
      <c r="T3" s="26"/>
      <c r="U3" s="26"/>
      <c r="V3" s="26"/>
    </row>
    <row r="4" spans="8:30" ht="13.5" customHeight="1">
      <c r="H4" s="89">
        <v>26855</v>
      </c>
      <c r="I4" s="3">
        <v>33</v>
      </c>
      <c r="J4" s="160" t="s">
        <v>0</v>
      </c>
      <c r="K4" s="120">
        <f>SUM(I4)</f>
        <v>33</v>
      </c>
      <c r="L4" s="309">
        <v>27807</v>
      </c>
      <c r="M4" s="402"/>
      <c r="N4" s="418"/>
      <c r="O4" s="1"/>
      <c r="R4" s="48"/>
      <c r="S4" s="26"/>
      <c r="T4" s="26"/>
      <c r="U4" s="26"/>
      <c r="V4" s="26"/>
    </row>
    <row r="5" spans="8:30" ht="13.5" customHeight="1">
      <c r="H5" s="289">
        <v>18343</v>
      </c>
      <c r="I5" s="3">
        <v>13</v>
      </c>
      <c r="J5" s="160" t="s">
        <v>7</v>
      </c>
      <c r="K5" s="120">
        <f t="shared" ref="K5:K13" si="0">SUM(I5)</f>
        <v>13</v>
      </c>
      <c r="L5" s="310">
        <v>16635</v>
      </c>
      <c r="M5" s="396"/>
      <c r="N5" s="418"/>
      <c r="O5" s="1"/>
      <c r="R5" s="48"/>
      <c r="S5" s="26"/>
      <c r="T5" s="26"/>
      <c r="U5" s="26"/>
      <c r="V5" s="26"/>
    </row>
    <row r="6" spans="8:30" ht="13.5" customHeight="1">
      <c r="H6" s="289">
        <v>11802</v>
      </c>
      <c r="I6" s="3">
        <v>9</v>
      </c>
      <c r="J6" s="3" t="s">
        <v>161</v>
      </c>
      <c r="K6" s="120">
        <f t="shared" si="0"/>
        <v>9</v>
      </c>
      <c r="L6" s="310">
        <v>11339</v>
      </c>
      <c r="M6" s="95"/>
      <c r="N6" s="418"/>
      <c r="O6" s="1"/>
      <c r="R6" s="48"/>
      <c r="S6" s="26"/>
      <c r="T6" s="26"/>
      <c r="U6" s="26"/>
      <c r="V6" s="26"/>
    </row>
    <row r="7" spans="8:30" ht="13.5" customHeight="1">
      <c r="H7" s="88">
        <v>7883</v>
      </c>
      <c r="I7" s="3">
        <v>34</v>
      </c>
      <c r="J7" s="160" t="s">
        <v>1</v>
      </c>
      <c r="K7" s="120">
        <f t="shared" si="0"/>
        <v>34</v>
      </c>
      <c r="L7" s="310">
        <v>7209</v>
      </c>
      <c r="M7" s="95"/>
      <c r="N7" s="418"/>
      <c r="O7" s="1"/>
      <c r="R7" s="48"/>
      <c r="S7" s="26"/>
      <c r="T7" s="26"/>
      <c r="U7" s="26"/>
      <c r="V7" s="26"/>
    </row>
    <row r="8" spans="8:30" ht="13.5" customHeight="1">
      <c r="H8" s="88">
        <v>6942</v>
      </c>
      <c r="I8" s="3">
        <v>24</v>
      </c>
      <c r="J8" s="160" t="s">
        <v>28</v>
      </c>
      <c r="K8" s="120">
        <f t="shared" si="0"/>
        <v>24</v>
      </c>
      <c r="L8" s="310">
        <v>7431</v>
      </c>
      <c r="M8" s="95"/>
      <c r="N8" s="418"/>
      <c r="O8" s="1"/>
      <c r="R8" s="48"/>
      <c r="S8" s="26"/>
      <c r="T8" s="26"/>
      <c r="U8" s="26"/>
      <c r="V8" s="26"/>
    </row>
    <row r="9" spans="8:30" ht="13.5" customHeight="1">
      <c r="H9" s="88">
        <v>5281</v>
      </c>
      <c r="I9" s="3">
        <v>20</v>
      </c>
      <c r="J9" s="160" t="s">
        <v>24</v>
      </c>
      <c r="K9" s="120">
        <f t="shared" si="0"/>
        <v>20</v>
      </c>
      <c r="L9" s="310">
        <v>1543</v>
      </c>
      <c r="M9" s="95"/>
      <c r="O9" s="1"/>
      <c r="R9" s="48"/>
      <c r="S9" s="26"/>
      <c r="T9" s="26"/>
      <c r="U9" s="26"/>
      <c r="V9" s="26"/>
    </row>
    <row r="10" spans="8:30" ht="13.5" customHeight="1">
      <c r="H10" s="289">
        <v>3351</v>
      </c>
      <c r="I10" s="3">
        <v>25</v>
      </c>
      <c r="J10" s="160" t="s">
        <v>29</v>
      </c>
      <c r="K10" s="120">
        <f t="shared" si="0"/>
        <v>25</v>
      </c>
      <c r="L10" s="310">
        <v>6220</v>
      </c>
      <c r="M10" s="95"/>
      <c r="O10" s="1"/>
      <c r="R10" s="48"/>
      <c r="S10" s="26"/>
      <c r="T10" s="26"/>
      <c r="U10" s="26"/>
      <c r="V10" s="26"/>
    </row>
    <row r="11" spans="8:30" ht="13.5" customHeight="1">
      <c r="H11" s="88">
        <v>3298</v>
      </c>
      <c r="I11" s="3">
        <v>22</v>
      </c>
      <c r="J11" s="160" t="s">
        <v>26</v>
      </c>
      <c r="K11" s="120">
        <f t="shared" si="0"/>
        <v>22</v>
      </c>
      <c r="L11" s="310">
        <v>2862</v>
      </c>
      <c r="M11" s="95"/>
      <c r="O11" s="1"/>
      <c r="R11" s="48"/>
      <c r="S11" s="26"/>
      <c r="T11" s="26"/>
      <c r="U11" s="26"/>
      <c r="V11" s="26"/>
    </row>
    <row r="12" spans="8:30" ht="13.5" customHeight="1">
      <c r="H12" s="289">
        <v>3232</v>
      </c>
      <c r="I12" s="3">
        <v>17</v>
      </c>
      <c r="J12" s="160" t="s">
        <v>21</v>
      </c>
      <c r="K12" s="120">
        <f t="shared" si="0"/>
        <v>17</v>
      </c>
      <c r="L12" s="310">
        <v>3199</v>
      </c>
      <c r="M12" s="95"/>
      <c r="R12" s="48"/>
      <c r="S12" s="26"/>
      <c r="T12" s="26"/>
      <c r="U12" s="90"/>
      <c r="V12" s="26"/>
    </row>
    <row r="13" spans="8:30" ht="13.5" customHeight="1" thickBot="1">
      <c r="H13" s="166">
        <v>2345</v>
      </c>
      <c r="I13" s="14">
        <v>26</v>
      </c>
      <c r="J13" s="162" t="s">
        <v>30</v>
      </c>
      <c r="K13" s="181">
        <f t="shared" si="0"/>
        <v>26</v>
      </c>
      <c r="L13" s="318">
        <v>1489</v>
      </c>
      <c r="M13" s="95"/>
      <c r="N13" s="96"/>
      <c r="R13" s="48"/>
      <c r="S13" s="26"/>
      <c r="T13" s="26"/>
      <c r="U13" s="26"/>
      <c r="V13" s="26"/>
    </row>
    <row r="14" spans="8:30" ht="13.5" customHeight="1" thickTop="1">
      <c r="H14" s="372">
        <v>1923</v>
      </c>
      <c r="I14" s="219">
        <v>1</v>
      </c>
      <c r="J14" s="220" t="s">
        <v>4</v>
      </c>
      <c r="K14" s="81" t="s">
        <v>8</v>
      </c>
      <c r="L14" s="319">
        <v>98865</v>
      </c>
      <c r="N14" s="48"/>
      <c r="R14" s="48"/>
      <c r="S14" s="26"/>
      <c r="T14" s="26"/>
      <c r="U14" s="26"/>
      <c r="V14" s="26"/>
    </row>
    <row r="15" spans="8:30" ht="13.5" customHeight="1">
      <c r="H15" s="88">
        <v>1852</v>
      </c>
      <c r="I15" s="3">
        <v>12</v>
      </c>
      <c r="J15" s="160" t="s">
        <v>18</v>
      </c>
      <c r="K15" s="50"/>
      <c r="L15" s="26"/>
      <c r="N15" s="32"/>
      <c r="R15" s="48"/>
      <c r="S15" s="26"/>
      <c r="T15" s="26"/>
      <c r="U15" s="26"/>
      <c r="V15" s="26"/>
    </row>
    <row r="16" spans="8:30" ht="13.5" customHeight="1">
      <c r="H16" s="289">
        <v>1517</v>
      </c>
      <c r="I16" s="3">
        <v>36</v>
      </c>
      <c r="J16" s="160" t="s">
        <v>5</v>
      </c>
      <c r="K16" s="50"/>
      <c r="R16" s="48"/>
      <c r="S16" s="26"/>
      <c r="T16" s="26"/>
      <c r="U16" s="26"/>
      <c r="V16" s="26"/>
    </row>
    <row r="17" spans="1:22" ht="13.5" customHeight="1">
      <c r="H17" s="289">
        <v>1253</v>
      </c>
      <c r="I17" s="3">
        <v>6</v>
      </c>
      <c r="J17" s="160" t="s">
        <v>13</v>
      </c>
      <c r="K17" s="45"/>
      <c r="L17" s="26"/>
      <c r="R17" s="48"/>
      <c r="S17" s="26"/>
      <c r="T17" s="26"/>
      <c r="U17" s="26"/>
      <c r="V17" s="26"/>
    </row>
    <row r="18" spans="1:22" ht="13.5" customHeight="1">
      <c r="H18" s="122">
        <v>1164</v>
      </c>
      <c r="I18" s="3">
        <v>21</v>
      </c>
      <c r="J18" s="160" t="s">
        <v>25</v>
      </c>
      <c r="K18" s="45"/>
      <c r="L18" s="26"/>
      <c r="R18" s="48"/>
      <c r="S18" s="26"/>
      <c r="T18" s="26"/>
      <c r="U18" s="26"/>
      <c r="V18" s="26"/>
    </row>
    <row r="19" spans="1:22" ht="13.5" customHeight="1">
      <c r="H19" s="89">
        <v>1013</v>
      </c>
      <c r="I19" s="3">
        <v>16</v>
      </c>
      <c r="J19" s="160" t="s">
        <v>3</v>
      </c>
      <c r="L19" s="410" t="s">
        <v>179</v>
      </c>
      <c r="M19" s="450" t="s">
        <v>178</v>
      </c>
      <c r="N19" s="42" t="s">
        <v>75</v>
      </c>
      <c r="R19" s="48"/>
      <c r="S19" s="26"/>
      <c r="T19" s="26"/>
      <c r="U19" s="26"/>
      <c r="V19" s="26"/>
    </row>
    <row r="20" spans="1:22" ht="13.5" customHeight="1" thickBot="1">
      <c r="H20" s="88">
        <v>898</v>
      </c>
      <c r="I20" s="3">
        <v>15</v>
      </c>
      <c r="J20" s="160" t="s">
        <v>20</v>
      </c>
      <c r="K20" s="120">
        <f>SUM(I4)</f>
        <v>33</v>
      </c>
      <c r="L20" s="160" t="s">
        <v>0</v>
      </c>
      <c r="M20" s="320">
        <v>27897</v>
      </c>
      <c r="N20" s="89">
        <f>SUM(H4)</f>
        <v>26855</v>
      </c>
      <c r="R20" s="48"/>
      <c r="S20" s="26"/>
      <c r="T20" s="26"/>
      <c r="U20" s="26"/>
      <c r="V20" s="26"/>
    </row>
    <row r="21" spans="1:22" ht="13.5" customHeight="1">
      <c r="A21" s="58" t="s">
        <v>46</v>
      </c>
      <c r="B21" s="59" t="s">
        <v>47</v>
      </c>
      <c r="C21" s="59" t="s">
        <v>192</v>
      </c>
      <c r="D21" s="59" t="s">
        <v>184</v>
      </c>
      <c r="E21" s="59" t="s">
        <v>41</v>
      </c>
      <c r="F21" s="59" t="s">
        <v>50</v>
      </c>
      <c r="G21" s="8" t="s">
        <v>172</v>
      </c>
      <c r="H21" s="88">
        <v>870</v>
      </c>
      <c r="I21" s="3">
        <v>18</v>
      </c>
      <c r="J21" s="160" t="s">
        <v>22</v>
      </c>
      <c r="K21" s="120">
        <f t="shared" ref="K21:K29" si="1">SUM(I5)</f>
        <v>13</v>
      </c>
      <c r="L21" s="160" t="s">
        <v>7</v>
      </c>
      <c r="M21" s="321">
        <v>17902</v>
      </c>
      <c r="N21" s="89">
        <f t="shared" ref="N21:N29" si="2">SUM(H5)</f>
        <v>18343</v>
      </c>
      <c r="R21" s="48"/>
      <c r="S21" s="26"/>
      <c r="T21" s="26"/>
      <c r="U21" s="26"/>
      <c r="V21" s="26"/>
    </row>
    <row r="22" spans="1:22" ht="13.5" customHeight="1">
      <c r="A22" s="61">
        <v>1</v>
      </c>
      <c r="B22" s="160" t="s">
        <v>0</v>
      </c>
      <c r="C22" s="43">
        <f>SUM(H4)</f>
        <v>26855</v>
      </c>
      <c r="D22" s="97">
        <f>SUM(L4)</f>
        <v>27807</v>
      </c>
      <c r="E22" s="55">
        <f t="shared" ref="E22:E31" si="3">SUM(N20/M20*100)</f>
        <v>96.264831343872103</v>
      </c>
      <c r="F22" s="52">
        <f t="shared" ref="F22:F32" si="4">SUM(C22/D22*100)</f>
        <v>96.576401625489979</v>
      </c>
      <c r="G22" s="62"/>
      <c r="H22" s="88">
        <v>870</v>
      </c>
      <c r="I22" s="3">
        <v>40</v>
      </c>
      <c r="J22" s="160" t="s">
        <v>2</v>
      </c>
      <c r="K22" s="120">
        <f t="shared" si="1"/>
        <v>9</v>
      </c>
      <c r="L22" s="3" t="s">
        <v>161</v>
      </c>
      <c r="M22" s="321">
        <v>11688</v>
      </c>
      <c r="N22" s="89">
        <f t="shared" si="2"/>
        <v>11802</v>
      </c>
      <c r="R22" s="48"/>
      <c r="S22" s="26"/>
      <c r="T22" s="26"/>
      <c r="U22" s="26"/>
      <c r="V22" s="26"/>
    </row>
    <row r="23" spans="1:22" ht="13.5" customHeight="1">
      <c r="A23" s="61">
        <v>2</v>
      </c>
      <c r="B23" s="160" t="s">
        <v>7</v>
      </c>
      <c r="C23" s="43">
        <f t="shared" ref="C23:C31" si="5">SUM(H5)</f>
        <v>18343</v>
      </c>
      <c r="D23" s="97">
        <f t="shared" ref="D23:D31" si="6">SUM(L5)</f>
        <v>16635</v>
      </c>
      <c r="E23" s="55">
        <f t="shared" si="3"/>
        <v>102.46341190928388</v>
      </c>
      <c r="F23" s="52">
        <f t="shared" si="4"/>
        <v>110.26750826570483</v>
      </c>
      <c r="G23" s="62"/>
      <c r="H23" s="88">
        <v>683</v>
      </c>
      <c r="I23" s="3">
        <v>2</v>
      </c>
      <c r="J23" s="160" t="s">
        <v>6</v>
      </c>
      <c r="K23" s="120">
        <f t="shared" si="1"/>
        <v>34</v>
      </c>
      <c r="L23" s="160" t="s">
        <v>1</v>
      </c>
      <c r="M23" s="321">
        <v>8917</v>
      </c>
      <c r="N23" s="89">
        <f t="shared" si="2"/>
        <v>7883</v>
      </c>
      <c r="R23" s="48"/>
      <c r="S23" s="26"/>
      <c r="T23" s="26"/>
      <c r="U23" s="26"/>
      <c r="V23" s="26"/>
    </row>
    <row r="24" spans="1:22" ht="13.5" customHeight="1">
      <c r="A24" s="61">
        <v>3</v>
      </c>
      <c r="B24" s="3" t="s">
        <v>161</v>
      </c>
      <c r="C24" s="43">
        <f t="shared" si="5"/>
        <v>11802</v>
      </c>
      <c r="D24" s="97">
        <f t="shared" si="6"/>
        <v>11339</v>
      </c>
      <c r="E24" s="55">
        <f t="shared" si="3"/>
        <v>100.97535934291582</v>
      </c>
      <c r="F24" s="52">
        <f t="shared" si="4"/>
        <v>104.08325249140135</v>
      </c>
      <c r="G24" s="62"/>
      <c r="H24" s="88">
        <v>431</v>
      </c>
      <c r="I24" s="3">
        <v>38</v>
      </c>
      <c r="J24" s="160" t="s">
        <v>38</v>
      </c>
      <c r="K24" s="120">
        <f t="shared" si="1"/>
        <v>24</v>
      </c>
      <c r="L24" s="160" t="s">
        <v>28</v>
      </c>
      <c r="M24" s="321">
        <v>7245</v>
      </c>
      <c r="N24" s="89">
        <f t="shared" si="2"/>
        <v>6942</v>
      </c>
      <c r="R24" s="48"/>
      <c r="S24" s="26"/>
      <c r="T24" s="26"/>
      <c r="U24" s="26"/>
      <c r="V24" s="26"/>
    </row>
    <row r="25" spans="1:22" ht="13.5" customHeight="1">
      <c r="A25" s="61">
        <v>4</v>
      </c>
      <c r="B25" s="160" t="s">
        <v>1</v>
      </c>
      <c r="C25" s="43">
        <f t="shared" si="5"/>
        <v>7883</v>
      </c>
      <c r="D25" s="97">
        <f t="shared" si="6"/>
        <v>7209</v>
      </c>
      <c r="E25" s="55">
        <f t="shared" si="3"/>
        <v>88.404171806661438</v>
      </c>
      <c r="F25" s="52">
        <f t="shared" si="4"/>
        <v>109.34942433069774</v>
      </c>
      <c r="G25" s="62"/>
      <c r="H25" s="88">
        <v>356</v>
      </c>
      <c r="I25" s="3">
        <v>31</v>
      </c>
      <c r="J25" s="3" t="s">
        <v>64</v>
      </c>
      <c r="K25" s="120">
        <f t="shared" si="1"/>
        <v>20</v>
      </c>
      <c r="L25" s="160" t="s">
        <v>24</v>
      </c>
      <c r="M25" s="321">
        <v>4320</v>
      </c>
      <c r="N25" s="89">
        <f t="shared" si="2"/>
        <v>5281</v>
      </c>
      <c r="R25" s="48"/>
      <c r="S25" s="26"/>
      <c r="T25" s="26"/>
      <c r="U25" s="26"/>
      <c r="V25" s="26"/>
    </row>
    <row r="26" spans="1:22" ht="13.5" customHeight="1">
      <c r="A26" s="61">
        <v>5</v>
      </c>
      <c r="B26" s="160" t="s">
        <v>28</v>
      </c>
      <c r="C26" s="43">
        <f t="shared" si="5"/>
        <v>6942</v>
      </c>
      <c r="D26" s="97">
        <f t="shared" si="6"/>
        <v>7431</v>
      </c>
      <c r="E26" s="55">
        <f t="shared" si="3"/>
        <v>95.817805383022773</v>
      </c>
      <c r="F26" s="52">
        <f t="shared" si="4"/>
        <v>93.419459023011711</v>
      </c>
      <c r="G26" s="72"/>
      <c r="H26" s="88">
        <v>287</v>
      </c>
      <c r="I26" s="3">
        <v>5</v>
      </c>
      <c r="J26" s="160" t="s">
        <v>12</v>
      </c>
      <c r="K26" s="120">
        <f t="shared" si="1"/>
        <v>25</v>
      </c>
      <c r="L26" s="160" t="s">
        <v>29</v>
      </c>
      <c r="M26" s="321">
        <v>3915</v>
      </c>
      <c r="N26" s="89">
        <f t="shared" si="2"/>
        <v>3351</v>
      </c>
      <c r="R26" s="48"/>
      <c r="S26" s="26"/>
      <c r="T26" s="26"/>
      <c r="U26" s="26"/>
      <c r="V26" s="26"/>
    </row>
    <row r="27" spans="1:22" ht="13.5" customHeight="1">
      <c r="A27" s="61">
        <v>6</v>
      </c>
      <c r="B27" s="160" t="s">
        <v>24</v>
      </c>
      <c r="C27" s="43">
        <f t="shared" si="5"/>
        <v>5281</v>
      </c>
      <c r="D27" s="97">
        <f t="shared" si="6"/>
        <v>1543</v>
      </c>
      <c r="E27" s="55">
        <f t="shared" si="3"/>
        <v>122.24537037037038</v>
      </c>
      <c r="F27" s="52">
        <f t="shared" si="4"/>
        <v>342.25534672715486</v>
      </c>
      <c r="G27" s="76"/>
      <c r="H27" s="88">
        <v>274</v>
      </c>
      <c r="I27" s="3">
        <v>14</v>
      </c>
      <c r="J27" s="160" t="s">
        <v>19</v>
      </c>
      <c r="K27" s="120">
        <f t="shared" si="1"/>
        <v>22</v>
      </c>
      <c r="L27" s="160" t="s">
        <v>26</v>
      </c>
      <c r="M27" s="321">
        <v>3431</v>
      </c>
      <c r="N27" s="89">
        <f t="shared" si="2"/>
        <v>3298</v>
      </c>
      <c r="R27" s="48"/>
      <c r="S27" s="26"/>
      <c r="T27" s="26"/>
      <c r="U27" s="26"/>
      <c r="V27" s="26"/>
    </row>
    <row r="28" spans="1:22" ht="13.5" customHeight="1">
      <c r="A28" s="61">
        <v>7</v>
      </c>
      <c r="B28" s="160" t="s">
        <v>29</v>
      </c>
      <c r="C28" s="43">
        <f t="shared" si="5"/>
        <v>3351</v>
      </c>
      <c r="D28" s="97">
        <f t="shared" si="6"/>
        <v>6220</v>
      </c>
      <c r="E28" s="55">
        <f t="shared" si="3"/>
        <v>85.593869731800766</v>
      </c>
      <c r="F28" s="52">
        <f t="shared" si="4"/>
        <v>53.874598070739552</v>
      </c>
      <c r="G28" s="62"/>
      <c r="H28" s="88">
        <v>180</v>
      </c>
      <c r="I28" s="3">
        <v>23</v>
      </c>
      <c r="J28" s="160" t="s">
        <v>27</v>
      </c>
      <c r="K28" s="120">
        <f t="shared" si="1"/>
        <v>17</v>
      </c>
      <c r="L28" s="160" t="s">
        <v>21</v>
      </c>
      <c r="M28" s="321">
        <v>3214</v>
      </c>
      <c r="N28" s="89">
        <f t="shared" si="2"/>
        <v>3232</v>
      </c>
      <c r="R28" s="48"/>
      <c r="S28" s="26"/>
      <c r="T28" s="26"/>
      <c r="U28" s="26"/>
      <c r="V28" s="26"/>
    </row>
    <row r="29" spans="1:22" ht="13.5" customHeight="1" thickBot="1">
      <c r="A29" s="61">
        <v>8</v>
      </c>
      <c r="B29" s="160" t="s">
        <v>26</v>
      </c>
      <c r="C29" s="43">
        <f t="shared" si="5"/>
        <v>3298</v>
      </c>
      <c r="D29" s="97">
        <f t="shared" si="6"/>
        <v>2862</v>
      </c>
      <c r="E29" s="55">
        <f t="shared" si="3"/>
        <v>96.123579131448551</v>
      </c>
      <c r="F29" s="52">
        <f t="shared" si="4"/>
        <v>115.23410202655487</v>
      </c>
      <c r="G29" s="73"/>
      <c r="H29" s="88">
        <v>124</v>
      </c>
      <c r="I29" s="3">
        <v>11</v>
      </c>
      <c r="J29" s="160" t="s">
        <v>17</v>
      </c>
      <c r="K29" s="181">
        <f t="shared" si="1"/>
        <v>26</v>
      </c>
      <c r="L29" s="162" t="s">
        <v>30</v>
      </c>
      <c r="M29" s="322">
        <v>2562</v>
      </c>
      <c r="N29" s="89">
        <f t="shared" si="2"/>
        <v>2345</v>
      </c>
      <c r="R29" s="48"/>
      <c r="S29" s="26"/>
      <c r="T29" s="26"/>
      <c r="U29" s="26"/>
      <c r="V29" s="26"/>
    </row>
    <row r="30" spans="1:22" ht="13.5" customHeight="1" thickTop="1">
      <c r="A30" s="61">
        <v>9</v>
      </c>
      <c r="B30" s="160" t="s">
        <v>21</v>
      </c>
      <c r="C30" s="43">
        <f t="shared" si="5"/>
        <v>3232</v>
      </c>
      <c r="D30" s="97">
        <f t="shared" si="6"/>
        <v>3199</v>
      </c>
      <c r="E30" s="55">
        <f t="shared" si="3"/>
        <v>100.56004978220285</v>
      </c>
      <c r="F30" s="52">
        <f t="shared" si="4"/>
        <v>101.03157236636449</v>
      </c>
      <c r="G30" s="72"/>
      <c r="H30" s="88">
        <v>51</v>
      </c>
      <c r="I30" s="3">
        <v>27</v>
      </c>
      <c r="J30" s="160" t="s">
        <v>31</v>
      </c>
      <c r="K30" s="114"/>
      <c r="L30" s="332" t="s">
        <v>107</v>
      </c>
      <c r="M30" s="323">
        <v>104385</v>
      </c>
      <c r="N30" s="89">
        <f>SUM(H44)</f>
        <v>103142</v>
      </c>
      <c r="R30" s="48"/>
      <c r="S30" s="26"/>
      <c r="T30" s="26"/>
      <c r="U30" s="26"/>
      <c r="V30" s="26"/>
    </row>
    <row r="31" spans="1:22" ht="13.5" customHeight="1" thickBot="1">
      <c r="A31" s="74">
        <v>10</v>
      </c>
      <c r="B31" s="162" t="s">
        <v>30</v>
      </c>
      <c r="C31" s="43">
        <f t="shared" si="5"/>
        <v>2345</v>
      </c>
      <c r="D31" s="97">
        <f t="shared" si="6"/>
        <v>1489</v>
      </c>
      <c r="E31" s="56">
        <f t="shared" si="3"/>
        <v>91.530054644808743</v>
      </c>
      <c r="F31" s="63">
        <f t="shared" si="4"/>
        <v>157.48824714573539</v>
      </c>
      <c r="G31" s="75"/>
      <c r="H31" s="88">
        <v>40</v>
      </c>
      <c r="I31" s="3">
        <v>4</v>
      </c>
      <c r="J31" s="160" t="s">
        <v>11</v>
      </c>
      <c r="K31" s="45"/>
      <c r="L31" s="215"/>
      <c r="R31" s="48"/>
      <c r="S31" s="26"/>
      <c r="T31" s="26"/>
      <c r="U31" s="26"/>
      <c r="V31" s="26"/>
    </row>
    <row r="32" spans="1:22" ht="13.5" customHeight="1" thickBot="1">
      <c r="A32" s="65"/>
      <c r="B32" s="66" t="s">
        <v>57</v>
      </c>
      <c r="C32" s="67">
        <f>SUM(H44)</f>
        <v>103142</v>
      </c>
      <c r="D32" s="67">
        <f>SUM(L14)</f>
        <v>98865</v>
      </c>
      <c r="E32" s="68">
        <f>SUM(N30/M30*100)</f>
        <v>98.809215883508173</v>
      </c>
      <c r="F32" s="63">
        <f t="shared" si="4"/>
        <v>104.32610124917818</v>
      </c>
      <c r="G32" s="83">
        <v>95.5</v>
      </c>
      <c r="H32" s="89">
        <v>18</v>
      </c>
      <c r="I32" s="3">
        <v>28</v>
      </c>
      <c r="J32" s="160" t="s">
        <v>32</v>
      </c>
      <c r="K32" s="45"/>
      <c r="L32" s="29"/>
      <c r="R32" s="48"/>
      <c r="S32" s="26"/>
      <c r="T32" s="26"/>
      <c r="U32" s="26"/>
      <c r="V32" s="26"/>
    </row>
    <row r="33" spans="3:30" ht="13.5" customHeight="1">
      <c r="H33" s="88">
        <v>4</v>
      </c>
      <c r="I33" s="3">
        <v>32</v>
      </c>
      <c r="J33" s="160" t="s">
        <v>35</v>
      </c>
      <c r="K33" s="45"/>
      <c r="L33" s="29"/>
      <c r="R33" s="48"/>
      <c r="S33" s="26"/>
      <c r="T33" s="26"/>
      <c r="U33" s="26"/>
      <c r="V33" s="26"/>
    </row>
    <row r="34" spans="3:30" ht="13.5" customHeight="1">
      <c r="C34" s="10"/>
      <c r="D34" s="10"/>
      <c r="H34" s="122">
        <v>2</v>
      </c>
      <c r="I34" s="3">
        <v>39</v>
      </c>
      <c r="J34" s="160" t="s">
        <v>39</v>
      </c>
      <c r="K34" s="45"/>
      <c r="L34" s="29"/>
      <c r="R34" s="48"/>
      <c r="S34" s="26"/>
      <c r="T34" s="26"/>
      <c r="U34" s="26"/>
      <c r="V34" s="26"/>
    </row>
    <row r="35" spans="3:30" ht="13.5" customHeight="1">
      <c r="H35" s="89">
        <v>0</v>
      </c>
      <c r="I35" s="3">
        <v>3</v>
      </c>
      <c r="J35" s="160" t="s">
        <v>10</v>
      </c>
      <c r="K35" s="45"/>
      <c r="L35" s="42"/>
      <c r="M35" s="26"/>
      <c r="R35" s="48"/>
      <c r="S35" s="26"/>
      <c r="T35" s="26"/>
      <c r="U35" s="26"/>
      <c r="V35" s="26"/>
    </row>
    <row r="36" spans="3:30" ht="13.5" customHeight="1">
      <c r="H36" s="88">
        <v>0</v>
      </c>
      <c r="I36" s="3">
        <v>7</v>
      </c>
      <c r="J36" s="160" t="s">
        <v>14</v>
      </c>
      <c r="K36" s="45"/>
      <c r="L36" s="42"/>
      <c r="M36" s="26"/>
      <c r="R36" s="48"/>
      <c r="S36" s="26"/>
      <c r="T36" s="26"/>
      <c r="U36" s="26"/>
      <c r="V36" s="26"/>
    </row>
    <row r="37" spans="3:30" ht="13.5" customHeight="1">
      <c r="H37" s="289">
        <v>0</v>
      </c>
      <c r="I37" s="3">
        <v>8</v>
      </c>
      <c r="J37" s="160" t="s">
        <v>15</v>
      </c>
      <c r="K37" s="45"/>
      <c r="L37" s="42"/>
      <c r="M37" s="26"/>
      <c r="R37" s="48"/>
      <c r="S37" s="26"/>
      <c r="T37" s="26"/>
      <c r="U37" s="26"/>
      <c r="V37" s="90"/>
    </row>
    <row r="38" spans="3:30" ht="13.5" customHeight="1">
      <c r="H38" s="88">
        <v>0</v>
      </c>
      <c r="I38" s="3">
        <v>10</v>
      </c>
      <c r="J38" s="160" t="s">
        <v>16</v>
      </c>
      <c r="K38" s="45"/>
      <c r="L38" s="42"/>
      <c r="M38" s="26"/>
      <c r="R38" s="48"/>
      <c r="S38" s="26"/>
      <c r="T38" s="26"/>
      <c r="U38" s="26"/>
      <c r="V38" s="26"/>
    </row>
    <row r="39" spans="3:30" ht="13.5" customHeight="1">
      <c r="H39" s="88">
        <v>0</v>
      </c>
      <c r="I39" s="3">
        <v>19</v>
      </c>
      <c r="J39" s="160" t="s">
        <v>23</v>
      </c>
      <c r="K39" s="45"/>
      <c r="R39" s="48"/>
      <c r="S39" s="26"/>
      <c r="T39" s="26"/>
      <c r="U39" s="26"/>
      <c r="V39" s="26"/>
    </row>
    <row r="40" spans="3:30" ht="13.5" customHeight="1">
      <c r="H40" s="88">
        <v>0</v>
      </c>
      <c r="I40" s="3">
        <v>29</v>
      </c>
      <c r="J40" s="160" t="s">
        <v>54</v>
      </c>
      <c r="K40" s="45"/>
      <c r="L40" s="47"/>
      <c r="M40" s="383"/>
      <c r="R40" s="48"/>
      <c r="S40" s="26"/>
      <c r="T40" s="26"/>
      <c r="U40" s="26"/>
      <c r="V40" s="26"/>
    </row>
    <row r="41" spans="3:30" ht="13.5" customHeight="1">
      <c r="H41" s="88">
        <v>0</v>
      </c>
      <c r="I41" s="3">
        <v>30</v>
      </c>
      <c r="J41" s="160" t="s">
        <v>33</v>
      </c>
      <c r="K41" s="45"/>
      <c r="L41" s="26"/>
      <c r="R41" s="48"/>
      <c r="S41" s="26"/>
      <c r="T41" s="26"/>
      <c r="U41" s="26"/>
      <c r="V41" s="26"/>
    </row>
    <row r="42" spans="3:30" ht="13.5" customHeight="1">
      <c r="H42" s="88">
        <v>0</v>
      </c>
      <c r="I42" s="3">
        <v>35</v>
      </c>
      <c r="J42" s="160" t="s">
        <v>36</v>
      </c>
      <c r="K42" s="45"/>
      <c r="L42" s="26"/>
      <c r="R42" s="48"/>
      <c r="S42" s="26"/>
      <c r="T42" s="26"/>
      <c r="U42" s="26"/>
      <c r="V42" s="26"/>
    </row>
    <row r="43" spans="3:30" ht="13.5" customHeight="1">
      <c r="H43" s="88">
        <v>0</v>
      </c>
      <c r="I43" s="3">
        <v>37</v>
      </c>
      <c r="J43" s="160" t="s">
        <v>37</v>
      </c>
      <c r="K43" s="45"/>
      <c r="L43" s="26"/>
      <c r="R43" s="48"/>
      <c r="S43" s="30"/>
      <c r="T43" s="30"/>
      <c r="U43" s="30"/>
      <c r="V43" s="30"/>
    </row>
    <row r="44" spans="3:30" ht="13.5" customHeight="1">
      <c r="H44" s="117">
        <f>SUM(H4:H43)</f>
        <v>103142</v>
      </c>
      <c r="I44" s="3"/>
      <c r="J44" s="160" t="s">
        <v>48</v>
      </c>
      <c r="K44" s="54"/>
      <c r="R44" s="48"/>
    </row>
    <row r="45" spans="3:30" ht="13.5" customHeight="1">
      <c r="R45" s="108"/>
    </row>
    <row r="46" spans="3:30" ht="13.5" customHeight="1">
      <c r="R46" s="47"/>
      <c r="S46" s="105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</row>
    <row r="47" spans="3:30" ht="13.5" customHeight="1">
      <c r="J47" s="46"/>
      <c r="L47" s="400"/>
      <c r="N47" s="47"/>
      <c r="R47" s="48"/>
      <c r="S47" s="26"/>
      <c r="T47" s="26"/>
      <c r="U47" s="26"/>
      <c r="V47" s="26"/>
    </row>
    <row r="48" spans="3:30" ht="13.5" customHeight="1">
      <c r="H48" s="183" t="s">
        <v>192</v>
      </c>
      <c r="I48" s="3"/>
      <c r="J48" s="178" t="s">
        <v>104</v>
      </c>
      <c r="K48" s="81"/>
      <c r="L48" s="296" t="s">
        <v>199</v>
      </c>
      <c r="N48" s="48"/>
      <c r="R48" s="48"/>
      <c r="S48" s="26"/>
      <c r="T48" s="26"/>
      <c r="U48" s="26"/>
      <c r="V48" s="26"/>
    </row>
    <row r="49" spans="1:22" ht="13.5" customHeight="1">
      <c r="H49" s="7" t="s">
        <v>99</v>
      </c>
      <c r="I49" s="3"/>
      <c r="J49" s="144" t="s">
        <v>9</v>
      </c>
      <c r="K49" s="98"/>
      <c r="L49" s="94" t="s">
        <v>99</v>
      </c>
      <c r="M49" s="396"/>
      <c r="N49" s="397"/>
      <c r="R49" s="48"/>
      <c r="S49" s="26"/>
      <c r="T49" s="26"/>
      <c r="U49" s="26"/>
      <c r="V49" s="26"/>
    </row>
    <row r="50" spans="1:22" ht="13.5" customHeight="1">
      <c r="H50" s="89">
        <v>394970</v>
      </c>
      <c r="I50" s="160">
        <v>17</v>
      </c>
      <c r="J50" s="160" t="s">
        <v>21</v>
      </c>
      <c r="K50" s="123">
        <f>SUM(I50)</f>
        <v>17</v>
      </c>
      <c r="L50" s="297">
        <v>424510</v>
      </c>
      <c r="M50" s="396"/>
      <c r="N50" s="397"/>
      <c r="O50" s="26"/>
      <c r="R50" s="48"/>
      <c r="S50" s="26"/>
      <c r="T50" s="26"/>
      <c r="U50" s="26"/>
      <c r="V50" s="26"/>
    </row>
    <row r="51" spans="1:22" ht="13.5" customHeight="1">
      <c r="H51" s="88">
        <v>110522</v>
      </c>
      <c r="I51" s="160">
        <v>36</v>
      </c>
      <c r="J51" s="160" t="s">
        <v>5</v>
      </c>
      <c r="K51" s="123">
        <f t="shared" ref="K51:K59" si="7">SUM(I51)</f>
        <v>36</v>
      </c>
      <c r="L51" s="297">
        <v>107236</v>
      </c>
      <c r="M51" s="396"/>
      <c r="N51" s="397"/>
      <c r="O51" s="26"/>
      <c r="R51" s="48"/>
      <c r="S51" s="26"/>
      <c r="T51" s="26"/>
      <c r="U51" s="26"/>
      <c r="V51" s="26"/>
    </row>
    <row r="52" spans="1:22" ht="13.5" customHeight="1">
      <c r="H52" s="88">
        <v>40189</v>
      </c>
      <c r="I52" s="160">
        <v>40</v>
      </c>
      <c r="J52" s="160" t="s">
        <v>2</v>
      </c>
      <c r="K52" s="123">
        <f t="shared" si="7"/>
        <v>40</v>
      </c>
      <c r="L52" s="297">
        <v>41139</v>
      </c>
      <c r="M52" s="79"/>
      <c r="N52" s="48"/>
      <c r="O52" s="26"/>
      <c r="R52" s="48"/>
      <c r="S52" s="26"/>
      <c r="T52" s="26"/>
      <c r="U52" s="26"/>
      <c r="V52" s="26"/>
    </row>
    <row r="53" spans="1:22" ht="13.5" customHeight="1" thickBot="1">
      <c r="H53" s="88">
        <v>22716</v>
      </c>
      <c r="I53" s="160">
        <v>16</v>
      </c>
      <c r="J53" s="160" t="s">
        <v>3</v>
      </c>
      <c r="K53" s="123">
        <f t="shared" si="7"/>
        <v>16</v>
      </c>
      <c r="L53" s="297">
        <v>22407</v>
      </c>
      <c r="M53" s="79"/>
      <c r="N53" s="48"/>
      <c r="R53" s="48"/>
      <c r="S53" s="26"/>
      <c r="T53" s="26"/>
      <c r="U53" s="26"/>
      <c r="V53" s="26"/>
    </row>
    <row r="54" spans="1:22" ht="13.5" customHeight="1">
      <c r="A54" s="58" t="s">
        <v>46</v>
      </c>
      <c r="B54" s="59" t="s">
        <v>47</v>
      </c>
      <c r="C54" s="59" t="s">
        <v>192</v>
      </c>
      <c r="D54" s="59" t="s">
        <v>184</v>
      </c>
      <c r="E54" s="59" t="s">
        <v>41</v>
      </c>
      <c r="F54" s="59" t="s">
        <v>50</v>
      </c>
      <c r="G54" s="8" t="s">
        <v>172</v>
      </c>
      <c r="H54" s="88">
        <v>18740</v>
      </c>
      <c r="I54" s="160">
        <v>24</v>
      </c>
      <c r="J54" s="160" t="s">
        <v>28</v>
      </c>
      <c r="K54" s="123">
        <f t="shared" si="7"/>
        <v>24</v>
      </c>
      <c r="L54" s="297">
        <v>20661</v>
      </c>
      <c r="M54" s="79"/>
      <c r="N54" s="48"/>
      <c r="R54" s="48"/>
      <c r="S54" s="26"/>
      <c r="T54" s="26"/>
      <c r="U54" s="26"/>
      <c r="V54" s="26"/>
    </row>
    <row r="55" spans="1:22" ht="13.5" customHeight="1">
      <c r="A55" s="61">
        <v>1</v>
      </c>
      <c r="B55" s="160" t="s">
        <v>21</v>
      </c>
      <c r="C55" s="43">
        <f>SUM(H50)</f>
        <v>394970</v>
      </c>
      <c r="D55" s="5">
        <f t="shared" ref="D55:D64" si="8">SUM(L50)</f>
        <v>424510</v>
      </c>
      <c r="E55" s="52">
        <f>SUM(N66/M66*100)</f>
        <v>102.36918427593571</v>
      </c>
      <c r="F55" s="52">
        <f t="shared" ref="F55:F65" si="9">SUM(C55/D55*100)</f>
        <v>93.041388895432377</v>
      </c>
      <c r="G55" s="62"/>
      <c r="H55" s="289">
        <v>18425</v>
      </c>
      <c r="I55" s="160">
        <v>38</v>
      </c>
      <c r="J55" s="160" t="s">
        <v>38</v>
      </c>
      <c r="K55" s="123">
        <f t="shared" si="7"/>
        <v>38</v>
      </c>
      <c r="L55" s="297">
        <v>23026</v>
      </c>
      <c r="M55" s="79"/>
      <c r="N55" s="48"/>
      <c r="R55" s="48"/>
      <c r="S55" s="26"/>
      <c r="T55" s="26"/>
      <c r="U55" s="26"/>
      <c r="V55" s="26"/>
    </row>
    <row r="56" spans="1:22" ht="13.5" customHeight="1">
      <c r="A56" s="61">
        <v>2</v>
      </c>
      <c r="B56" s="160" t="s">
        <v>5</v>
      </c>
      <c r="C56" s="43">
        <f t="shared" ref="C56:C64" si="10">SUM(H51)</f>
        <v>110522</v>
      </c>
      <c r="D56" s="5">
        <f t="shared" si="8"/>
        <v>107236</v>
      </c>
      <c r="E56" s="52">
        <f t="shared" ref="E56:E65" si="11">SUM(N67/M67*100)</f>
        <v>100.96283845507364</v>
      </c>
      <c r="F56" s="52">
        <f t="shared" si="9"/>
        <v>103.06426946174791</v>
      </c>
      <c r="G56" s="62"/>
      <c r="H56" s="88">
        <v>17874</v>
      </c>
      <c r="I56" s="160">
        <v>25</v>
      </c>
      <c r="J56" s="160" t="s">
        <v>29</v>
      </c>
      <c r="K56" s="123">
        <f t="shared" si="7"/>
        <v>25</v>
      </c>
      <c r="L56" s="297">
        <v>13888</v>
      </c>
      <c r="M56" s="79"/>
      <c r="N56" s="48"/>
      <c r="R56" s="48"/>
      <c r="S56" s="26"/>
      <c r="T56" s="26"/>
      <c r="U56" s="26"/>
      <c r="V56" s="26"/>
    </row>
    <row r="57" spans="1:22" ht="13.5" customHeight="1">
      <c r="A57" s="61">
        <v>3</v>
      </c>
      <c r="B57" s="160" t="s">
        <v>2</v>
      </c>
      <c r="C57" s="43">
        <f t="shared" si="10"/>
        <v>40189</v>
      </c>
      <c r="D57" s="5">
        <f t="shared" si="8"/>
        <v>41139</v>
      </c>
      <c r="E57" s="52">
        <f t="shared" si="11"/>
        <v>98.340959698534263</v>
      </c>
      <c r="F57" s="52">
        <f t="shared" si="9"/>
        <v>97.690755730571965</v>
      </c>
      <c r="G57" s="62"/>
      <c r="H57" s="88">
        <v>15589</v>
      </c>
      <c r="I57" s="160">
        <v>26</v>
      </c>
      <c r="J57" s="160" t="s">
        <v>30</v>
      </c>
      <c r="K57" s="123">
        <f t="shared" si="7"/>
        <v>26</v>
      </c>
      <c r="L57" s="297">
        <v>14608</v>
      </c>
      <c r="M57" s="79"/>
      <c r="N57" s="48"/>
      <c r="R57" s="48"/>
      <c r="S57" s="26"/>
      <c r="T57" s="26"/>
      <c r="U57" s="26"/>
      <c r="V57" s="26"/>
    </row>
    <row r="58" spans="1:22" ht="13.5" customHeight="1">
      <c r="A58" s="61">
        <v>4</v>
      </c>
      <c r="B58" s="160" t="s">
        <v>3</v>
      </c>
      <c r="C58" s="43">
        <f t="shared" si="10"/>
        <v>22716</v>
      </c>
      <c r="D58" s="5">
        <f t="shared" si="8"/>
        <v>22407</v>
      </c>
      <c r="E58" s="52">
        <f t="shared" si="11"/>
        <v>103.26862754011911</v>
      </c>
      <c r="F58" s="52">
        <f t="shared" si="9"/>
        <v>101.37903333779623</v>
      </c>
      <c r="G58" s="62"/>
      <c r="H58" s="373">
        <v>15245</v>
      </c>
      <c r="I58" s="162">
        <v>37</v>
      </c>
      <c r="J58" s="162" t="s">
        <v>37</v>
      </c>
      <c r="K58" s="123">
        <f t="shared" si="7"/>
        <v>37</v>
      </c>
      <c r="L58" s="295">
        <v>15686</v>
      </c>
      <c r="M58" s="79"/>
      <c r="N58" s="48"/>
      <c r="R58" s="48"/>
      <c r="S58" s="26"/>
      <c r="T58" s="26"/>
      <c r="U58" s="26"/>
      <c r="V58" s="26"/>
    </row>
    <row r="59" spans="1:22" ht="13.5" customHeight="1" thickBot="1">
      <c r="A59" s="61">
        <v>5</v>
      </c>
      <c r="B59" s="160" t="s">
        <v>28</v>
      </c>
      <c r="C59" s="43">
        <f t="shared" si="10"/>
        <v>18740</v>
      </c>
      <c r="D59" s="5">
        <f t="shared" si="8"/>
        <v>20661</v>
      </c>
      <c r="E59" s="52">
        <f t="shared" si="11"/>
        <v>102.80886548167653</v>
      </c>
      <c r="F59" s="52">
        <f t="shared" si="9"/>
        <v>90.702289337398966</v>
      </c>
      <c r="G59" s="72"/>
      <c r="H59" s="373">
        <v>10175</v>
      </c>
      <c r="I59" s="162">
        <v>33</v>
      </c>
      <c r="J59" s="162" t="s">
        <v>0</v>
      </c>
      <c r="K59" s="123">
        <f t="shared" si="7"/>
        <v>33</v>
      </c>
      <c r="L59" s="295">
        <v>11515</v>
      </c>
      <c r="M59" s="79"/>
      <c r="N59" s="48"/>
      <c r="R59" s="48"/>
      <c r="S59" s="26"/>
      <c r="T59" s="26"/>
      <c r="U59" s="26"/>
      <c r="V59" s="26"/>
    </row>
    <row r="60" spans="1:22" ht="13.5" customHeight="1">
      <c r="A60" s="61">
        <v>6</v>
      </c>
      <c r="B60" s="160" t="s">
        <v>38</v>
      </c>
      <c r="C60" s="43">
        <f t="shared" si="10"/>
        <v>18425</v>
      </c>
      <c r="D60" s="5">
        <f t="shared" si="8"/>
        <v>23026</v>
      </c>
      <c r="E60" s="52">
        <f t="shared" si="11"/>
        <v>97.347704337718596</v>
      </c>
      <c r="F60" s="52">
        <f t="shared" si="9"/>
        <v>80.018240250152004</v>
      </c>
      <c r="G60" s="62"/>
      <c r="H60" s="443">
        <v>6953</v>
      </c>
      <c r="I60" s="220">
        <v>30</v>
      </c>
      <c r="J60" s="220" t="s">
        <v>98</v>
      </c>
      <c r="K60" s="81" t="s">
        <v>8</v>
      </c>
      <c r="L60" s="299">
        <v>740970</v>
      </c>
      <c r="R60" s="48"/>
      <c r="S60" s="26"/>
      <c r="T60" s="26"/>
      <c r="U60" s="26"/>
      <c r="V60" s="26"/>
    </row>
    <row r="61" spans="1:22" ht="13.5" customHeight="1">
      <c r="A61" s="61">
        <v>7</v>
      </c>
      <c r="B61" s="160" t="s">
        <v>29</v>
      </c>
      <c r="C61" s="43">
        <f t="shared" si="10"/>
        <v>17874</v>
      </c>
      <c r="D61" s="5">
        <f t="shared" si="8"/>
        <v>13888</v>
      </c>
      <c r="E61" s="52">
        <f t="shared" si="11"/>
        <v>95.890557939914174</v>
      </c>
      <c r="F61" s="52">
        <f t="shared" si="9"/>
        <v>128.70103686635946</v>
      </c>
      <c r="G61" s="62"/>
      <c r="H61" s="88">
        <v>6509</v>
      </c>
      <c r="I61" s="160">
        <v>34</v>
      </c>
      <c r="J61" s="160" t="s">
        <v>1</v>
      </c>
      <c r="K61" s="50"/>
      <c r="L61" s="26"/>
      <c r="N61" s="32"/>
      <c r="R61" s="48"/>
      <c r="S61" s="26"/>
      <c r="T61" s="26"/>
      <c r="U61" s="26"/>
      <c r="V61" s="26"/>
    </row>
    <row r="62" spans="1:22" ht="13.5" customHeight="1">
      <c r="A62" s="61">
        <v>8</v>
      </c>
      <c r="B62" s="160" t="s">
        <v>30</v>
      </c>
      <c r="C62" s="43">
        <f t="shared" si="10"/>
        <v>15589</v>
      </c>
      <c r="D62" s="5">
        <f t="shared" si="8"/>
        <v>14608</v>
      </c>
      <c r="E62" s="52">
        <f t="shared" si="11"/>
        <v>93.853100541842267</v>
      </c>
      <c r="F62" s="52">
        <f t="shared" si="9"/>
        <v>106.71549835706462</v>
      </c>
      <c r="G62" s="73"/>
      <c r="H62" s="88">
        <v>4730</v>
      </c>
      <c r="I62" s="160">
        <v>15</v>
      </c>
      <c r="J62" s="160" t="s">
        <v>20</v>
      </c>
      <c r="K62" s="50"/>
      <c r="R62" s="48"/>
      <c r="S62" s="26"/>
      <c r="T62" s="26"/>
      <c r="U62" s="26"/>
      <c r="V62" s="26"/>
    </row>
    <row r="63" spans="1:22" ht="13.5" customHeight="1">
      <c r="A63" s="61">
        <v>9</v>
      </c>
      <c r="B63" s="162" t="s">
        <v>37</v>
      </c>
      <c r="C63" s="43">
        <f t="shared" si="10"/>
        <v>15245</v>
      </c>
      <c r="D63" s="5">
        <f t="shared" si="8"/>
        <v>15686</v>
      </c>
      <c r="E63" s="52">
        <f t="shared" si="11"/>
        <v>99.322431428757568</v>
      </c>
      <c r="F63" s="52">
        <f t="shared" si="9"/>
        <v>97.188575800076507</v>
      </c>
      <c r="G63" s="72"/>
      <c r="H63" s="88">
        <v>4099</v>
      </c>
      <c r="I63" s="160">
        <v>14</v>
      </c>
      <c r="J63" s="160" t="s">
        <v>19</v>
      </c>
      <c r="K63" s="45"/>
      <c r="L63" s="26"/>
      <c r="R63" s="48"/>
      <c r="S63" s="26"/>
      <c r="T63" s="26"/>
      <c r="U63" s="26"/>
      <c r="V63" s="26"/>
    </row>
    <row r="64" spans="1:22" ht="13.5" customHeight="1" thickBot="1">
      <c r="A64" s="74">
        <v>10</v>
      </c>
      <c r="B64" s="162" t="s">
        <v>0</v>
      </c>
      <c r="C64" s="43">
        <f t="shared" si="10"/>
        <v>10175</v>
      </c>
      <c r="D64" s="5">
        <f t="shared" si="8"/>
        <v>11515</v>
      </c>
      <c r="E64" s="57">
        <f t="shared" si="11"/>
        <v>84.580216126350791</v>
      </c>
      <c r="F64" s="52">
        <f t="shared" si="9"/>
        <v>88.363004776378645</v>
      </c>
      <c r="G64" s="75"/>
      <c r="H64" s="415">
        <v>3596</v>
      </c>
      <c r="I64" s="160">
        <v>29</v>
      </c>
      <c r="J64" s="160" t="s">
        <v>54</v>
      </c>
      <c r="K64" s="45"/>
      <c r="L64" s="26"/>
      <c r="R64" s="48"/>
      <c r="S64" s="26"/>
      <c r="T64" s="26"/>
      <c r="U64" s="26"/>
      <c r="V64" s="26"/>
    </row>
    <row r="65" spans="1:22" ht="13.5" customHeight="1" thickBot="1">
      <c r="A65" s="65"/>
      <c r="B65" s="66" t="s">
        <v>57</v>
      </c>
      <c r="C65" s="67">
        <f>SUM(H90)</f>
        <v>704062</v>
      </c>
      <c r="D65" s="67">
        <f>SUM(L60)</f>
        <v>740970</v>
      </c>
      <c r="E65" s="70">
        <f t="shared" si="11"/>
        <v>101.03581289356012</v>
      </c>
      <c r="F65" s="70">
        <f t="shared" si="9"/>
        <v>95.018961631375092</v>
      </c>
      <c r="G65" s="83">
        <v>82.1</v>
      </c>
      <c r="H65" s="89">
        <v>3067</v>
      </c>
      <c r="I65" s="160">
        <v>35</v>
      </c>
      <c r="J65" s="160" t="s">
        <v>36</v>
      </c>
      <c r="L65" s="190" t="s">
        <v>104</v>
      </c>
      <c r="M65" s="452" t="s">
        <v>209</v>
      </c>
      <c r="N65" s="42" t="s">
        <v>75</v>
      </c>
      <c r="R65" s="48"/>
      <c r="S65" s="26"/>
      <c r="T65" s="26"/>
      <c r="U65" s="26"/>
      <c r="V65" s="26"/>
    </row>
    <row r="66" spans="1:22" ht="13.5" customHeight="1">
      <c r="H66" s="88">
        <v>2821</v>
      </c>
      <c r="I66" s="160">
        <v>1</v>
      </c>
      <c r="J66" s="160" t="s">
        <v>4</v>
      </c>
      <c r="K66" s="116">
        <f>SUM(I50)</f>
        <v>17</v>
      </c>
      <c r="L66" s="160" t="s">
        <v>21</v>
      </c>
      <c r="M66" s="308">
        <v>385829</v>
      </c>
      <c r="N66" s="89">
        <f>SUM(H50)</f>
        <v>394970</v>
      </c>
      <c r="R66" s="48"/>
      <c r="S66" s="26"/>
      <c r="T66" s="26"/>
      <c r="U66" s="26"/>
      <c r="V66" s="26"/>
    </row>
    <row r="67" spans="1:22" ht="13.5" customHeight="1">
      <c r="H67" s="289">
        <v>2679</v>
      </c>
      <c r="I67" s="160">
        <v>21</v>
      </c>
      <c r="J67" s="160" t="s">
        <v>25</v>
      </c>
      <c r="K67" s="116">
        <f t="shared" ref="K67:K75" si="12">SUM(I51)</f>
        <v>36</v>
      </c>
      <c r="L67" s="160" t="s">
        <v>5</v>
      </c>
      <c r="M67" s="306">
        <v>109468</v>
      </c>
      <c r="N67" s="89">
        <f t="shared" ref="N67:N75" si="13">SUM(H51)</f>
        <v>110522</v>
      </c>
      <c r="R67" s="48"/>
      <c r="S67" s="26"/>
      <c r="T67" s="26"/>
      <c r="U67" s="26"/>
      <c r="V67" s="26"/>
    </row>
    <row r="68" spans="1:22" ht="13.5" customHeight="1">
      <c r="C68" s="26"/>
      <c r="H68" s="88">
        <v>1648</v>
      </c>
      <c r="I68" s="160">
        <v>11</v>
      </c>
      <c r="J68" s="160" t="s">
        <v>17</v>
      </c>
      <c r="K68" s="116">
        <f t="shared" si="12"/>
        <v>40</v>
      </c>
      <c r="L68" s="160" t="s">
        <v>2</v>
      </c>
      <c r="M68" s="306">
        <v>40867</v>
      </c>
      <c r="N68" s="89">
        <f t="shared" si="13"/>
        <v>40189</v>
      </c>
      <c r="R68" s="48"/>
      <c r="S68" s="26"/>
      <c r="T68" s="26"/>
      <c r="U68" s="26"/>
      <c r="V68" s="26"/>
    </row>
    <row r="69" spans="1:22" ht="13.5" customHeight="1">
      <c r="H69" s="289">
        <v>922</v>
      </c>
      <c r="I69" s="160">
        <v>10</v>
      </c>
      <c r="J69" s="160" t="s">
        <v>16</v>
      </c>
      <c r="K69" s="116">
        <f t="shared" si="12"/>
        <v>16</v>
      </c>
      <c r="L69" s="160" t="s">
        <v>3</v>
      </c>
      <c r="M69" s="306">
        <v>21997</v>
      </c>
      <c r="N69" s="89">
        <f t="shared" si="13"/>
        <v>22716</v>
      </c>
      <c r="R69" s="48"/>
      <c r="S69" s="26"/>
      <c r="T69" s="26"/>
      <c r="U69" s="26"/>
      <c r="V69" s="26"/>
    </row>
    <row r="70" spans="1:22" ht="13.5" customHeight="1">
      <c r="H70" s="289">
        <v>864</v>
      </c>
      <c r="I70" s="160">
        <v>13</v>
      </c>
      <c r="J70" s="160" t="s">
        <v>7</v>
      </c>
      <c r="K70" s="116">
        <f t="shared" si="12"/>
        <v>24</v>
      </c>
      <c r="L70" s="160" t="s">
        <v>28</v>
      </c>
      <c r="M70" s="306">
        <v>18228</v>
      </c>
      <c r="N70" s="89">
        <f t="shared" si="13"/>
        <v>18740</v>
      </c>
      <c r="R70" s="48"/>
      <c r="S70" s="26"/>
      <c r="T70" s="26"/>
      <c r="U70" s="26"/>
      <c r="V70" s="26"/>
    </row>
    <row r="71" spans="1:22" ht="13.5" customHeight="1">
      <c r="H71" s="88">
        <v>375</v>
      </c>
      <c r="I71" s="160">
        <v>9</v>
      </c>
      <c r="J71" s="3" t="s">
        <v>161</v>
      </c>
      <c r="K71" s="116">
        <f t="shared" si="12"/>
        <v>38</v>
      </c>
      <c r="L71" s="160" t="s">
        <v>38</v>
      </c>
      <c r="M71" s="306">
        <v>18927</v>
      </c>
      <c r="N71" s="89">
        <f t="shared" si="13"/>
        <v>18425</v>
      </c>
      <c r="R71" s="48"/>
      <c r="S71" s="26"/>
      <c r="T71" s="26"/>
      <c r="U71" s="26"/>
      <c r="V71" s="26"/>
    </row>
    <row r="72" spans="1:22" ht="13.5" customHeight="1">
      <c r="H72" s="88">
        <v>350</v>
      </c>
      <c r="I72" s="160">
        <v>2</v>
      </c>
      <c r="J72" s="160" t="s">
        <v>6</v>
      </c>
      <c r="K72" s="116">
        <f t="shared" si="12"/>
        <v>25</v>
      </c>
      <c r="L72" s="160" t="s">
        <v>29</v>
      </c>
      <c r="M72" s="306">
        <v>18640</v>
      </c>
      <c r="N72" s="89">
        <f t="shared" si="13"/>
        <v>17874</v>
      </c>
      <c r="R72" s="48"/>
      <c r="S72" s="26"/>
      <c r="T72" s="26"/>
      <c r="U72" s="26"/>
      <c r="V72" s="26"/>
    </row>
    <row r="73" spans="1:22" ht="13.5" customHeight="1">
      <c r="H73" s="88">
        <v>271</v>
      </c>
      <c r="I73" s="160">
        <v>27</v>
      </c>
      <c r="J73" s="160" t="s">
        <v>31</v>
      </c>
      <c r="K73" s="116">
        <f t="shared" si="12"/>
        <v>26</v>
      </c>
      <c r="L73" s="160" t="s">
        <v>30</v>
      </c>
      <c r="M73" s="306">
        <v>16610</v>
      </c>
      <c r="N73" s="89">
        <f t="shared" si="13"/>
        <v>15589</v>
      </c>
      <c r="R73" s="48"/>
      <c r="S73" s="26"/>
      <c r="T73" s="26"/>
      <c r="U73" s="26"/>
      <c r="V73" s="26"/>
    </row>
    <row r="74" spans="1:22" ht="13.5" customHeight="1">
      <c r="H74" s="88">
        <v>270</v>
      </c>
      <c r="I74" s="160">
        <v>22</v>
      </c>
      <c r="J74" s="160" t="s">
        <v>26</v>
      </c>
      <c r="K74" s="116">
        <f t="shared" si="12"/>
        <v>37</v>
      </c>
      <c r="L74" s="162" t="s">
        <v>37</v>
      </c>
      <c r="M74" s="307">
        <v>15349</v>
      </c>
      <c r="N74" s="89">
        <f t="shared" si="13"/>
        <v>15245</v>
      </c>
      <c r="R74" s="48"/>
      <c r="S74" s="26"/>
      <c r="T74" s="26"/>
      <c r="U74" s="26"/>
      <c r="V74" s="26"/>
    </row>
    <row r="75" spans="1:22" ht="13.5" customHeight="1" thickBot="1">
      <c r="H75" s="88">
        <v>119</v>
      </c>
      <c r="I75" s="160">
        <v>28</v>
      </c>
      <c r="J75" s="160" t="s">
        <v>32</v>
      </c>
      <c r="K75" s="116">
        <f t="shared" si="12"/>
        <v>33</v>
      </c>
      <c r="L75" s="162" t="s">
        <v>0</v>
      </c>
      <c r="M75" s="307">
        <v>12030</v>
      </c>
      <c r="N75" s="166">
        <f t="shared" si="13"/>
        <v>10175</v>
      </c>
      <c r="R75" s="48"/>
      <c r="S75" s="26"/>
      <c r="T75" s="26"/>
      <c r="U75" s="26"/>
      <c r="V75" s="26"/>
    </row>
    <row r="76" spans="1:22" ht="13.5" customHeight="1" thickTop="1">
      <c r="H76" s="88">
        <v>85</v>
      </c>
      <c r="I76" s="160">
        <v>23</v>
      </c>
      <c r="J76" s="160" t="s">
        <v>27</v>
      </c>
      <c r="K76" s="3"/>
      <c r="L76" s="332" t="s">
        <v>107</v>
      </c>
      <c r="M76" s="337">
        <v>696844</v>
      </c>
      <c r="N76" s="171">
        <f>SUM(H90)</f>
        <v>704062</v>
      </c>
      <c r="R76" s="48"/>
      <c r="S76" s="26"/>
      <c r="T76" s="26"/>
      <c r="U76" s="26"/>
      <c r="V76" s="26"/>
    </row>
    <row r="77" spans="1:22" ht="13.5" customHeight="1">
      <c r="H77" s="88">
        <v>79</v>
      </c>
      <c r="I77" s="160">
        <v>18</v>
      </c>
      <c r="J77" s="160" t="s">
        <v>22</v>
      </c>
      <c r="K77" s="45"/>
      <c r="L77" s="29"/>
      <c r="R77" s="48"/>
      <c r="S77" s="26"/>
      <c r="T77" s="26"/>
      <c r="U77" s="26"/>
      <c r="V77" s="26"/>
    </row>
    <row r="78" spans="1:22" ht="13.5" customHeight="1">
      <c r="H78" s="423">
        <v>75</v>
      </c>
      <c r="I78" s="160">
        <v>39</v>
      </c>
      <c r="J78" s="160" t="s">
        <v>39</v>
      </c>
      <c r="K78" s="45"/>
      <c r="L78" s="29"/>
      <c r="R78" s="48"/>
      <c r="S78" s="26"/>
      <c r="T78" s="26"/>
      <c r="U78" s="26"/>
      <c r="V78" s="26"/>
    </row>
    <row r="79" spans="1:22" ht="13.5" customHeight="1">
      <c r="H79" s="88">
        <v>54</v>
      </c>
      <c r="I79" s="160">
        <v>4</v>
      </c>
      <c r="J79" s="160" t="s">
        <v>11</v>
      </c>
      <c r="K79" s="45"/>
      <c r="L79" s="29"/>
      <c r="R79" s="48"/>
      <c r="S79" s="26"/>
      <c r="T79" s="26"/>
      <c r="U79" s="26"/>
      <c r="V79" s="26"/>
    </row>
    <row r="80" spans="1:22" ht="13.5" customHeight="1">
      <c r="H80" s="122">
        <v>50</v>
      </c>
      <c r="I80" s="160">
        <v>12</v>
      </c>
      <c r="J80" s="160" t="s">
        <v>18</v>
      </c>
      <c r="K80" s="45"/>
      <c r="L80" s="29"/>
      <c r="R80" s="48"/>
      <c r="S80" s="26"/>
      <c r="T80" s="26"/>
      <c r="U80" s="26"/>
      <c r="V80" s="26"/>
    </row>
    <row r="81" spans="8:22" ht="13.5" customHeight="1">
      <c r="H81" s="89">
        <v>1</v>
      </c>
      <c r="I81" s="160">
        <v>6</v>
      </c>
      <c r="J81" s="160" t="s">
        <v>13</v>
      </c>
      <c r="K81" s="45"/>
      <c r="L81" s="42"/>
      <c r="M81" s="90"/>
      <c r="R81" s="48"/>
      <c r="S81" s="26"/>
      <c r="T81" s="26"/>
      <c r="U81" s="26"/>
      <c r="V81" s="26"/>
    </row>
    <row r="82" spans="8:22" ht="13.5" customHeight="1">
      <c r="H82" s="193">
        <v>0</v>
      </c>
      <c r="I82" s="160">
        <v>3</v>
      </c>
      <c r="J82" s="160" t="s">
        <v>10</v>
      </c>
      <c r="K82" s="45"/>
      <c r="L82" s="42"/>
      <c r="M82" s="90"/>
      <c r="R82" s="48"/>
      <c r="S82" s="26"/>
      <c r="T82" s="26"/>
      <c r="U82" s="26"/>
      <c r="V82" s="26"/>
    </row>
    <row r="83" spans="8:22" ht="13.5" customHeight="1">
      <c r="H83" s="88">
        <v>0</v>
      </c>
      <c r="I83" s="160">
        <v>5</v>
      </c>
      <c r="J83" s="160" t="s">
        <v>12</v>
      </c>
      <c r="K83" s="45"/>
      <c r="L83" s="42"/>
      <c r="M83" s="90"/>
      <c r="R83" s="48"/>
      <c r="S83" s="26"/>
      <c r="T83" s="26"/>
      <c r="U83" s="26"/>
      <c r="V83" s="26"/>
    </row>
    <row r="84" spans="8:22" ht="13.5" customHeight="1">
      <c r="H84" s="88">
        <v>0</v>
      </c>
      <c r="I84" s="160">
        <v>7</v>
      </c>
      <c r="J84" s="160" t="s">
        <v>14</v>
      </c>
      <c r="K84" s="45"/>
      <c r="L84" s="42"/>
      <c r="M84" s="90"/>
      <c r="R84" s="48"/>
      <c r="S84" s="26"/>
      <c r="T84" s="26"/>
      <c r="U84" s="26"/>
      <c r="V84" s="26"/>
    </row>
    <row r="85" spans="8:22" ht="13.5" customHeight="1">
      <c r="H85" s="88">
        <v>0</v>
      </c>
      <c r="I85" s="160">
        <v>8</v>
      </c>
      <c r="J85" s="160" t="s">
        <v>15</v>
      </c>
      <c r="K85" s="45"/>
      <c r="R85" s="48"/>
      <c r="S85" s="26"/>
      <c r="T85" s="26"/>
      <c r="U85" s="26"/>
      <c r="V85" s="26"/>
    </row>
    <row r="86" spans="8:22" ht="13.5" customHeight="1">
      <c r="H86" s="88">
        <v>0</v>
      </c>
      <c r="I86" s="160">
        <v>19</v>
      </c>
      <c r="J86" s="160" t="s">
        <v>23</v>
      </c>
      <c r="K86" s="45"/>
      <c r="L86" s="47"/>
      <c r="M86" s="421"/>
      <c r="R86" s="48"/>
      <c r="S86" s="26"/>
      <c r="T86" s="26"/>
      <c r="U86" s="26"/>
      <c r="V86" s="26"/>
    </row>
    <row r="87" spans="8:22" ht="13.5" customHeight="1">
      <c r="H87" s="88">
        <v>0</v>
      </c>
      <c r="I87" s="160">
        <v>20</v>
      </c>
      <c r="J87" s="160" t="s">
        <v>24</v>
      </c>
      <c r="K87" s="45"/>
      <c r="L87" s="26"/>
      <c r="R87" s="48"/>
      <c r="S87" s="30"/>
      <c r="T87" s="30"/>
      <c r="U87" s="30"/>
    </row>
    <row r="88" spans="8:22" ht="13.5" customHeight="1">
      <c r="H88" s="88">
        <v>0</v>
      </c>
      <c r="I88" s="160">
        <v>31</v>
      </c>
      <c r="J88" s="160" t="s">
        <v>34</v>
      </c>
      <c r="K88" s="45"/>
      <c r="L88" s="26"/>
    </row>
    <row r="89" spans="8:22" ht="13.5" customHeight="1">
      <c r="H89" s="88">
        <v>0</v>
      </c>
      <c r="I89" s="160">
        <v>32</v>
      </c>
      <c r="J89" s="160" t="s">
        <v>35</v>
      </c>
      <c r="K89" s="45"/>
      <c r="L89" s="26"/>
    </row>
    <row r="90" spans="8:22" ht="13.5" customHeight="1">
      <c r="H90" s="117">
        <f>SUM(H50:H89)</f>
        <v>704062</v>
      </c>
      <c r="I90" s="3"/>
      <c r="J90" s="6" t="s">
        <v>48</v>
      </c>
      <c r="K90" s="54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E71" sqref="E71"/>
    </sheetView>
  </sheetViews>
  <sheetFormatPr defaultRowHeight="13.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9" customWidth="1"/>
    <col min="18" max="18" width="12.5" customWidth="1"/>
    <col min="19" max="26" width="7.625" customWidth="1"/>
  </cols>
  <sheetData>
    <row r="10" spans="1:15">
      <c r="O10" s="18"/>
    </row>
    <row r="15" spans="1:15" ht="12.75" customHeight="1"/>
    <row r="16" spans="1:15" ht="11.1" customHeight="1">
      <c r="A16" s="12"/>
      <c r="B16" s="148" t="s">
        <v>88</v>
      </c>
      <c r="C16" s="148" t="s">
        <v>89</v>
      </c>
      <c r="D16" s="148" t="s">
        <v>90</v>
      </c>
      <c r="E16" s="148" t="s">
        <v>79</v>
      </c>
      <c r="F16" s="148" t="s">
        <v>80</v>
      </c>
      <c r="G16" s="148" t="s">
        <v>81</v>
      </c>
      <c r="H16" s="148" t="s">
        <v>82</v>
      </c>
      <c r="I16" s="148" t="s">
        <v>83</v>
      </c>
      <c r="J16" s="148" t="s">
        <v>84</v>
      </c>
      <c r="K16" s="148" t="s">
        <v>85</v>
      </c>
      <c r="L16" s="148" t="s">
        <v>86</v>
      </c>
      <c r="M16" s="201" t="s">
        <v>87</v>
      </c>
      <c r="N16" s="203" t="s">
        <v>121</v>
      </c>
      <c r="O16" s="148" t="s">
        <v>123</v>
      </c>
    </row>
    <row r="17" spans="1:25" ht="11.1" customHeight="1">
      <c r="A17" s="6" t="s">
        <v>171</v>
      </c>
      <c r="B17" s="145">
        <v>73.8</v>
      </c>
      <c r="C17" s="145">
        <v>75.2</v>
      </c>
      <c r="D17" s="145">
        <v>80.7</v>
      </c>
      <c r="E17" s="145">
        <v>84</v>
      </c>
      <c r="F17" s="145">
        <v>76.400000000000006</v>
      </c>
      <c r="G17" s="145">
        <v>85.7</v>
      </c>
      <c r="H17" s="147">
        <v>93.5</v>
      </c>
      <c r="I17" s="145">
        <v>83.6</v>
      </c>
      <c r="J17" s="145">
        <v>90.4</v>
      </c>
      <c r="K17" s="145">
        <v>78.8</v>
      </c>
      <c r="L17" s="145">
        <v>76.900000000000006</v>
      </c>
      <c r="M17" s="146">
        <v>79.7</v>
      </c>
      <c r="N17" s="205">
        <f>SUM(B17:M17)</f>
        <v>978.69999999999993</v>
      </c>
      <c r="O17" s="204">
        <v>120.3</v>
      </c>
      <c r="P17" s="142"/>
      <c r="Q17" s="206"/>
      <c r="R17" s="207"/>
      <c r="S17" s="207"/>
      <c r="T17" s="142"/>
      <c r="U17" s="142"/>
      <c r="V17" s="142"/>
      <c r="W17" s="142"/>
      <c r="X17" s="142"/>
      <c r="Y17" s="142"/>
    </row>
    <row r="18" spans="1:25" ht="11.1" customHeight="1">
      <c r="A18" s="6" t="s">
        <v>175</v>
      </c>
      <c r="B18" s="145">
        <v>73</v>
      </c>
      <c r="C18" s="145">
        <v>75.900000000000006</v>
      </c>
      <c r="D18" s="145">
        <v>71.5</v>
      </c>
      <c r="E18" s="145">
        <v>77.5</v>
      </c>
      <c r="F18" s="145">
        <v>69.5</v>
      </c>
      <c r="G18" s="145">
        <v>72.900000000000006</v>
      </c>
      <c r="H18" s="147">
        <v>77.8</v>
      </c>
      <c r="I18" s="145">
        <v>69.599999999999994</v>
      </c>
      <c r="J18" s="145">
        <v>69.099999999999994</v>
      </c>
      <c r="K18" s="145">
        <v>65.3</v>
      </c>
      <c r="L18" s="145">
        <v>61.2</v>
      </c>
      <c r="M18" s="146">
        <v>67.400000000000006</v>
      </c>
      <c r="N18" s="205">
        <f>SUM(B18:M18)</f>
        <v>850.69999999999993</v>
      </c>
      <c r="O18" s="204">
        <f t="shared" ref="O18:O20" si="0">ROUND(N18/N17*100,1)</f>
        <v>86.9</v>
      </c>
      <c r="P18" s="142"/>
      <c r="Q18" s="207"/>
      <c r="R18" s="207"/>
      <c r="S18" s="207"/>
      <c r="T18" s="142"/>
      <c r="U18" s="142"/>
      <c r="V18" s="142"/>
      <c r="W18" s="142"/>
      <c r="X18" s="142"/>
      <c r="Y18" s="142"/>
    </row>
    <row r="19" spans="1:25" ht="11.1" customHeight="1">
      <c r="A19" s="6" t="s">
        <v>180</v>
      </c>
      <c r="B19" s="145">
        <v>54.8</v>
      </c>
      <c r="C19" s="145">
        <v>61.9</v>
      </c>
      <c r="D19" s="145">
        <v>55.5</v>
      </c>
      <c r="E19" s="145">
        <v>67.3</v>
      </c>
      <c r="F19" s="145">
        <v>60.7</v>
      </c>
      <c r="G19" s="145">
        <v>76</v>
      </c>
      <c r="H19" s="147">
        <v>70.3</v>
      </c>
      <c r="I19" s="145">
        <v>68</v>
      </c>
      <c r="J19" s="145">
        <v>72</v>
      </c>
      <c r="K19" s="145">
        <v>68.7</v>
      </c>
      <c r="L19" s="145">
        <v>70</v>
      </c>
      <c r="M19" s="146">
        <v>74.3</v>
      </c>
      <c r="N19" s="205">
        <f>SUM(B19:M19)</f>
        <v>799.5</v>
      </c>
      <c r="O19" s="204">
        <f t="shared" si="0"/>
        <v>94</v>
      </c>
      <c r="P19" s="142"/>
      <c r="Q19" s="158"/>
      <c r="R19" s="207"/>
      <c r="S19" s="207"/>
      <c r="T19" s="142"/>
      <c r="U19" s="142"/>
      <c r="V19" s="142"/>
      <c r="W19" s="142"/>
      <c r="X19" s="142"/>
      <c r="Y19" s="142"/>
    </row>
    <row r="20" spans="1:25" ht="11.1" customHeight="1">
      <c r="A20" s="6" t="s">
        <v>184</v>
      </c>
      <c r="B20" s="145">
        <v>54.3</v>
      </c>
      <c r="C20" s="145">
        <v>60.6</v>
      </c>
      <c r="D20" s="145">
        <v>56.3</v>
      </c>
      <c r="E20" s="145">
        <v>59.1</v>
      </c>
      <c r="F20" s="145">
        <v>59.3</v>
      </c>
      <c r="G20" s="145">
        <v>55.6</v>
      </c>
      <c r="H20" s="147">
        <v>62.1</v>
      </c>
      <c r="I20" s="145">
        <v>60</v>
      </c>
      <c r="J20" s="145">
        <v>57.7</v>
      </c>
      <c r="K20" s="145">
        <v>60.2</v>
      </c>
      <c r="L20" s="145">
        <v>55.8</v>
      </c>
      <c r="M20" s="146">
        <v>56.9</v>
      </c>
      <c r="N20" s="205">
        <f>SUM(B20:M20)</f>
        <v>697.9</v>
      </c>
      <c r="O20" s="204">
        <f t="shared" si="0"/>
        <v>87.3</v>
      </c>
      <c r="P20" s="142"/>
      <c r="Q20" s="158"/>
      <c r="R20" s="207"/>
      <c r="S20" s="207"/>
      <c r="T20" s="142"/>
      <c r="U20" s="142"/>
      <c r="V20" s="142"/>
      <c r="W20" s="142"/>
      <c r="X20" s="142"/>
      <c r="Y20" s="142"/>
    </row>
    <row r="21" spans="1:25" ht="11.1" customHeight="1">
      <c r="A21" s="6" t="s">
        <v>192</v>
      </c>
      <c r="B21" s="145">
        <v>56.7</v>
      </c>
      <c r="C21" s="145">
        <v>58.5</v>
      </c>
      <c r="D21" s="145">
        <v>61.8</v>
      </c>
      <c r="E21" s="145">
        <v>60</v>
      </c>
      <c r="F21" s="145"/>
      <c r="G21" s="145"/>
      <c r="H21" s="147"/>
      <c r="I21" s="145"/>
      <c r="J21" s="145"/>
      <c r="K21" s="145"/>
      <c r="L21" s="145"/>
      <c r="M21" s="146"/>
      <c r="N21" s="205"/>
      <c r="O21" s="204"/>
      <c r="P21" s="142"/>
      <c r="Q21" s="158"/>
      <c r="R21" s="142"/>
      <c r="S21" s="142"/>
      <c r="T21" s="142"/>
      <c r="U21" s="142"/>
      <c r="V21" s="142"/>
      <c r="W21" s="142"/>
      <c r="X21" s="142"/>
      <c r="Y21" s="142"/>
    </row>
    <row r="22" spans="1:25" ht="12.75" customHeight="1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142"/>
      <c r="O22" s="142"/>
      <c r="P22" s="142"/>
      <c r="Q22" s="158"/>
      <c r="R22" s="142"/>
      <c r="S22" s="142"/>
      <c r="T22" s="142"/>
      <c r="U22" s="142"/>
      <c r="V22" s="142"/>
      <c r="W22" s="142"/>
      <c r="X22" s="142"/>
      <c r="Y22" s="142"/>
    </row>
    <row r="23" spans="1:25" ht="9.9499999999999993" customHeight="1">
      <c r="N23" s="142"/>
      <c r="O23" s="142"/>
      <c r="P23" s="142"/>
      <c r="Q23" s="158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8" spans="1:25">
      <c r="O28" s="151"/>
    </row>
    <row r="33" spans="1:26">
      <c r="M33" s="42"/>
    </row>
    <row r="38" spans="1:26" ht="9.75" customHeight="1"/>
    <row r="39" spans="1:26" ht="9.75" customHeight="1"/>
    <row r="40" spans="1:26" ht="3" customHeight="1"/>
    <row r="41" spans="1:26" ht="12" customHeight="1">
      <c r="A41" s="6"/>
      <c r="B41" s="148" t="s">
        <v>88</v>
      </c>
      <c r="C41" s="148" t="s">
        <v>89</v>
      </c>
      <c r="D41" s="148" t="s">
        <v>90</v>
      </c>
      <c r="E41" s="148" t="s">
        <v>79</v>
      </c>
      <c r="F41" s="148" t="s">
        <v>80</v>
      </c>
      <c r="G41" s="148" t="s">
        <v>81</v>
      </c>
      <c r="H41" s="148" t="s">
        <v>82</v>
      </c>
      <c r="I41" s="148" t="s">
        <v>83</v>
      </c>
      <c r="J41" s="148" t="s">
        <v>84</v>
      </c>
      <c r="K41" s="148" t="s">
        <v>85</v>
      </c>
      <c r="L41" s="148" t="s">
        <v>86</v>
      </c>
      <c r="M41" s="201" t="s">
        <v>87</v>
      </c>
      <c r="N41" s="203" t="s">
        <v>122</v>
      </c>
      <c r="O41" s="148" t="s">
        <v>123</v>
      </c>
    </row>
    <row r="42" spans="1:26" ht="11.1" customHeight="1">
      <c r="A42" s="6" t="s">
        <v>171</v>
      </c>
      <c r="B42" s="152">
        <v>96.4</v>
      </c>
      <c r="C42" s="152">
        <v>97.8</v>
      </c>
      <c r="D42" s="152">
        <v>95.2</v>
      </c>
      <c r="E42" s="152">
        <v>99.2</v>
      </c>
      <c r="F42" s="152">
        <v>97.6</v>
      </c>
      <c r="G42" s="152">
        <v>99</v>
      </c>
      <c r="H42" s="152">
        <v>101.3</v>
      </c>
      <c r="I42" s="152">
        <v>107</v>
      </c>
      <c r="J42" s="152">
        <v>105.1</v>
      </c>
      <c r="K42" s="152">
        <v>105.3</v>
      </c>
      <c r="L42" s="152">
        <v>100.4</v>
      </c>
      <c r="M42" s="202">
        <v>100.3</v>
      </c>
      <c r="N42" s="209">
        <f>SUM(B42:M42)/12</f>
        <v>100.38333333333333</v>
      </c>
      <c r="O42" s="204">
        <v>119.5</v>
      </c>
      <c r="P42" s="142"/>
      <c r="Q42" s="281"/>
      <c r="R42" s="281"/>
      <c r="S42" s="142"/>
      <c r="T42" s="142"/>
      <c r="U42" s="142"/>
      <c r="V42" s="142"/>
      <c r="W42" s="142"/>
      <c r="X42" s="142"/>
      <c r="Y42" s="142"/>
      <c r="Z42" s="142"/>
    </row>
    <row r="43" spans="1:26" ht="11.1" customHeight="1">
      <c r="A43" s="6" t="s">
        <v>175</v>
      </c>
      <c r="B43" s="152">
        <v>105.8</v>
      </c>
      <c r="C43" s="152">
        <v>103.9</v>
      </c>
      <c r="D43" s="152">
        <v>96.7</v>
      </c>
      <c r="E43" s="152">
        <v>93.3</v>
      </c>
      <c r="F43" s="152">
        <v>100.2</v>
      </c>
      <c r="G43" s="152">
        <v>97.8</v>
      </c>
      <c r="H43" s="152">
        <v>101.8</v>
      </c>
      <c r="I43" s="152">
        <v>102.7</v>
      </c>
      <c r="J43" s="152">
        <v>99.6</v>
      </c>
      <c r="K43" s="152">
        <v>98.3</v>
      </c>
      <c r="L43" s="152">
        <v>92.6</v>
      </c>
      <c r="M43" s="202">
        <v>89</v>
      </c>
      <c r="N43" s="209">
        <f>SUM(B43:M43)/12</f>
        <v>98.47499999999998</v>
      </c>
      <c r="O43" s="204">
        <f t="shared" ref="O43:O45" si="1">ROUND(N43/N42*100,1)</f>
        <v>98.1</v>
      </c>
      <c r="P43" s="142"/>
      <c r="Q43" s="281"/>
      <c r="R43" s="281"/>
      <c r="S43" s="142"/>
      <c r="T43" s="142"/>
      <c r="U43" s="142"/>
      <c r="V43" s="142"/>
      <c r="W43" s="142"/>
      <c r="X43" s="142"/>
      <c r="Y43" s="142"/>
      <c r="Z43" s="142"/>
    </row>
    <row r="44" spans="1:26" ht="11.1" customHeight="1">
      <c r="A44" s="6" t="s">
        <v>180</v>
      </c>
      <c r="B44" s="152">
        <v>92.4</v>
      </c>
      <c r="C44" s="152">
        <v>95.3</v>
      </c>
      <c r="D44" s="152">
        <v>92.5</v>
      </c>
      <c r="E44" s="152">
        <v>93.4</v>
      </c>
      <c r="F44" s="152">
        <v>95.2</v>
      </c>
      <c r="G44" s="152">
        <v>99.5</v>
      </c>
      <c r="H44" s="152">
        <v>101.2</v>
      </c>
      <c r="I44" s="152">
        <v>108.1</v>
      </c>
      <c r="J44" s="152">
        <v>97.5</v>
      </c>
      <c r="K44" s="152">
        <v>99.6</v>
      </c>
      <c r="L44" s="152">
        <v>98.6</v>
      </c>
      <c r="M44" s="202">
        <v>102.6</v>
      </c>
      <c r="N44" s="209">
        <f>SUM(B44:M44)/12</f>
        <v>97.99166666666666</v>
      </c>
      <c r="O44" s="204">
        <f t="shared" si="1"/>
        <v>99.5</v>
      </c>
      <c r="P44" s="142"/>
      <c r="Q44" s="281"/>
      <c r="R44" s="281"/>
      <c r="S44" s="142"/>
      <c r="T44" s="142"/>
      <c r="U44" s="142"/>
      <c r="V44" s="142"/>
      <c r="W44" s="142"/>
      <c r="X44" s="142"/>
      <c r="Y44" s="142"/>
      <c r="Z44" s="142"/>
    </row>
    <row r="45" spans="1:26" ht="11.1" customHeight="1">
      <c r="A45" s="6" t="s">
        <v>184</v>
      </c>
      <c r="B45" s="152">
        <v>83.4</v>
      </c>
      <c r="C45" s="152">
        <v>86.1</v>
      </c>
      <c r="D45" s="152">
        <v>84.2</v>
      </c>
      <c r="E45" s="152">
        <v>84.1</v>
      </c>
      <c r="F45" s="152">
        <v>85.6</v>
      </c>
      <c r="G45" s="152">
        <v>85.8</v>
      </c>
      <c r="H45" s="152">
        <v>84.5</v>
      </c>
      <c r="I45" s="152">
        <v>86.5</v>
      </c>
      <c r="J45" s="152">
        <v>87.3</v>
      </c>
      <c r="K45" s="152">
        <v>89.5</v>
      </c>
      <c r="L45" s="152">
        <v>93.4</v>
      </c>
      <c r="M45" s="202">
        <v>94.4</v>
      </c>
      <c r="N45" s="209">
        <f>SUM(B45:M45)/12</f>
        <v>87.066666666666663</v>
      </c>
      <c r="O45" s="204">
        <f t="shared" si="1"/>
        <v>88.9</v>
      </c>
      <c r="P45" s="142"/>
      <c r="Q45" s="281"/>
      <c r="R45" s="281"/>
      <c r="S45" s="142"/>
      <c r="T45" s="142"/>
      <c r="U45" s="142"/>
      <c r="V45" s="142"/>
      <c r="W45" s="142"/>
      <c r="X45" s="142"/>
      <c r="Y45" s="142"/>
      <c r="Z45" s="142"/>
    </row>
    <row r="46" spans="1:26" ht="11.1" customHeight="1">
      <c r="A46" s="6" t="s">
        <v>192</v>
      </c>
      <c r="B46" s="152">
        <v>96.7</v>
      </c>
      <c r="C46" s="152">
        <v>96.6</v>
      </c>
      <c r="D46" s="152">
        <v>93.7</v>
      </c>
      <c r="E46" s="152">
        <v>94</v>
      </c>
      <c r="F46" s="152"/>
      <c r="G46" s="152"/>
      <c r="H46" s="152"/>
      <c r="I46" s="152"/>
      <c r="J46" s="152"/>
      <c r="K46" s="152"/>
      <c r="L46" s="152"/>
      <c r="M46" s="202"/>
      <c r="N46" s="209"/>
      <c r="O46" s="204"/>
      <c r="P46" s="142"/>
      <c r="Q46" s="281"/>
      <c r="R46" s="281"/>
      <c r="S46" s="142"/>
      <c r="T46" s="142"/>
      <c r="U46" s="142"/>
      <c r="V46" s="142"/>
      <c r="W46" s="142"/>
      <c r="X46" s="142"/>
      <c r="Y46" s="142"/>
      <c r="Z46" s="142"/>
    </row>
    <row r="47" spans="1:26" ht="11.1" customHeight="1">
      <c r="N47" s="18"/>
      <c r="O47" s="142"/>
      <c r="P47" s="142"/>
      <c r="Q47" s="158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 ht="11.1" customHeight="1">
      <c r="N48" s="18"/>
      <c r="O48" s="142"/>
      <c r="P48" s="142"/>
      <c r="Q48" s="158"/>
      <c r="R48" s="142"/>
      <c r="S48" s="142"/>
      <c r="T48" s="142"/>
      <c r="U48" s="142"/>
      <c r="V48" s="142"/>
      <c r="W48" s="142"/>
      <c r="X48" s="142"/>
      <c r="Y48" s="142"/>
      <c r="Z48" s="142"/>
    </row>
    <row r="64" ht="9.75" customHeight="1"/>
    <row r="65" spans="1:26" ht="9.9499999999999993" customHeight="1">
      <c r="A65" s="6"/>
      <c r="B65" s="148" t="s">
        <v>88</v>
      </c>
      <c r="C65" s="148" t="s">
        <v>89</v>
      </c>
      <c r="D65" s="148" t="s">
        <v>90</v>
      </c>
      <c r="E65" s="148" t="s">
        <v>79</v>
      </c>
      <c r="F65" s="148" t="s">
        <v>80</v>
      </c>
      <c r="G65" s="148" t="s">
        <v>81</v>
      </c>
      <c r="H65" s="148" t="s">
        <v>82</v>
      </c>
      <c r="I65" s="148" t="s">
        <v>83</v>
      </c>
      <c r="J65" s="148" t="s">
        <v>84</v>
      </c>
      <c r="K65" s="148" t="s">
        <v>85</v>
      </c>
      <c r="L65" s="148" t="s">
        <v>86</v>
      </c>
      <c r="M65" s="201" t="s">
        <v>87</v>
      </c>
      <c r="N65" s="203" t="s">
        <v>122</v>
      </c>
      <c r="O65" s="283" t="s">
        <v>123</v>
      </c>
    </row>
    <row r="66" spans="1:26" ht="11.1" customHeight="1">
      <c r="A66" s="6" t="s">
        <v>171</v>
      </c>
      <c r="B66" s="145">
        <v>76.2</v>
      </c>
      <c r="C66" s="145">
        <v>76.7</v>
      </c>
      <c r="D66" s="145">
        <v>85</v>
      </c>
      <c r="E66" s="145">
        <v>84.4</v>
      </c>
      <c r="F66" s="145">
        <v>78.400000000000006</v>
      </c>
      <c r="G66" s="145">
        <v>86.5</v>
      </c>
      <c r="H66" s="145">
        <v>92.3</v>
      </c>
      <c r="I66" s="145">
        <v>77.5</v>
      </c>
      <c r="J66" s="145">
        <v>86.1</v>
      </c>
      <c r="K66" s="145">
        <v>74.8</v>
      </c>
      <c r="L66" s="145">
        <v>77.099999999999994</v>
      </c>
      <c r="M66" s="146">
        <v>79.400000000000006</v>
      </c>
      <c r="N66" s="208">
        <f>SUM(B66:M66)/12</f>
        <v>81.2</v>
      </c>
      <c r="O66" s="204">
        <v>100.5</v>
      </c>
      <c r="P66" s="18"/>
      <c r="Q66" s="211"/>
      <c r="R66" s="211"/>
      <c r="S66" s="18"/>
      <c r="T66" s="18"/>
      <c r="U66" s="18"/>
      <c r="V66" s="18"/>
      <c r="W66" s="18"/>
      <c r="X66" s="18"/>
      <c r="Y66" s="18"/>
      <c r="Z66" s="18"/>
    </row>
    <row r="67" spans="1:26" ht="11.1" customHeight="1">
      <c r="A67" s="6" t="s">
        <v>175</v>
      </c>
      <c r="B67" s="145">
        <v>68.099999999999994</v>
      </c>
      <c r="C67" s="145">
        <v>73.3</v>
      </c>
      <c r="D67" s="145">
        <v>74.900000000000006</v>
      </c>
      <c r="E67" s="145">
        <v>83.4</v>
      </c>
      <c r="F67" s="145">
        <v>68.3</v>
      </c>
      <c r="G67" s="145">
        <v>74.900000000000006</v>
      </c>
      <c r="H67" s="145">
        <v>76</v>
      </c>
      <c r="I67" s="145">
        <v>67.599999999999994</v>
      </c>
      <c r="J67" s="145">
        <v>69.8</v>
      </c>
      <c r="K67" s="145">
        <v>66.599999999999994</v>
      </c>
      <c r="L67" s="145">
        <v>67.099999999999994</v>
      </c>
      <c r="M67" s="146">
        <v>76.3</v>
      </c>
      <c r="N67" s="208">
        <f>SUM(B67:M67)/12</f>
        <v>72.191666666666663</v>
      </c>
      <c r="O67" s="204">
        <f t="shared" ref="O67:O69" si="2">ROUND(N67/N66*100,1)</f>
        <v>88.9</v>
      </c>
      <c r="P67" s="18"/>
      <c r="Q67" s="347"/>
      <c r="R67" s="347"/>
      <c r="S67" s="18"/>
      <c r="T67" s="18"/>
      <c r="U67" s="18"/>
      <c r="V67" s="18"/>
      <c r="W67" s="18"/>
      <c r="X67" s="18"/>
      <c r="Y67" s="18"/>
      <c r="Z67" s="18"/>
    </row>
    <row r="68" spans="1:26" ht="11.1" customHeight="1">
      <c r="A68" s="6" t="s">
        <v>180</v>
      </c>
      <c r="B68" s="145">
        <v>58.5</v>
      </c>
      <c r="C68" s="145">
        <v>64.400000000000006</v>
      </c>
      <c r="D68" s="145">
        <v>60.6</v>
      </c>
      <c r="E68" s="145">
        <v>71.900000000000006</v>
      </c>
      <c r="F68" s="145">
        <v>63.4</v>
      </c>
      <c r="G68" s="145">
        <v>75.900000000000006</v>
      </c>
      <c r="H68" s="145">
        <v>69.2</v>
      </c>
      <c r="I68" s="145">
        <v>61.7</v>
      </c>
      <c r="J68" s="145">
        <v>75.099999999999994</v>
      </c>
      <c r="K68" s="145">
        <v>68.7</v>
      </c>
      <c r="L68" s="145">
        <v>71.2</v>
      </c>
      <c r="M68" s="146">
        <v>71.8</v>
      </c>
      <c r="N68" s="208">
        <f>SUM(B68:M68)/12</f>
        <v>67.7</v>
      </c>
      <c r="O68" s="204">
        <f t="shared" si="2"/>
        <v>93.8</v>
      </c>
      <c r="P68" s="18"/>
      <c r="Q68" s="347"/>
      <c r="R68" s="347"/>
      <c r="S68" s="18"/>
      <c r="T68" s="18"/>
      <c r="U68" s="18"/>
      <c r="V68" s="18"/>
      <c r="W68" s="18"/>
      <c r="X68" s="18"/>
      <c r="Y68" s="18"/>
      <c r="Z68" s="18"/>
    </row>
    <row r="69" spans="1:26" ht="11.1" customHeight="1">
      <c r="A69" s="6" t="s">
        <v>184</v>
      </c>
      <c r="B69" s="145">
        <v>68.7</v>
      </c>
      <c r="C69" s="145">
        <v>69.900000000000006</v>
      </c>
      <c r="D69" s="145">
        <v>67.2</v>
      </c>
      <c r="E69" s="145">
        <v>70.3</v>
      </c>
      <c r="F69" s="145">
        <v>69</v>
      </c>
      <c r="G69" s="145">
        <v>64.8</v>
      </c>
      <c r="H69" s="145">
        <v>73.7</v>
      </c>
      <c r="I69" s="145">
        <v>68.900000000000006</v>
      </c>
      <c r="J69" s="145">
        <v>65.900000000000006</v>
      </c>
      <c r="K69" s="145">
        <v>66.8</v>
      </c>
      <c r="L69" s="145">
        <v>58.9</v>
      </c>
      <c r="M69" s="146">
        <v>60.1</v>
      </c>
      <c r="N69" s="208">
        <f>SUM(B69:M69)/12</f>
        <v>67.016666666666666</v>
      </c>
      <c r="O69" s="204">
        <f t="shared" si="2"/>
        <v>99</v>
      </c>
      <c r="P69" s="18"/>
      <c r="Q69" s="347"/>
      <c r="R69" s="347"/>
      <c r="S69" s="18"/>
      <c r="T69" s="18"/>
      <c r="U69" s="18"/>
      <c r="V69" s="18"/>
      <c r="W69" s="18"/>
      <c r="X69" s="18"/>
      <c r="Y69" s="18"/>
      <c r="Z69" s="18"/>
    </row>
    <row r="70" spans="1:26" ht="11.1" customHeight="1">
      <c r="A70" s="6" t="s">
        <v>192</v>
      </c>
      <c r="B70" s="145">
        <v>58.1</v>
      </c>
      <c r="C70" s="145">
        <v>60.6</v>
      </c>
      <c r="D70" s="145">
        <v>66.400000000000006</v>
      </c>
      <c r="E70" s="145">
        <v>63.8</v>
      </c>
      <c r="F70" s="145"/>
      <c r="G70" s="145"/>
      <c r="H70" s="145"/>
      <c r="I70" s="145"/>
      <c r="J70" s="145"/>
      <c r="K70" s="145"/>
      <c r="L70" s="145"/>
      <c r="M70" s="146"/>
      <c r="N70" s="208"/>
      <c r="O70" s="204"/>
      <c r="P70" s="18"/>
      <c r="Q70" s="157"/>
      <c r="R70" s="42"/>
      <c r="S70" s="18"/>
      <c r="T70" s="18"/>
      <c r="U70" s="18"/>
      <c r="V70" s="18"/>
      <c r="W70" s="18"/>
      <c r="X70" s="18"/>
      <c r="Y70" s="18"/>
      <c r="Z70" s="18"/>
    </row>
    <row r="71" spans="1:26" ht="11.1" customHeight="1"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>
      <c r="B72" s="149"/>
      <c r="C72" s="149"/>
      <c r="D72" s="149"/>
      <c r="E72" s="149"/>
      <c r="F72" s="149"/>
      <c r="G72" s="153"/>
      <c r="H72" s="149"/>
      <c r="I72" s="149"/>
      <c r="J72" s="149"/>
      <c r="K72" s="149"/>
      <c r="L72" s="149"/>
      <c r="M72" s="149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topLeftCell="A3" workbookViewId="0">
      <selection activeCell="E76" sqref="E76"/>
    </sheetView>
  </sheetViews>
  <sheetFormatPr defaultRowHeight="13.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8" customWidth="1"/>
    <col min="25" max="26" width="7.625" customWidth="1"/>
  </cols>
  <sheetData>
    <row r="1" spans="1:26">
      <c r="A1" s="18"/>
      <c r="B1" s="142"/>
      <c r="C1" s="142"/>
      <c r="D1" s="142"/>
      <c r="E1" s="142"/>
      <c r="F1" s="142"/>
      <c r="G1" s="142"/>
      <c r="H1" s="142"/>
      <c r="I1" s="142"/>
      <c r="L1" s="48"/>
      <c r="M1" s="47"/>
      <c r="N1" s="48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>
      <c r="A2" s="18"/>
      <c r="B2" s="142"/>
      <c r="C2" s="142"/>
      <c r="D2" s="142"/>
      <c r="E2" s="142"/>
      <c r="F2" s="142"/>
      <c r="G2" s="142"/>
      <c r="H2" s="142"/>
      <c r="I2" s="142"/>
      <c r="L2" s="48"/>
      <c r="M2" s="154"/>
      <c r="N2" s="48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spans="1:26">
      <c r="A3" s="18"/>
      <c r="B3" s="142"/>
      <c r="C3" s="142"/>
      <c r="D3" s="142"/>
      <c r="E3" s="142"/>
      <c r="F3" s="142"/>
      <c r="G3" s="142"/>
      <c r="H3" s="142"/>
      <c r="I3" s="142"/>
      <c r="L3" s="48"/>
      <c r="M3" s="154"/>
      <c r="N3" s="48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spans="1:26">
      <c r="A4" s="18"/>
      <c r="B4" s="142"/>
      <c r="C4" s="142"/>
      <c r="D4" s="142"/>
      <c r="E4" s="142"/>
      <c r="F4" s="142"/>
      <c r="G4" s="142"/>
      <c r="H4" s="142"/>
      <c r="I4" s="142"/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18"/>
      <c r="B5" s="142"/>
      <c r="C5" s="142"/>
      <c r="D5" s="142"/>
      <c r="E5" s="142"/>
      <c r="F5" s="142"/>
      <c r="G5" s="142"/>
      <c r="H5" s="142"/>
      <c r="I5" s="142"/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:26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:26"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18" spans="1:18" ht="11.1" customHeight="1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3" t="s">
        <v>121</v>
      </c>
      <c r="O18" s="203" t="s">
        <v>123</v>
      </c>
    </row>
    <row r="19" spans="1:18" ht="11.1" customHeight="1">
      <c r="A19" s="6" t="s">
        <v>171</v>
      </c>
      <c r="B19" s="152">
        <v>9.4</v>
      </c>
      <c r="C19" s="152">
        <v>10.3</v>
      </c>
      <c r="D19" s="152">
        <v>13.4</v>
      </c>
      <c r="E19" s="152">
        <v>13.5</v>
      </c>
      <c r="F19" s="152">
        <v>11.3</v>
      </c>
      <c r="G19" s="152">
        <v>12.2</v>
      </c>
      <c r="H19" s="152">
        <v>10.9</v>
      </c>
      <c r="I19" s="152">
        <v>11.2</v>
      </c>
      <c r="J19" s="152">
        <v>12.1</v>
      </c>
      <c r="K19" s="152">
        <v>10.7</v>
      </c>
      <c r="L19" s="152">
        <v>11.3</v>
      </c>
      <c r="M19" s="152">
        <v>11.8</v>
      </c>
      <c r="N19" s="209">
        <f>SUM(B19:M19)</f>
        <v>138.10000000000002</v>
      </c>
      <c r="O19" s="209">
        <v>92.4</v>
      </c>
      <c r="Q19" s="211"/>
      <c r="R19" s="211"/>
    </row>
    <row r="20" spans="1:18" ht="11.1" customHeight="1">
      <c r="A20" s="6" t="s">
        <v>175</v>
      </c>
      <c r="B20" s="152">
        <v>11.1</v>
      </c>
      <c r="C20" s="152">
        <v>11.5</v>
      </c>
      <c r="D20" s="152">
        <v>12.1</v>
      </c>
      <c r="E20" s="152">
        <v>12.3</v>
      </c>
      <c r="F20" s="152">
        <v>10.6</v>
      </c>
      <c r="G20" s="152">
        <v>11.7</v>
      </c>
      <c r="H20" s="152">
        <v>10.9</v>
      </c>
      <c r="I20" s="152">
        <v>12.4</v>
      </c>
      <c r="J20" s="152">
        <v>11.6</v>
      </c>
      <c r="K20" s="152">
        <v>11.3</v>
      </c>
      <c r="L20" s="152">
        <v>12.4</v>
      </c>
      <c r="M20" s="152">
        <v>11.7</v>
      </c>
      <c r="N20" s="209">
        <f>SUM(B20:M20)</f>
        <v>139.6</v>
      </c>
      <c r="O20" s="209">
        <f t="shared" ref="O20:O22" si="0">ROUND(N20/N19*100,1)</f>
        <v>101.1</v>
      </c>
      <c r="Q20" s="211"/>
      <c r="R20" s="211"/>
    </row>
    <row r="21" spans="1:18" ht="11.1" customHeight="1">
      <c r="A21" s="6" t="s">
        <v>180</v>
      </c>
      <c r="B21" s="152">
        <v>11.5</v>
      </c>
      <c r="C21" s="152">
        <v>11.2</v>
      </c>
      <c r="D21" s="152">
        <v>11.8</v>
      </c>
      <c r="E21" s="152">
        <v>12.5</v>
      </c>
      <c r="F21" s="152">
        <v>9.6999999999999993</v>
      </c>
      <c r="G21" s="152">
        <v>12.4</v>
      </c>
      <c r="H21" s="152">
        <v>11.3</v>
      </c>
      <c r="I21" s="152">
        <v>9.8000000000000007</v>
      </c>
      <c r="J21" s="152">
        <v>10.5</v>
      </c>
      <c r="K21" s="152">
        <v>10.6</v>
      </c>
      <c r="L21" s="152">
        <v>11</v>
      </c>
      <c r="M21" s="152">
        <v>12</v>
      </c>
      <c r="N21" s="209">
        <f>SUM(B21:M21)</f>
        <v>134.30000000000001</v>
      </c>
      <c r="O21" s="209">
        <f t="shared" si="0"/>
        <v>96.2</v>
      </c>
      <c r="Q21" s="211"/>
      <c r="R21" s="211"/>
    </row>
    <row r="22" spans="1:18" ht="11.1" customHeight="1">
      <c r="A22" s="6" t="s">
        <v>184</v>
      </c>
      <c r="B22" s="152">
        <v>9.3000000000000007</v>
      </c>
      <c r="C22" s="152">
        <v>12</v>
      </c>
      <c r="D22" s="152">
        <v>11.7</v>
      </c>
      <c r="E22" s="152">
        <v>11.6</v>
      </c>
      <c r="F22" s="152">
        <v>11.5</v>
      </c>
      <c r="G22" s="152">
        <v>12.4</v>
      </c>
      <c r="H22" s="152">
        <v>13.3</v>
      </c>
      <c r="I22" s="152">
        <v>11.1</v>
      </c>
      <c r="J22" s="152">
        <v>11.4</v>
      </c>
      <c r="K22" s="152">
        <v>12.1</v>
      </c>
      <c r="L22" s="152">
        <v>11.3</v>
      </c>
      <c r="M22" s="152">
        <v>11.9</v>
      </c>
      <c r="N22" s="209">
        <f>SUM(B22:M22)</f>
        <v>139.6</v>
      </c>
      <c r="O22" s="209">
        <f t="shared" si="0"/>
        <v>103.9</v>
      </c>
      <c r="Q22" s="211"/>
      <c r="R22" s="211"/>
    </row>
    <row r="23" spans="1:18" ht="11.1" customHeight="1">
      <c r="A23" s="6" t="s">
        <v>192</v>
      </c>
      <c r="B23" s="152">
        <v>10</v>
      </c>
      <c r="C23" s="152">
        <v>10</v>
      </c>
      <c r="D23" s="152">
        <v>13.2</v>
      </c>
      <c r="E23" s="152">
        <v>13</v>
      </c>
      <c r="F23" s="152"/>
      <c r="G23" s="152"/>
      <c r="H23" s="152"/>
      <c r="I23" s="152"/>
      <c r="J23" s="152"/>
      <c r="K23" s="152"/>
      <c r="L23" s="152"/>
      <c r="M23" s="152"/>
      <c r="N23" s="209"/>
      <c r="O23" s="209"/>
    </row>
    <row r="24" spans="1:18" ht="9.75" customHeight="1">
      <c r="J24" s="334"/>
    </row>
    <row r="35" spans="1:26" ht="9" customHeight="1"/>
    <row r="36" spans="1:26" ht="9" customHeight="1"/>
    <row r="37" spans="1:26" ht="9" customHeight="1"/>
    <row r="38" spans="1:26" ht="9" customHeight="1"/>
    <row r="39" spans="1:26" ht="9" customHeight="1"/>
    <row r="40" spans="1:26" ht="9" customHeight="1"/>
    <row r="41" spans="1:26" ht="20.25" customHeight="1"/>
    <row r="42" spans="1:26" ht="11.1" customHeight="1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3" t="s">
        <v>122</v>
      </c>
      <c r="O42" s="203" t="s">
        <v>123</v>
      </c>
    </row>
    <row r="43" spans="1:26" ht="11.1" customHeight="1">
      <c r="A43" s="6" t="s">
        <v>171</v>
      </c>
      <c r="B43" s="152">
        <v>18.8</v>
      </c>
      <c r="C43" s="152">
        <v>18.100000000000001</v>
      </c>
      <c r="D43" s="152">
        <v>19.5</v>
      </c>
      <c r="E43" s="152">
        <v>19.100000000000001</v>
      </c>
      <c r="F43" s="152">
        <v>19.2</v>
      </c>
      <c r="G43" s="152">
        <v>18.7</v>
      </c>
      <c r="H43" s="152">
        <v>18.2</v>
      </c>
      <c r="I43" s="152">
        <v>19</v>
      </c>
      <c r="J43" s="152">
        <v>18.7</v>
      </c>
      <c r="K43" s="152">
        <v>18.399999999999999</v>
      </c>
      <c r="L43" s="152">
        <v>18.7</v>
      </c>
      <c r="M43" s="152">
        <v>19.7</v>
      </c>
      <c r="N43" s="209">
        <f>SUM(B43:M43)/12</f>
        <v>18.841666666666665</v>
      </c>
      <c r="O43" s="209">
        <v>83.7</v>
      </c>
      <c r="P43" s="154"/>
      <c r="Q43" s="212"/>
      <c r="R43" s="212"/>
      <c r="S43" s="154"/>
      <c r="T43" s="154"/>
      <c r="U43" s="154"/>
      <c r="V43" s="154"/>
      <c r="W43" s="154"/>
      <c r="X43" s="154"/>
      <c r="Y43" s="154"/>
      <c r="Z43" s="154"/>
    </row>
    <row r="44" spans="1:26" ht="11.1" customHeight="1">
      <c r="A44" s="6" t="s">
        <v>175</v>
      </c>
      <c r="B44" s="152">
        <v>19.8</v>
      </c>
      <c r="C44" s="152">
        <v>20.3</v>
      </c>
      <c r="D44" s="152">
        <v>19.8</v>
      </c>
      <c r="E44" s="152">
        <v>19.100000000000001</v>
      </c>
      <c r="F44" s="152">
        <v>18.600000000000001</v>
      </c>
      <c r="G44" s="152">
        <v>18.600000000000001</v>
      </c>
      <c r="H44" s="152">
        <v>17.899999999999999</v>
      </c>
      <c r="I44" s="152">
        <v>18.2</v>
      </c>
      <c r="J44" s="152">
        <v>18.2</v>
      </c>
      <c r="K44" s="152">
        <v>18.100000000000001</v>
      </c>
      <c r="L44" s="152">
        <v>18.100000000000001</v>
      </c>
      <c r="M44" s="152">
        <v>18.2</v>
      </c>
      <c r="N44" s="209">
        <f>SUM(B44:M44)/12</f>
        <v>18.741666666666664</v>
      </c>
      <c r="O44" s="209">
        <f t="shared" ref="O44" si="1">ROUND(N44/N43*100,1)</f>
        <v>99.5</v>
      </c>
      <c r="P44" s="154"/>
      <c r="Q44" s="212"/>
      <c r="R44" s="212"/>
      <c r="S44" s="154"/>
      <c r="T44" s="154"/>
      <c r="U44" s="154"/>
      <c r="V44" s="154"/>
      <c r="W44" s="154"/>
      <c r="X44" s="154"/>
      <c r="Y44" s="154"/>
      <c r="Z44" s="154"/>
    </row>
    <row r="45" spans="1:26" ht="11.1" customHeight="1">
      <c r="A45" s="6" t="s">
        <v>180</v>
      </c>
      <c r="B45" s="152">
        <v>19.399999999999999</v>
      </c>
      <c r="C45" s="152">
        <v>19.3</v>
      </c>
      <c r="D45" s="152">
        <v>19</v>
      </c>
      <c r="E45" s="152">
        <v>19.100000000000001</v>
      </c>
      <c r="F45" s="152">
        <v>18.8</v>
      </c>
      <c r="G45" s="152">
        <v>19.100000000000001</v>
      </c>
      <c r="H45" s="152">
        <v>19.100000000000001</v>
      </c>
      <c r="I45" s="152">
        <v>18.3</v>
      </c>
      <c r="J45" s="152">
        <v>18.2</v>
      </c>
      <c r="K45" s="152">
        <v>17.5</v>
      </c>
      <c r="L45" s="152">
        <v>16.8</v>
      </c>
      <c r="M45" s="152">
        <v>17.100000000000001</v>
      </c>
      <c r="N45" s="209">
        <f>SUM(B45:M45)/12</f>
        <v>18.475000000000001</v>
      </c>
      <c r="O45" s="209">
        <v>98.9</v>
      </c>
      <c r="P45" s="154"/>
      <c r="Q45" s="212"/>
      <c r="R45" s="212"/>
      <c r="S45" s="154"/>
      <c r="T45" s="154"/>
      <c r="U45" s="154"/>
      <c r="V45" s="154"/>
      <c r="W45" s="154"/>
      <c r="X45" s="154"/>
      <c r="Y45" s="154"/>
      <c r="Z45" s="154"/>
    </row>
    <row r="46" spans="1:26" ht="11.1" customHeight="1">
      <c r="A46" s="6" t="s">
        <v>184</v>
      </c>
      <c r="B46" s="152">
        <v>17.2</v>
      </c>
      <c r="C46" s="152">
        <v>16.8</v>
      </c>
      <c r="D46" s="152">
        <v>17</v>
      </c>
      <c r="E46" s="152">
        <v>16.600000000000001</v>
      </c>
      <c r="F46" s="152">
        <v>16.3</v>
      </c>
      <c r="G46" s="152">
        <v>17.7</v>
      </c>
      <c r="H46" s="152">
        <v>16.8</v>
      </c>
      <c r="I46" s="152">
        <v>17.2</v>
      </c>
      <c r="J46" s="152">
        <v>16.899999999999999</v>
      </c>
      <c r="K46" s="152">
        <v>16.7</v>
      </c>
      <c r="L46" s="152">
        <v>16.8</v>
      </c>
      <c r="M46" s="152">
        <v>16.7</v>
      </c>
      <c r="N46" s="209">
        <f>SUM(B46:M46)/12</f>
        <v>16.891666666666666</v>
      </c>
      <c r="O46" s="209">
        <f t="shared" ref="O46" si="2">ROUND(N46/N45*100,1)</f>
        <v>91.4</v>
      </c>
      <c r="P46" s="154"/>
      <c r="Q46" s="212"/>
      <c r="R46" s="212"/>
      <c r="S46" s="154"/>
      <c r="T46" s="154"/>
      <c r="U46" s="154"/>
      <c r="V46" s="154"/>
      <c r="W46" s="154"/>
      <c r="X46" s="154"/>
      <c r="Y46" s="154"/>
      <c r="Z46" s="154"/>
    </row>
    <row r="47" spans="1:26" ht="11.1" customHeight="1">
      <c r="A47" s="6" t="s">
        <v>192</v>
      </c>
      <c r="B47" s="152">
        <v>16.7</v>
      </c>
      <c r="C47" s="152">
        <v>16.7</v>
      </c>
      <c r="D47" s="152">
        <v>16.899999999999999</v>
      </c>
      <c r="E47" s="152">
        <v>16.399999999999999</v>
      </c>
      <c r="F47" s="152"/>
      <c r="G47" s="152"/>
      <c r="H47" s="152"/>
      <c r="I47" s="152"/>
      <c r="J47" s="152"/>
      <c r="K47" s="152"/>
      <c r="L47" s="152"/>
      <c r="M47" s="152"/>
      <c r="N47" s="209"/>
      <c r="O47" s="209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</row>
    <row r="48" spans="1:26" ht="6.75" customHeight="1">
      <c r="N48" s="48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</row>
    <row r="49" spans="14:26" ht="9" hidden="1" customHeight="1">
      <c r="N49" s="48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</row>
    <row r="61" spans="14:26" ht="9" customHeight="1"/>
    <row r="62" spans="14:26" ht="9" customHeight="1"/>
    <row r="63" spans="14:26" ht="9" customHeight="1"/>
    <row r="64" spans="14:26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48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1.1" customHeight="1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3" t="s">
        <v>122</v>
      </c>
      <c r="O70" s="203" t="s">
        <v>123</v>
      </c>
      <c r="P70" s="48"/>
      <c r="Q70" s="48"/>
      <c r="R70" s="48"/>
      <c r="S70" s="48"/>
      <c r="T70" s="48"/>
      <c r="U70" s="48"/>
      <c r="V70" s="48"/>
      <c r="W70" s="48"/>
      <c r="Y70" s="48"/>
      <c r="Z70" s="48"/>
    </row>
    <row r="71" spans="1:26" ht="11.1" customHeight="1">
      <c r="A71" s="6" t="s">
        <v>171</v>
      </c>
      <c r="B71" s="145">
        <v>51.9</v>
      </c>
      <c r="C71" s="145">
        <v>57.5</v>
      </c>
      <c r="D71" s="145">
        <v>67.900000000000006</v>
      </c>
      <c r="E71" s="145">
        <v>70.8</v>
      </c>
      <c r="F71" s="145">
        <v>59.1</v>
      </c>
      <c r="G71" s="145">
        <v>65.8</v>
      </c>
      <c r="H71" s="145">
        <v>60.1</v>
      </c>
      <c r="I71" s="145">
        <v>57.8</v>
      </c>
      <c r="J71" s="145">
        <v>64.7</v>
      </c>
      <c r="K71" s="145">
        <v>58.7</v>
      </c>
      <c r="L71" s="145">
        <v>59.8</v>
      </c>
      <c r="M71" s="145">
        <v>58.8</v>
      </c>
      <c r="N71" s="208">
        <f>SUM(B71:M71)/12</f>
        <v>61.07500000000001</v>
      </c>
      <c r="O71" s="209">
        <v>109.3</v>
      </c>
      <c r="P71" s="48"/>
      <c r="Q71" s="17"/>
      <c r="R71" s="17"/>
      <c r="S71" s="48"/>
      <c r="T71" s="48"/>
      <c r="U71" s="48"/>
      <c r="V71" s="48"/>
      <c r="W71" s="48"/>
      <c r="Y71" s="48"/>
      <c r="Z71" s="48"/>
    </row>
    <row r="72" spans="1:26" ht="11.1" customHeight="1">
      <c r="A72" s="6" t="s">
        <v>175</v>
      </c>
      <c r="B72" s="145">
        <v>56</v>
      </c>
      <c r="C72" s="145">
        <v>56.2</v>
      </c>
      <c r="D72" s="145">
        <v>61.6</v>
      </c>
      <c r="E72" s="145">
        <v>64.7</v>
      </c>
      <c r="F72" s="145">
        <v>57.9</v>
      </c>
      <c r="G72" s="145">
        <v>62.6</v>
      </c>
      <c r="H72" s="145">
        <v>61.9</v>
      </c>
      <c r="I72" s="145">
        <v>67.599999999999994</v>
      </c>
      <c r="J72" s="145">
        <v>63.8</v>
      </c>
      <c r="K72" s="145">
        <v>62.6</v>
      </c>
      <c r="L72" s="145">
        <v>68.7</v>
      </c>
      <c r="M72" s="145">
        <v>64.3</v>
      </c>
      <c r="N72" s="208">
        <f>SUM(B72:M72)/12</f>
        <v>62.324999999999996</v>
      </c>
      <c r="O72" s="209">
        <f t="shared" ref="O72:O74" si="3">ROUND(N72/N71*100,1)</f>
        <v>102</v>
      </c>
      <c r="P72" s="48"/>
      <c r="Q72" s="17"/>
      <c r="R72" s="17"/>
      <c r="S72" s="48"/>
      <c r="T72" s="48"/>
      <c r="U72" s="48"/>
      <c r="V72" s="48"/>
      <c r="W72" s="48"/>
      <c r="Y72" s="48"/>
      <c r="Z72" s="48"/>
    </row>
    <row r="73" spans="1:26" ht="11.1" customHeight="1">
      <c r="A73" s="6" t="s">
        <v>180</v>
      </c>
      <c r="B73" s="145">
        <v>58</v>
      </c>
      <c r="C73" s="145">
        <v>58.6</v>
      </c>
      <c r="D73" s="145">
        <v>62.1</v>
      </c>
      <c r="E73" s="145">
        <v>65.5</v>
      </c>
      <c r="F73" s="145">
        <v>52.1</v>
      </c>
      <c r="G73" s="145">
        <v>64.7</v>
      </c>
      <c r="H73" s="145">
        <v>59.1</v>
      </c>
      <c r="I73" s="145">
        <v>54.4</v>
      </c>
      <c r="J73" s="145">
        <v>57.8</v>
      </c>
      <c r="K73" s="145">
        <v>61.1</v>
      </c>
      <c r="L73" s="145">
        <v>66.400000000000006</v>
      </c>
      <c r="M73" s="145">
        <v>69.7</v>
      </c>
      <c r="N73" s="208">
        <f>SUM(B73:M73)/12</f>
        <v>60.791666666666664</v>
      </c>
      <c r="O73" s="209">
        <f t="shared" si="3"/>
        <v>97.5</v>
      </c>
      <c r="Q73" s="17"/>
      <c r="R73" s="17"/>
    </row>
    <row r="74" spans="1:26" ht="11.1" customHeight="1">
      <c r="A74" s="6" t="s">
        <v>184</v>
      </c>
      <c r="B74" s="145">
        <v>54</v>
      </c>
      <c r="C74" s="145">
        <v>71.400000000000006</v>
      </c>
      <c r="D74" s="145">
        <v>68.8</v>
      </c>
      <c r="E74" s="145">
        <v>70</v>
      </c>
      <c r="F74" s="145">
        <v>71.099999999999994</v>
      </c>
      <c r="G74" s="145">
        <v>68.599999999999994</v>
      </c>
      <c r="H74" s="145">
        <v>80</v>
      </c>
      <c r="I74" s="145">
        <v>64.3</v>
      </c>
      <c r="J74" s="145">
        <v>67.8</v>
      </c>
      <c r="K74" s="145">
        <v>72.900000000000006</v>
      </c>
      <c r="L74" s="145">
        <v>66.900000000000006</v>
      </c>
      <c r="M74" s="145">
        <v>71.3</v>
      </c>
      <c r="N74" s="208">
        <f>SUM(B74:M74)/12</f>
        <v>68.924999999999983</v>
      </c>
      <c r="O74" s="428">
        <f t="shared" si="3"/>
        <v>113.4</v>
      </c>
      <c r="Q74" s="17"/>
      <c r="R74" s="17"/>
    </row>
    <row r="75" spans="1:26" ht="11.1" customHeight="1">
      <c r="A75" s="6" t="s">
        <v>192</v>
      </c>
      <c r="B75" s="145">
        <v>60</v>
      </c>
      <c r="C75" s="145">
        <v>59.9</v>
      </c>
      <c r="D75" s="145">
        <v>77.400000000000006</v>
      </c>
      <c r="E75" s="145">
        <v>79.7</v>
      </c>
      <c r="F75" s="145"/>
      <c r="G75" s="145"/>
      <c r="H75" s="145"/>
      <c r="I75" s="145"/>
      <c r="J75" s="145"/>
      <c r="K75" s="145"/>
      <c r="L75" s="145"/>
      <c r="M75" s="145"/>
      <c r="N75" s="208">
        <f>SUM(B75:M75)/12</f>
        <v>23.083333333333332</v>
      </c>
      <c r="O75" s="428"/>
    </row>
    <row r="76" spans="1:26" ht="9.9499999999999993" customHeight="1"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E89" sqref="E89"/>
    </sheetView>
  </sheetViews>
  <sheetFormatPr defaultColWidth="7.625" defaultRowHeight="9.9499999999999993" customHeight="1"/>
  <cols>
    <col min="1" max="1" width="7.625" customWidth="1"/>
    <col min="2" max="13" width="6.125" customWidth="1"/>
  </cols>
  <sheetData>
    <row r="3" spans="12:26" ht="9.9499999999999993" customHeight="1">
      <c r="L3" s="48"/>
      <c r="M3" s="47"/>
      <c r="N3" s="48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2:26" ht="9.9499999999999993" customHeight="1">
      <c r="L4" s="48"/>
      <c r="M4" s="154"/>
      <c r="N4" s="48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2:26" ht="9.9499999999999993" customHeight="1">
      <c r="L5" s="48"/>
      <c r="M5" s="154"/>
      <c r="N5" s="48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spans="12:26" ht="9.9499999999999993" customHeight="1">
      <c r="L6" s="48"/>
      <c r="M6" s="154"/>
      <c r="N6" s="48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</row>
    <row r="7" spans="12:26" ht="9.9499999999999993" customHeight="1">
      <c r="L7" s="48"/>
      <c r="M7" s="154"/>
      <c r="N7" s="48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</row>
    <row r="8" spans="12:26" ht="9.9499999999999993" customHeight="1">
      <c r="L8" s="48"/>
      <c r="M8" s="154"/>
      <c r="N8" s="48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2:26" ht="9.9499999999999993" customHeight="1"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2:26" ht="9.9499999999999993" customHeight="1"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2:26" ht="9.9499999999999993" customHeight="1"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2:26" ht="9.9499999999999993" customHeight="1"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2:26" ht="9.9499999999999993" customHeight="1"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2:26" ht="9.9499999999999993" customHeight="1">
      <c r="L14" s="48"/>
      <c r="M14" s="47"/>
    </row>
    <row r="15" spans="12:26" ht="9.9499999999999993" customHeight="1">
      <c r="L15" s="48"/>
      <c r="M15" s="154"/>
    </row>
    <row r="16" spans="12:26" ht="9.9499999999999993" customHeight="1">
      <c r="L16" s="48"/>
      <c r="M16" s="154"/>
    </row>
    <row r="17" spans="1:24" ht="9.9499999999999993" customHeight="1">
      <c r="L17" s="48"/>
      <c r="M17" s="154"/>
    </row>
    <row r="18" spans="1:24" ht="9.9499999999999993" customHeight="1">
      <c r="L18" s="48"/>
      <c r="M18" s="154"/>
    </row>
    <row r="19" spans="1:24" ht="9.9499999999999993" customHeight="1">
      <c r="L19" s="48"/>
      <c r="M19" s="154"/>
    </row>
    <row r="20" spans="1:24" ht="9.9499999999999993" customHeight="1">
      <c r="L20" s="48"/>
      <c r="M20" s="48"/>
    </row>
    <row r="21" spans="1:24" ht="9.9499999999999993" customHeight="1">
      <c r="L21" s="48"/>
      <c r="M21" s="48"/>
    </row>
    <row r="22" spans="1:24" ht="9.9499999999999993" customHeight="1">
      <c r="L22" s="48"/>
      <c r="M22" s="48"/>
    </row>
    <row r="23" spans="1:24" ht="3" customHeight="1"/>
    <row r="24" spans="1:24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2" t="s">
        <v>123</v>
      </c>
    </row>
    <row r="25" spans="1:24" ht="11.1" customHeight="1">
      <c r="A25" s="6" t="s">
        <v>171</v>
      </c>
      <c r="B25" s="152">
        <v>16.7</v>
      </c>
      <c r="C25" s="152">
        <v>20</v>
      </c>
      <c r="D25" s="152">
        <v>21.5</v>
      </c>
      <c r="E25" s="152">
        <v>20.7</v>
      </c>
      <c r="F25" s="152">
        <v>21.3</v>
      </c>
      <c r="G25" s="152">
        <v>24.4</v>
      </c>
      <c r="H25" s="152">
        <v>20.2</v>
      </c>
      <c r="I25" s="152">
        <v>20.7</v>
      </c>
      <c r="J25" s="152">
        <v>19.7</v>
      </c>
      <c r="K25" s="152">
        <v>18.8</v>
      </c>
      <c r="L25" s="152">
        <v>19</v>
      </c>
      <c r="M25" s="152">
        <v>21.1</v>
      </c>
      <c r="N25" s="209">
        <f>SUM(B25:M25)</f>
        <v>244.09999999999997</v>
      </c>
      <c r="O25" s="147">
        <v>105</v>
      </c>
      <c r="Q25" s="17"/>
      <c r="R25" s="17"/>
    </row>
    <row r="26" spans="1:24" ht="11.1" customHeight="1">
      <c r="A26" s="6" t="s">
        <v>175</v>
      </c>
      <c r="B26" s="152">
        <v>19.399999999999999</v>
      </c>
      <c r="C26" s="152">
        <v>17.7</v>
      </c>
      <c r="D26" s="152">
        <v>21.9</v>
      </c>
      <c r="E26" s="152">
        <v>20</v>
      </c>
      <c r="F26" s="152">
        <v>18.100000000000001</v>
      </c>
      <c r="G26" s="152">
        <v>26.3</v>
      </c>
      <c r="H26" s="152">
        <v>22.3</v>
      </c>
      <c r="I26" s="152">
        <v>19.2</v>
      </c>
      <c r="J26" s="152">
        <v>19.7</v>
      </c>
      <c r="K26" s="152">
        <v>21.1</v>
      </c>
      <c r="L26" s="152">
        <v>20.5</v>
      </c>
      <c r="M26" s="152">
        <v>18.2</v>
      </c>
      <c r="N26" s="209">
        <f>SUM(B26:M26)</f>
        <v>244.39999999999995</v>
      </c>
      <c r="O26" s="147">
        <v>100.1</v>
      </c>
      <c r="Q26" s="17"/>
      <c r="R26" s="17"/>
    </row>
    <row r="27" spans="1:24" ht="11.1" customHeight="1">
      <c r="A27" s="6" t="s">
        <v>180</v>
      </c>
      <c r="B27" s="152">
        <v>17.100000000000001</v>
      </c>
      <c r="C27" s="152">
        <v>17.8</v>
      </c>
      <c r="D27" s="152">
        <v>19</v>
      </c>
      <c r="E27" s="152">
        <v>21.4</v>
      </c>
      <c r="F27" s="152">
        <v>19</v>
      </c>
      <c r="G27" s="152">
        <v>20.100000000000001</v>
      </c>
      <c r="H27" s="152">
        <v>19.600000000000001</v>
      </c>
      <c r="I27" s="152">
        <v>16.3</v>
      </c>
      <c r="J27" s="152">
        <v>15.8</v>
      </c>
      <c r="K27" s="152">
        <v>19</v>
      </c>
      <c r="L27" s="152">
        <v>17.399999999999999</v>
      </c>
      <c r="M27" s="152">
        <v>16.600000000000001</v>
      </c>
      <c r="N27" s="209">
        <f>SUM(B27:M27)</f>
        <v>219.10000000000002</v>
      </c>
      <c r="O27" s="147">
        <f t="shared" ref="O27:O28" si="0">ROUND(N27/N26*100,1)</f>
        <v>89.6</v>
      </c>
      <c r="Q27" s="17"/>
      <c r="R27" s="17"/>
    </row>
    <row r="28" spans="1:24" ht="11.1" customHeight="1">
      <c r="A28" s="6" t="s">
        <v>184</v>
      </c>
      <c r="B28" s="152">
        <v>16.899999999999999</v>
      </c>
      <c r="C28" s="152">
        <v>16.600000000000001</v>
      </c>
      <c r="D28" s="152">
        <v>15.8</v>
      </c>
      <c r="E28" s="152">
        <v>17.8</v>
      </c>
      <c r="F28" s="152">
        <v>17.399999999999999</v>
      </c>
      <c r="G28" s="152">
        <v>19.8</v>
      </c>
      <c r="H28" s="152">
        <v>16.899999999999999</v>
      </c>
      <c r="I28" s="152">
        <v>13.7</v>
      </c>
      <c r="J28" s="152">
        <v>14.8</v>
      </c>
      <c r="K28" s="152">
        <v>18.100000000000001</v>
      </c>
      <c r="L28" s="152">
        <v>17.3</v>
      </c>
      <c r="M28" s="152">
        <v>14.3</v>
      </c>
      <c r="N28" s="209">
        <f>SUM(B28:M28)</f>
        <v>199.4</v>
      </c>
      <c r="O28" s="147">
        <f t="shared" si="0"/>
        <v>91</v>
      </c>
      <c r="Q28" s="17"/>
      <c r="R28" s="17"/>
    </row>
    <row r="29" spans="1:24" ht="11.1" customHeight="1">
      <c r="A29" s="6" t="s">
        <v>192</v>
      </c>
      <c r="B29" s="152">
        <v>17</v>
      </c>
      <c r="C29" s="152">
        <v>16.899999999999999</v>
      </c>
      <c r="D29" s="152">
        <v>15.2</v>
      </c>
      <c r="E29" s="152">
        <v>18.5</v>
      </c>
      <c r="F29" s="152"/>
      <c r="G29" s="152"/>
      <c r="H29" s="152"/>
      <c r="I29" s="152"/>
      <c r="J29" s="152"/>
      <c r="K29" s="152"/>
      <c r="L29" s="152"/>
      <c r="M29" s="152"/>
      <c r="N29" s="209"/>
      <c r="O29" s="147"/>
    </row>
    <row r="30" spans="1:24" ht="9.9499999999999993" customHeight="1">
      <c r="N30" s="149"/>
      <c r="O30" s="149"/>
    </row>
    <row r="31" spans="1:24" ht="9.9499999999999993" customHeight="1"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51" spans="1:26" ht="9.9499999999999993" customHeight="1">
      <c r="O51" s="48"/>
    </row>
    <row r="52" spans="1:26" ht="7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36.9</v>
      </c>
      <c r="C54" s="152">
        <v>38.200000000000003</v>
      </c>
      <c r="D54" s="152">
        <v>38.200000000000003</v>
      </c>
      <c r="E54" s="152">
        <v>36.4</v>
      </c>
      <c r="F54" s="152">
        <v>37.700000000000003</v>
      </c>
      <c r="G54" s="152">
        <v>38.799999999999997</v>
      </c>
      <c r="H54" s="152">
        <v>38.299999999999997</v>
      </c>
      <c r="I54" s="152">
        <v>40</v>
      </c>
      <c r="J54" s="152">
        <v>40.700000000000003</v>
      </c>
      <c r="K54" s="152">
        <v>40.200000000000003</v>
      </c>
      <c r="L54" s="152">
        <v>40.1</v>
      </c>
      <c r="M54" s="152">
        <v>39.200000000000003</v>
      </c>
      <c r="N54" s="209">
        <f>SUM(B54:M54)/12</f>
        <v>38.725000000000001</v>
      </c>
      <c r="O54" s="286">
        <v>94.5</v>
      </c>
      <c r="P54" s="154"/>
      <c r="Q54" s="284"/>
      <c r="R54" s="284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175</v>
      </c>
      <c r="B55" s="152">
        <v>38.6</v>
      </c>
      <c r="C55" s="152">
        <v>36.700000000000003</v>
      </c>
      <c r="D55" s="152">
        <v>37.4</v>
      </c>
      <c r="E55" s="152">
        <v>36.6</v>
      </c>
      <c r="F55" s="152">
        <v>37.4</v>
      </c>
      <c r="G55" s="152">
        <v>40.700000000000003</v>
      </c>
      <c r="H55" s="152">
        <v>37</v>
      </c>
      <c r="I55" s="152">
        <v>35.700000000000003</v>
      </c>
      <c r="J55" s="152">
        <v>34.6</v>
      </c>
      <c r="K55" s="152">
        <v>35.299999999999997</v>
      </c>
      <c r="L55" s="152">
        <v>36.700000000000003</v>
      </c>
      <c r="M55" s="152">
        <v>36.1</v>
      </c>
      <c r="N55" s="209">
        <f>SUM(B55:M55)/12</f>
        <v>36.900000000000006</v>
      </c>
      <c r="O55" s="286">
        <f t="shared" ref="O55:O57" si="1">ROUND(N55/N54*100,1)</f>
        <v>95.3</v>
      </c>
      <c r="P55" s="154"/>
      <c r="Q55" s="284"/>
      <c r="R55" s="284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36</v>
      </c>
      <c r="C56" s="152">
        <v>35.9</v>
      </c>
      <c r="D56" s="152">
        <v>35.4</v>
      </c>
      <c r="E56" s="152">
        <v>35.6</v>
      </c>
      <c r="F56" s="152">
        <v>37</v>
      </c>
      <c r="G56" s="152">
        <v>37.4</v>
      </c>
      <c r="H56" s="152">
        <v>38.9</v>
      </c>
      <c r="I56" s="152">
        <v>38.700000000000003</v>
      </c>
      <c r="J56" s="152">
        <v>37.4</v>
      </c>
      <c r="K56" s="152">
        <v>38.299999999999997</v>
      </c>
      <c r="L56" s="152">
        <v>37.1</v>
      </c>
      <c r="M56" s="152">
        <v>34.5</v>
      </c>
      <c r="N56" s="209">
        <f>SUM(B56:M56)/12</f>
        <v>36.85</v>
      </c>
      <c r="O56" s="286">
        <f t="shared" si="1"/>
        <v>99.9</v>
      </c>
      <c r="P56" s="154"/>
      <c r="Q56" s="284"/>
      <c r="R56" s="284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184</v>
      </c>
      <c r="B57" s="152">
        <v>36</v>
      </c>
      <c r="C57" s="152">
        <v>34.6</v>
      </c>
      <c r="D57" s="152">
        <v>34.6</v>
      </c>
      <c r="E57" s="152">
        <v>34.799999999999997</v>
      </c>
      <c r="F57" s="152">
        <v>35.1</v>
      </c>
      <c r="G57" s="152">
        <v>38.5</v>
      </c>
      <c r="H57" s="152">
        <v>37</v>
      </c>
      <c r="I57" s="152">
        <v>35</v>
      </c>
      <c r="J57" s="152">
        <v>34.6</v>
      </c>
      <c r="K57" s="152">
        <v>36.1</v>
      </c>
      <c r="L57" s="152">
        <v>37.200000000000003</v>
      </c>
      <c r="M57" s="152">
        <v>33.200000000000003</v>
      </c>
      <c r="N57" s="209">
        <f>SUM(B57:M57)/12</f>
        <v>35.558333333333337</v>
      </c>
      <c r="O57" s="286">
        <f t="shared" si="1"/>
        <v>96.5</v>
      </c>
      <c r="P57" s="154"/>
      <c r="Q57" s="284"/>
      <c r="R57" s="284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192</v>
      </c>
      <c r="B58" s="152">
        <v>34.4</v>
      </c>
      <c r="C58" s="152">
        <v>36.299999999999997</v>
      </c>
      <c r="D58" s="152">
        <v>33.799999999999997</v>
      </c>
      <c r="E58" s="152">
        <v>34.6</v>
      </c>
      <c r="F58" s="152"/>
      <c r="G58" s="152"/>
      <c r="H58" s="152"/>
      <c r="I58" s="152"/>
      <c r="J58" s="152"/>
      <c r="K58" s="152"/>
      <c r="L58" s="152"/>
      <c r="M58" s="152"/>
      <c r="N58" s="209"/>
      <c r="O58" s="286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6" customHeight="1">
      <c r="N59" s="48"/>
      <c r="O59" s="210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9.9499999999999993" customHeight="1">
      <c r="O60" s="211"/>
    </row>
    <row r="65" spans="7:26" ht="9.9499999999999993" customHeight="1">
      <c r="G65" s="155"/>
    </row>
    <row r="66" spans="7:26" ht="9.9499999999999993" customHeight="1"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7:26" ht="9.9499999999999993" customHeight="1"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7:26" ht="9.9499999999999993" customHeight="1"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7:26" ht="9.9499999999999993" customHeight="1"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7:26" ht="9.9499999999999993" customHeight="1">
      <c r="N70" s="48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7:26" ht="9.9499999999999993" customHeight="1"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7:26" ht="9.9499999999999993" customHeight="1">
      <c r="N72" s="48"/>
      <c r="O72" s="48"/>
      <c r="P72" s="48"/>
      <c r="Q72" s="48"/>
      <c r="R72" s="48"/>
      <c r="S72" s="18"/>
      <c r="T72" s="48"/>
      <c r="U72" s="48"/>
      <c r="V72" s="48"/>
      <c r="W72" s="48"/>
      <c r="X72" s="48"/>
      <c r="Y72" s="48"/>
      <c r="Z72" s="48"/>
    </row>
    <row r="73" spans="7:26" ht="9.9499999999999993" customHeight="1"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7:26" ht="9.9499999999999993" customHeight="1"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7:26" ht="9.9499999999999993" customHeight="1"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82" spans="1:18" ht="4.5" customHeight="1"/>
    <row r="83" spans="1:18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</row>
    <row r="84" spans="1:18" s="149" customFormat="1" ht="11.1" customHeight="1">
      <c r="A84" s="6" t="s">
        <v>171</v>
      </c>
      <c r="B84" s="145">
        <v>44.8</v>
      </c>
      <c r="C84" s="147">
        <v>51.5</v>
      </c>
      <c r="D84" s="145">
        <v>56.2</v>
      </c>
      <c r="E84" s="145">
        <v>57.8</v>
      </c>
      <c r="F84" s="145">
        <v>55.6</v>
      </c>
      <c r="G84" s="145">
        <v>62.4</v>
      </c>
      <c r="H84" s="147">
        <v>53</v>
      </c>
      <c r="I84" s="145">
        <v>50.6</v>
      </c>
      <c r="J84" s="145">
        <v>48</v>
      </c>
      <c r="K84" s="145">
        <v>47.1</v>
      </c>
      <c r="L84" s="145">
        <v>47.3</v>
      </c>
      <c r="M84" s="145">
        <v>54.3</v>
      </c>
      <c r="N84" s="208">
        <f t="shared" ref="N84:N87" si="2">SUM(B84:M84)/12</f>
        <v>52.383333333333326</v>
      </c>
      <c r="O84" s="286">
        <v>110.4</v>
      </c>
      <c r="Q84" s="285"/>
      <c r="R84" s="285"/>
    </row>
    <row r="85" spans="1:18" s="149" customFormat="1" ht="11.1" customHeight="1">
      <c r="A85" s="6" t="s">
        <v>175</v>
      </c>
      <c r="B85" s="145">
        <v>50.7</v>
      </c>
      <c r="C85" s="147">
        <v>49.7</v>
      </c>
      <c r="D85" s="145">
        <v>58.3</v>
      </c>
      <c r="E85" s="145">
        <v>55.1</v>
      </c>
      <c r="F85" s="145">
        <v>47.9</v>
      </c>
      <c r="G85" s="145">
        <v>63.1</v>
      </c>
      <c r="H85" s="147">
        <v>62.3</v>
      </c>
      <c r="I85" s="145">
        <v>54.5</v>
      </c>
      <c r="J85" s="145">
        <v>57.7</v>
      </c>
      <c r="K85" s="145">
        <v>59.4</v>
      </c>
      <c r="L85" s="145">
        <v>55.1</v>
      </c>
      <c r="M85" s="145">
        <v>50.9</v>
      </c>
      <c r="N85" s="208">
        <f t="shared" si="2"/>
        <v>55.391666666666673</v>
      </c>
      <c r="O85" s="286">
        <f t="shared" ref="O85:O87" si="3">ROUND(N85/N84*100,1)</f>
        <v>105.7</v>
      </c>
      <c r="Q85" s="285"/>
      <c r="R85" s="285"/>
    </row>
    <row r="86" spans="1:18" s="149" customFormat="1" ht="11.1" customHeight="1">
      <c r="A86" s="6" t="s">
        <v>180</v>
      </c>
      <c r="B86" s="145">
        <v>47.5</v>
      </c>
      <c r="C86" s="147">
        <v>49.6</v>
      </c>
      <c r="D86" s="145">
        <v>53.9</v>
      </c>
      <c r="E86" s="145">
        <v>60.2</v>
      </c>
      <c r="F86" s="145">
        <v>50.4</v>
      </c>
      <c r="G86" s="145">
        <v>53.5</v>
      </c>
      <c r="H86" s="147">
        <v>49.4</v>
      </c>
      <c r="I86" s="145">
        <v>42.2</v>
      </c>
      <c r="J86" s="145">
        <v>43.3</v>
      </c>
      <c r="K86" s="145">
        <v>49.1</v>
      </c>
      <c r="L86" s="145">
        <v>47.6</v>
      </c>
      <c r="M86" s="145">
        <v>50.1</v>
      </c>
      <c r="N86" s="208">
        <f t="shared" si="2"/>
        <v>49.733333333333327</v>
      </c>
      <c r="O86" s="286">
        <f t="shared" si="3"/>
        <v>89.8</v>
      </c>
      <c r="Q86" s="285"/>
      <c r="R86" s="285"/>
    </row>
    <row r="87" spans="1:18" s="149" customFormat="1" ht="11.1" customHeight="1">
      <c r="A87" s="6" t="s">
        <v>184</v>
      </c>
      <c r="B87" s="145">
        <v>45.8</v>
      </c>
      <c r="C87" s="147">
        <v>49.1</v>
      </c>
      <c r="D87" s="145">
        <v>45.6</v>
      </c>
      <c r="E87" s="145">
        <v>51.1</v>
      </c>
      <c r="F87" s="145">
        <v>49.4</v>
      </c>
      <c r="G87" s="145">
        <v>49.4</v>
      </c>
      <c r="H87" s="147">
        <v>46.6</v>
      </c>
      <c r="I87" s="145">
        <v>40.799999999999997</v>
      </c>
      <c r="J87" s="145">
        <v>43</v>
      </c>
      <c r="K87" s="145">
        <v>49</v>
      </c>
      <c r="L87" s="145">
        <v>45.6</v>
      </c>
      <c r="M87" s="145">
        <v>46.2</v>
      </c>
      <c r="N87" s="208">
        <f t="shared" si="2"/>
        <v>46.800000000000004</v>
      </c>
      <c r="O87" s="286">
        <f t="shared" si="3"/>
        <v>94.1</v>
      </c>
      <c r="Q87" s="285"/>
      <c r="R87" s="285"/>
    </row>
    <row r="88" spans="1:18" ht="11.1" customHeight="1">
      <c r="A88" s="6" t="s">
        <v>192</v>
      </c>
      <c r="B88" s="145">
        <v>48.4</v>
      </c>
      <c r="C88" s="147">
        <v>45</v>
      </c>
      <c r="D88" s="145">
        <v>46.8</v>
      </c>
      <c r="E88" s="145">
        <v>53.2</v>
      </c>
      <c r="F88" s="145"/>
      <c r="G88" s="145"/>
      <c r="H88" s="147"/>
      <c r="I88" s="145"/>
      <c r="J88" s="145"/>
      <c r="K88" s="145"/>
      <c r="L88" s="145"/>
      <c r="M88" s="145"/>
      <c r="N88" s="208"/>
      <c r="O88" s="286"/>
      <c r="Q88" s="17"/>
    </row>
    <row r="89" spans="1:18" ht="9.9499999999999993" customHeight="1">
      <c r="F89" s="375"/>
      <c r="O89" s="157"/>
    </row>
    <row r="90" spans="1:18" ht="9.9499999999999993" customHeight="1">
      <c r="G90" s="157"/>
    </row>
    <row r="93" spans="1:18" ht="30" customHeight="1">
      <c r="N93" s="4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E89" sqref="E89"/>
    </sheetView>
  </sheetViews>
  <sheetFormatPr defaultRowHeight="9.9499999999999993" customHeight="1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23" spans="1:26" ht="3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6">
        <v>44.4</v>
      </c>
      <c r="C25" s="156">
        <v>43.2</v>
      </c>
      <c r="D25" s="156">
        <v>58.3</v>
      </c>
      <c r="E25" s="156">
        <v>82.3</v>
      </c>
      <c r="F25" s="156">
        <v>75.599999999999994</v>
      </c>
      <c r="G25" s="156">
        <v>80.5</v>
      </c>
      <c r="H25" s="156">
        <v>62.3</v>
      </c>
      <c r="I25" s="156">
        <v>50.4</v>
      </c>
      <c r="J25" s="156">
        <v>48.5</v>
      </c>
      <c r="K25" s="156">
        <v>53.2</v>
      </c>
      <c r="L25" s="156">
        <v>47.2</v>
      </c>
      <c r="M25" s="156">
        <v>49</v>
      </c>
      <c r="N25" s="301">
        <f>SUM(B25:M25)</f>
        <v>694.90000000000009</v>
      </c>
      <c r="O25" s="204">
        <v>112.9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175</v>
      </c>
      <c r="B26" s="156">
        <v>55.9</v>
      </c>
      <c r="C26" s="156">
        <v>45.3</v>
      </c>
      <c r="D26" s="156">
        <v>66.8</v>
      </c>
      <c r="E26" s="156">
        <v>60.7</v>
      </c>
      <c r="F26" s="156">
        <v>50.5</v>
      </c>
      <c r="G26" s="156">
        <v>71.599999999999994</v>
      </c>
      <c r="H26" s="156">
        <v>77</v>
      </c>
      <c r="I26" s="156">
        <v>59.3</v>
      </c>
      <c r="J26" s="156">
        <v>70.2</v>
      </c>
      <c r="K26" s="156">
        <v>61.2</v>
      </c>
      <c r="L26" s="156">
        <v>59</v>
      </c>
      <c r="M26" s="156">
        <v>56.5</v>
      </c>
      <c r="N26" s="301">
        <f>SUM(B26:M26)</f>
        <v>734</v>
      </c>
      <c r="O26" s="204">
        <f t="shared" ref="O26:O28" si="0">ROUND(N26/N25*100,1)</f>
        <v>105.6</v>
      </c>
      <c r="P26" s="154"/>
      <c r="Q26" s="284"/>
      <c r="R26" s="284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6">
        <v>51.7</v>
      </c>
      <c r="C27" s="156">
        <v>54.7</v>
      </c>
      <c r="D27" s="156">
        <v>64.900000000000006</v>
      </c>
      <c r="E27" s="156">
        <v>78.400000000000006</v>
      </c>
      <c r="F27" s="156">
        <v>75.5</v>
      </c>
      <c r="G27" s="156">
        <v>75.900000000000006</v>
      </c>
      <c r="H27" s="156">
        <v>59.8</v>
      </c>
      <c r="I27" s="156">
        <v>43.5</v>
      </c>
      <c r="J27" s="156">
        <v>45.8</v>
      </c>
      <c r="K27" s="156">
        <v>57.2</v>
      </c>
      <c r="L27" s="156">
        <v>60.4</v>
      </c>
      <c r="M27" s="156">
        <v>59.4</v>
      </c>
      <c r="N27" s="301">
        <f>SUM(B27:M27)</f>
        <v>727.2</v>
      </c>
      <c r="O27" s="204">
        <f t="shared" si="0"/>
        <v>99.1</v>
      </c>
      <c r="P27" s="154"/>
      <c r="Q27" s="284"/>
      <c r="R27" s="284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184</v>
      </c>
      <c r="B28" s="156">
        <v>66.8</v>
      </c>
      <c r="C28" s="156">
        <v>67.3</v>
      </c>
      <c r="D28" s="156">
        <v>56.7</v>
      </c>
      <c r="E28" s="156">
        <v>83.1</v>
      </c>
      <c r="F28" s="156">
        <v>88.1</v>
      </c>
      <c r="G28" s="156">
        <v>81</v>
      </c>
      <c r="H28" s="156">
        <v>87.1</v>
      </c>
      <c r="I28" s="156">
        <v>67.8</v>
      </c>
      <c r="J28" s="156">
        <v>69.8</v>
      </c>
      <c r="K28" s="156">
        <v>76.8</v>
      </c>
      <c r="L28" s="156">
        <v>71</v>
      </c>
      <c r="M28" s="156">
        <v>66.7</v>
      </c>
      <c r="N28" s="301">
        <f>SUM(B28:M28)</f>
        <v>882.19999999999993</v>
      </c>
      <c r="O28" s="204">
        <f t="shared" si="0"/>
        <v>121.3</v>
      </c>
      <c r="P28" s="154"/>
      <c r="Q28" s="284"/>
      <c r="R28" s="284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192</v>
      </c>
      <c r="B29" s="156">
        <v>57.5</v>
      </c>
      <c r="C29" s="156">
        <v>61.1</v>
      </c>
      <c r="D29" s="156">
        <v>69.5</v>
      </c>
      <c r="E29" s="156">
        <v>79.7</v>
      </c>
      <c r="F29" s="156"/>
      <c r="G29" s="156"/>
      <c r="H29" s="156"/>
      <c r="I29" s="156"/>
      <c r="J29" s="156"/>
      <c r="K29" s="156"/>
      <c r="L29" s="156"/>
      <c r="M29" s="156"/>
      <c r="N29" s="301"/>
      <c r="O29" s="204"/>
      <c r="P29" s="154"/>
      <c r="S29" s="154"/>
      <c r="T29" s="154"/>
      <c r="U29" s="154"/>
      <c r="V29" s="154"/>
      <c r="W29" s="154"/>
      <c r="X29" s="154"/>
      <c r="Y29" s="154"/>
      <c r="Z29" s="154"/>
    </row>
    <row r="30" spans="1:26" ht="9.75" customHeight="1"/>
    <row r="51" spans="1:26" ht="9.9499999999999993" customHeight="1">
      <c r="D51" s="17"/>
    </row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6">
        <v>32.1</v>
      </c>
      <c r="C54" s="156">
        <v>30.1</v>
      </c>
      <c r="D54" s="156">
        <v>28.9</v>
      </c>
      <c r="E54" s="156">
        <v>38</v>
      </c>
      <c r="F54" s="156">
        <v>43.4</v>
      </c>
      <c r="G54" s="156">
        <v>45.9</v>
      </c>
      <c r="H54" s="156">
        <v>40.200000000000003</v>
      </c>
      <c r="I54" s="156">
        <v>40.5</v>
      </c>
      <c r="J54" s="156">
        <v>41.7</v>
      </c>
      <c r="K54" s="156">
        <v>40.799999999999997</v>
      </c>
      <c r="L54" s="156">
        <v>40.1</v>
      </c>
      <c r="M54" s="156">
        <v>39.6</v>
      </c>
      <c r="N54" s="209">
        <f>SUM(B54:M54)/12</f>
        <v>38.44166666666667</v>
      </c>
      <c r="O54" s="204">
        <v>72.400000000000006</v>
      </c>
      <c r="P54" s="154"/>
      <c r="Q54" s="287"/>
      <c r="R54" s="287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175</v>
      </c>
      <c r="B55" s="156">
        <v>40.9</v>
      </c>
      <c r="C55" s="156">
        <v>41</v>
      </c>
      <c r="D55" s="156">
        <v>39.5</v>
      </c>
      <c r="E55" s="156">
        <v>39.4</v>
      </c>
      <c r="F55" s="156">
        <v>37.9</v>
      </c>
      <c r="G55" s="156">
        <v>41.3</v>
      </c>
      <c r="H55" s="156">
        <v>37.5</v>
      </c>
      <c r="I55" s="156">
        <v>38.6</v>
      </c>
      <c r="J55" s="156">
        <v>37.9</v>
      </c>
      <c r="K55" s="156">
        <v>39.700000000000003</v>
      </c>
      <c r="L55" s="156">
        <v>43.1</v>
      </c>
      <c r="M55" s="156">
        <v>40.299999999999997</v>
      </c>
      <c r="N55" s="209">
        <f>SUM(B55:M55)/12</f>
        <v>39.758333333333333</v>
      </c>
      <c r="O55" s="204">
        <v>103.6</v>
      </c>
      <c r="P55" s="154"/>
      <c r="Q55" s="287"/>
      <c r="R55" s="287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6">
        <v>43.2</v>
      </c>
      <c r="C56" s="156">
        <v>43.6</v>
      </c>
      <c r="D56" s="156">
        <v>42.1</v>
      </c>
      <c r="E56" s="156">
        <v>42.7</v>
      </c>
      <c r="F56" s="156">
        <v>44.7</v>
      </c>
      <c r="G56" s="156">
        <v>45.4</v>
      </c>
      <c r="H56" s="156">
        <v>44.5</v>
      </c>
      <c r="I56" s="156">
        <v>42.1</v>
      </c>
      <c r="J56" s="156">
        <v>40.200000000000003</v>
      </c>
      <c r="K56" s="156">
        <v>41.4</v>
      </c>
      <c r="L56" s="156">
        <v>42.1</v>
      </c>
      <c r="M56" s="156">
        <v>41.3</v>
      </c>
      <c r="N56" s="209">
        <f>SUM(B56:M56)/12</f>
        <v>42.774999999999999</v>
      </c>
      <c r="O56" s="204">
        <f t="shared" ref="O56:O57" si="1">ROUND(N56/N55*100,1)</f>
        <v>107.6</v>
      </c>
      <c r="P56" s="154"/>
      <c r="Q56" s="287"/>
      <c r="R56" s="287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184</v>
      </c>
      <c r="B57" s="156">
        <v>61.3</v>
      </c>
      <c r="C57" s="156">
        <v>64.400000000000006</v>
      </c>
      <c r="D57" s="156">
        <v>55.6</v>
      </c>
      <c r="E57" s="156">
        <v>60.4</v>
      </c>
      <c r="F57" s="156">
        <v>62.7</v>
      </c>
      <c r="G57" s="156">
        <v>61.6</v>
      </c>
      <c r="H57" s="156">
        <v>59.8</v>
      </c>
      <c r="I57" s="156">
        <v>61.8</v>
      </c>
      <c r="J57" s="156">
        <v>59.1</v>
      </c>
      <c r="K57" s="156">
        <v>58.1</v>
      </c>
      <c r="L57" s="156">
        <v>59.8</v>
      </c>
      <c r="M57" s="156">
        <v>59</v>
      </c>
      <c r="N57" s="209">
        <f>SUM(B57:M57)/12</f>
        <v>60.300000000000004</v>
      </c>
      <c r="O57" s="204">
        <f t="shared" si="1"/>
        <v>141</v>
      </c>
      <c r="P57" s="154"/>
      <c r="Q57" s="287"/>
      <c r="R57" s="287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192</v>
      </c>
      <c r="B58" s="156">
        <v>58.1</v>
      </c>
      <c r="C58" s="156">
        <v>57.2</v>
      </c>
      <c r="D58" s="156">
        <v>54.3</v>
      </c>
      <c r="E58" s="156">
        <v>55.5</v>
      </c>
      <c r="F58" s="156"/>
      <c r="G58" s="156"/>
      <c r="H58" s="156"/>
      <c r="I58" s="156"/>
      <c r="J58" s="156"/>
      <c r="K58" s="156"/>
      <c r="L58" s="156"/>
      <c r="M58" s="156"/>
      <c r="N58" s="209"/>
      <c r="O58" s="204"/>
      <c r="P58" s="154"/>
      <c r="Q58" s="212"/>
      <c r="R58" s="212"/>
      <c r="S58" s="154"/>
      <c r="T58" s="154"/>
      <c r="U58" s="154"/>
      <c r="V58" s="154"/>
      <c r="W58" s="154"/>
      <c r="X58" s="154"/>
      <c r="Y58" s="154"/>
      <c r="Z58" s="154"/>
    </row>
    <row r="59" spans="1:26" ht="9.9499999999999993" customHeight="1">
      <c r="Q59" s="216"/>
    </row>
    <row r="82" spans="1:26" ht="6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8">
        <f>SUM(B84:M84)/12</f>
        <v>152.74166666666667</v>
      </c>
      <c r="O84" s="147">
        <v>153</v>
      </c>
      <c r="P84" s="48"/>
      <c r="Q84" s="17"/>
      <c r="R84" s="17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175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8">
        <f>SUM(B85:M85)/12</f>
        <v>154.20833333333334</v>
      </c>
      <c r="O85" s="147">
        <f t="shared" ref="O85:O87" si="2">ROUND(N85/N84*100,1)</f>
        <v>101</v>
      </c>
      <c r="P85" s="48"/>
      <c r="Q85" s="17"/>
      <c r="R85" s="17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8">
        <f>SUM(B86:M86)/12</f>
        <v>141.50833333333333</v>
      </c>
      <c r="O86" s="147">
        <f t="shared" si="2"/>
        <v>91.8</v>
      </c>
      <c r="P86" s="48"/>
      <c r="Q86" s="17"/>
      <c r="R86" s="17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184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8">
        <f>SUM(B87:M87)/12</f>
        <v>122.09166666666665</v>
      </c>
      <c r="O87" s="147">
        <f t="shared" si="2"/>
        <v>86.3</v>
      </c>
      <c r="P87" s="48"/>
      <c r="Q87" s="17"/>
      <c r="R87" s="17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192</v>
      </c>
      <c r="B88" s="11">
        <v>99</v>
      </c>
      <c r="C88" s="11">
        <v>106.6</v>
      </c>
      <c r="D88" s="11">
        <v>127.3</v>
      </c>
      <c r="E88" s="11">
        <v>144</v>
      </c>
      <c r="F88" s="11"/>
      <c r="G88" s="11"/>
      <c r="H88" s="11"/>
      <c r="I88" s="11"/>
      <c r="J88" s="11"/>
      <c r="K88" s="11"/>
      <c r="L88" s="11"/>
      <c r="M88" s="11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C89" s="363"/>
      <c r="D89" s="149"/>
    </row>
    <row r="90" spans="1:26" ht="9.9499999999999993" customHeight="1">
      <c r="D90" s="149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R77" sqref="R77"/>
    </sheetView>
  </sheetViews>
  <sheetFormatPr defaultRowHeight="9.9499999999999993" customHeight="1"/>
  <cols>
    <col min="1" max="1" width="8" customWidth="1"/>
    <col min="2" max="13" width="6.125" customWidth="1"/>
    <col min="14" max="26" width="7.625" customWidth="1"/>
  </cols>
  <sheetData>
    <row r="8" spans="1:26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9.949999999999999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3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351">
        <v>75.7</v>
      </c>
      <c r="C25" s="351">
        <v>92.3</v>
      </c>
      <c r="D25" s="351">
        <v>105</v>
      </c>
      <c r="E25" s="351">
        <v>103.6</v>
      </c>
      <c r="F25" s="351">
        <v>94.9</v>
      </c>
      <c r="G25" s="351">
        <v>106.3</v>
      </c>
      <c r="H25" s="351">
        <v>100.1</v>
      </c>
      <c r="I25" s="351">
        <v>100.9</v>
      </c>
      <c r="J25" s="351">
        <v>91.8</v>
      </c>
      <c r="K25" s="351">
        <v>87.4</v>
      </c>
      <c r="L25" s="351">
        <v>90</v>
      </c>
      <c r="M25" s="351">
        <v>78.099999999999994</v>
      </c>
      <c r="N25" s="209">
        <f>SUM(B25:M25)</f>
        <v>1126.0999999999999</v>
      </c>
      <c r="O25" s="352">
        <v>95.6</v>
      </c>
      <c r="P25" s="154"/>
      <c r="Q25" s="284"/>
      <c r="R25" s="284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175</v>
      </c>
      <c r="B26" s="351">
        <v>68.900000000000006</v>
      </c>
      <c r="C26" s="351">
        <v>75.7</v>
      </c>
      <c r="D26" s="351">
        <v>96.3</v>
      </c>
      <c r="E26" s="351">
        <v>98.9</v>
      </c>
      <c r="F26" s="351">
        <v>89.3</v>
      </c>
      <c r="G26" s="351">
        <v>96</v>
      </c>
      <c r="H26" s="351">
        <v>90.2</v>
      </c>
      <c r="I26" s="351">
        <v>87.2</v>
      </c>
      <c r="J26" s="351">
        <v>85.7</v>
      </c>
      <c r="K26" s="351">
        <v>93.5</v>
      </c>
      <c r="L26" s="351">
        <v>82.1</v>
      </c>
      <c r="M26" s="351">
        <v>87</v>
      </c>
      <c r="N26" s="209">
        <f>SUM(B26:M26)</f>
        <v>1050.8000000000002</v>
      </c>
      <c r="O26" s="352">
        <f t="shared" ref="O26:O28" si="0">ROUND(N26/N25*100,1)</f>
        <v>93.3</v>
      </c>
      <c r="P26" s="355"/>
      <c r="Q26" s="356"/>
      <c r="R26" s="356"/>
      <c r="S26" s="355"/>
      <c r="T26" s="355"/>
      <c r="U26" s="355"/>
      <c r="V26" s="355"/>
      <c r="W26" s="355"/>
      <c r="X26" s="355"/>
      <c r="Y26" s="355"/>
      <c r="Z26" s="355"/>
    </row>
    <row r="27" spans="1:26" ht="11.1" customHeight="1">
      <c r="A27" s="6" t="s">
        <v>180</v>
      </c>
      <c r="B27" s="351">
        <v>72.7</v>
      </c>
      <c r="C27" s="351">
        <v>83.2</v>
      </c>
      <c r="D27" s="351">
        <v>89.9</v>
      </c>
      <c r="E27" s="351">
        <v>103.8</v>
      </c>
      <c r="F27" s="351">
        <v>94.4</v>
      </c>
      <c r="G27" s="351">
        <v>91.6</v>
      </c>
      <c r="H27" s="351">
        <v>108.5</v>
      </c>
      <c r="I27" s="351">
        <v>91.8</v>
      </c>
      <c r="J27" s="351">
        <v>101.6</v>
      </c>
      <c r="K27" s="351">
        <v>100.2</v>
      </c>
      <c r="L27" s="351">
        <v>94.2</v>
      </c>
      <c r="M27" s="351">
        <v>94.5</v>
      </c>
      <c r="N27" s="209">
        <f>SUM(B27:M27)</f>
        <v>1126.4000000000001</v>
      </c>
      <c r="O27" s="352">
        <f t="shared" si="0"/>
        <v>107.2</v>
      </c>
      <c r="P27" s="355"/>
      <c r="Q27" s="356"/>
      <c r="R27" s="356"/>
      <c r="S27" s="355"/>
      <c r="T27" s="355"/>
      <c r="U27" s="355"/>
      <c r="V27" s="355"/>
      <c r="W27" s="355"/>
      <c r="X27" s="355"/>
      <c r="Y27" s="355"/>
      <c r="Z27" s="355"/>
    </row>
    <row r="28" spans="1:26" ht="11.1" customHeight="1">
      <c r="A28" s="6" t="s">
        <v>184</v>
      </c>
      <c r="B28" s="351">
        <v>84.8</v>
      </c>
      <c r="C28" s="351">
        <v>90.4</v>
      </c>
      <c r="D28" s="351">
        <v>95.5</v>
      </c>
      <c r="E28" s="351">
        <v>97.1</v>
      </c>
      <c r="F28" s="351">
        <v>101.6</v>
      </c>
      <c r="G28" s="351">
        <v>103.3</v>
      </c>
      <c r="H28" s="351">
        <v>108.1</v>
      </c>
      <c r="I28" s="351">
        <v>97.7</v>
      </c>
      <c r="J28" s="351">
        <v>101.1</v>
      </c>
      <c r="K28" s="351">
        <v>101.5</v>
      </c>
      <c r="L28" s="351">
        <v>93.9</v>
      </c>
      <c r="M28" s="351">
        <v>89.6</v>
      </c>
      <c r="N28" s="209">
        <f>SUM(B28:M28)</f>
        <v>1164.5999999999999</v>
      </c>
      <c r="O28" s="352">
        <f t="shared" si="0"/>
        <v>103.4</v>
      </c>
      <c r="P28" s="355"/>
      <c r="Q28" s="356"/>
      <c r="R28" s="356"/>
      <c r="S28" s="355"/>
      <c r="T28" s="355"/>
      <c r="U28" s="355"/>
      <c r="V28" s="355"/>
      <c r="W28" s="355"/>
      <c r="X28" s="355"/>
      <c r="Y28" s="355"/>
      <c r="Z28" s="355"/>
    </row>
    <row r="29" spans="1:26" ht="11.1" customHeight="1">
      <c r="A29" s="6" t="s">
        <v>192</v>
      </c>
      <c r="B29" s="351">
        <v>83.6</v>
      </c>
      <c r="C29" s="351">
        <v>91.7</v>
      </c>
      <c r="D29" s="351">
        <v>95.8</v>
      </c>
      <c r="E29" s="351">
        <v>98.5</v>
      </c>
      <c r="F29" s="351"/>
      <c r="G29" s="351"/>
      <c r="H29" s="351"/>
      <c r="I29" s="351"/>
      <c r="J29" s="351"/>
      <c r="K29" s="351"/>
      <c r="L29" s="351"/>
      <c r="M29" s="351"/>
      <c r="N29" s="209"/>
      <c r="O29" s="352"/>
      <c r="P29" s="355"/>
      <c r="Q29" s="357"/>
      <c r="R29" s="357"/>
      <c r="S29" s="355"/>
      <c r="T29" s="355"/>
      <c r="U29" s="355"/>
      <c r="V29" s="355"/>
      <c r="W29" s="355"/>
      <c r="X29" s="355"/>
      <c r="Y29" s="355"/>
      <c r="Z29" s="355"/>
    </row>
    <row r="30" spans="1:26" ht="9.9499999999999993" customHeight="1">
      <c r="H30" s="192"/>
    </row>
    <row r="53" spans="1:26" s="149" customFormat="1" ht="11.1" customHeight="1">
      <c r="A53" s="11"/>
      <c r="B53" s="145" t="s">
        <v>76</v>
      </c>
      <c r="C53" s="145" t="s">
        <v>77</v>
      </c>
      <c r="D53" s="145" t="s">
        <v>78</v>
      </c>
      <c r="E53" s="145" t="s">
        <v>79</v>
      </c>
      <c r="F53" s="145" t="s">
        <v>80</v>
      </c>
      <c r="G53" s="145" t="s">
        <v>81</v>
      </c>
      <c r="H53" s="145" t="s">
        <v>82</v>
      </c>
      <c r="I53" s="145" t="s">
        <v>83</v>
      </c>
      <c r="J53" s="145" t="s">
        <v>84</v>
      </c>
      <c r="K53" s="145" t="s">
        <v>85</v>
      </c>
      <c r="L53" s="145" t="s">
        <v>86</v>
      </c>
      <c r="M53" s="145" t="s">
        <v>87</v>
      </c>
      <c r="N53" s="203" t="s">
        <v>122</v>
      </c>
      <c r="O53" s="148" t="s">
        <v>124</v>
      </c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spans="1:26" s="149" customFormat="1" ht="11.1" customHeight="1">
      <c r="A54" s="6" t="s">
        <v>171</v>
      </c>
      <c r="B54" s="152">
        <v>99.7</v>
      </c>
      <c r="C54" s="152">
        <v>109.5</v>
      </c>
      <c r="D54" s="152">
        <v>111.4</v>
      </c>
      <c r="E54" s="152">
        <v>102.9</v>
      </c>
      <c r="F54" s="152">
        <v>113.3</v>
      </c>
      <c r="G54" s="152">
        <v>123.3</v>
      </c>
      <c r="H54" s="152">
        <v>120.8</v>
      </c>
      <c r="I54" s="152">
        <v>138.19999999999999</v>
      </c>
      <c r="J54" s="152">
        <v>132.1</v>
      </c>
      <c r="K54" s="152">
        <v>128.30000000000001</v>
      </c>
      <c r="L54" s="152">
        <v>125.1</v>
      </c>
      <c r="M54" s="152">
        <v>109.6</v>
      </c>
      <c r="N54" s="209">
        <f>SUM(B54:M54)/12</f>
        <v>117.84999999999997</v>
      </c>
      <c r="O54" s="352">
        <v>100.1</v>
      </c>
      <c r="P54" s="353"/>
      <c r="Q54" s="354"/>
      <c r="R54" s="354"/>
      <c r="S54" s="353"/>
      <c r="T54" s="353"/>
      <c r="U54" s="353"/>
      <c r="V54" s="353"/>
      <c r="W54" s="353"/>
      <c r="X54" s="353"/>
      <c r="Y54" s="353"/>
      <c r="Z54" s="353"/>
    </row>
    <row r="55" spans="1:26" s="149" customFormat="1" ht="11.1" customHeight="1">
      <c r="A55" s="6" t="s">
        <v>175</v>
      </c>
      <c r="B55" s="152">
        <v>110.3</v>
      </c>
      <c r="C55" s="152">
        <v>109</v>
      </c>
      <c r="D55" s="152">
        <v>108.2</v>
      </c>
      <c r="E55" s="152">
        <v>113.1</v>
      </c>
      <c r="F55" s="152">
        <v>122.4</v>
      </c>
      <c r="G55" s="152">
        <v>116.8</v>
      </c>
      <c r="H55" s="152">
        <v>108.9</v>
      </c>
      <c r="I55" s="152">
        <v>107</v>
      </c>
      <c r="J55" s="152">
        <v>101.1</v>
      </c>
      <c r="K55" s="152">
        <v>109.4</v>
      </c>
      <c r="L55" s="152">
        <v>99.1</v>
      </c>
      <c r="M55" s="152">
        <v>97.9</v>
      </c>
      <c r="N55" s="209">
        <f>SUM(B55:M55)/12</f>
        <v>108.60000000000001</v>
      </c>
      <c r="O55" s="352">
        <f t="shared" ref="O55:O57" si="1">ROUND(N55/N54*100,1)</f>
        <v>92.2</v>
      </c>
      <c r="P55" s="353"/>
      <c r="Q55" s="354"/>
      <c r="R55" s="354"/>
      <c r="S55" s="353"/>
      <c r="T55" s="353"/>
      <c r="U55" s="353"/>
      <c r="V55" s="353"/>
      <c r="W55" s="353"/>
      <c r="X55" s="353"/>
      <c r="Y55" s="353"/>
      <c r="Z55" s="353"/>
    </row>
    <row r="56" spans="1:26" s="149" customFormat="1" ht="11.1" customHeight="1">
      <c r="A56" s="6" t="s">
        <v>180</v>
      </c>
      <c r="B56" s="152">
        <v>97.3</v>
      </c>
      <c r="C56" s="152">
        <v>99.8</v>
      </c>
      <c r="D56" s="152">
        <v>97.4</v>
      </c>
      <c r="E56" s="152">
        <v>100.8</v>
      </c>
      <c r="F56" s="152">
        <v>107.3</v>
      </c>
      <c r="G56" s="152">
        <v>108.2</v>
      </c>
      <c r="H56" s="152">
        <v>107.3</v>
      </c>
      <c r="I56" s="152">
        <v>103.7</v>
      </c>
      <c r="J56" s="152">
        <v>106</v>
      </c>
      <c r="K56" s="152">
        <v>105.3</v>
      </c>
      <c r="L56" s="152">
        <v>104.4</v>
      </c>
      <c r="M56" s="152">
        <v>95</v>
      </c>
      <c r="N56" s="209">
        <f>SUM(B56:M56)/12</f>
        <v>102.70833333333336</v>
      </c>
      <c r="O56" s="352">
        <f t="shared" si="1"/>
        <v>94.6</v>
      </c>
      <c r="P56" s="353"/>
      <c r="Q56" s="354"/>
      <c r="R56" s="354"/>
      <c r="S56" s="353"/>
      <c r="T56" s="353"/>
      <c r="U56" s="353"/>
      <c r="V56" s="353"/>
      <c r="W56" s="353"/>
      <c r="X56" s="353"/>
      <c r="Y56" s="353"/>
      <c r="Z56" s="353"/>
    </row>
    <row r="57" spans="1:26" s="149" customFormat="1" ht="11.1" customHeight="1">
      <c r="A57" s="6" t="s">
        <v>184</v>
      </c>
      <c r="B57" s="152">
        <v>99.6</v>
      </c>
      <c r="C57" s="152">
        <v>101.8</v>
      </c>
      <c r="D57" s="152">
        <v>103.7</v>
      </c>
      <c r="E57" s="152">
        <v>98.9</v>
      </c>
      <c r="F57" s="152">
        <v>104</v>
      </c>
      <c r="G57" s="152">
        <v>110.2</v>
      </c>
      <c r="H57" s="152">
        <v>101.3</v>
      </c>
      <c r="I57" s="152">
        <v>102.5</v>
      </c>
      <c r="J57" s="152">
        <v>108.1</v>
      </c>
      <c r="K57" s="152">
        <v>107.5</v>
      </c>
      <c r="L57" s="152">
        <v>104</v>
      </c>
      <c r="M57" s="152">
        <v>97</v>
      </c>
      <c r="N57" s="209">
        <f>SUM(B57:M57)/12</f>
        <v>103.21666666666665</v>
      </c>
      <c r="O57" s="352">
        <f t="shared" si="1"/>
        <v>100.5</v>
      </c>
      <c r="P57" s="353"/>
      <c r="Q57" s="354"/>
      <c r="R57" s="354"/>
      <c r="S57" s="353"/>
      <c r="T57" s="353"/>
      <c r="U57" s="353"/>
      <c r="V57" s="353"/>
      <c r="W57" s="353"/>
      <c r="X57" s="353"/>
      <c r="Y57" s="353"/>
      <c r="Z57" s="353"/>
    </row>
    <row r="58" spans="1:26" s="149" customFormat="1" ht="11.1" customHeight="1">
      <c r="A58" s="6" t="s">
        <v>192</v>
      </c>
      <c r="B58" s="152">
        <v>90.2</v>
      </c>
      <c r="C58" s="152">
        <v>104.7</v>
      </c>
      <c r="D58" s="152">
        <v>104.4</v>
      </c>
      <c r="E58" s="152">
        <v>103.1</v>
      </c>
      <c r="F58" s="152"/>
      <c r="G58" s="152"/>
      <c r="H58" s="152"/>
      <c r="I58" s="152"/>
      <c r="J58" s="152"/>
      <c r="K58" s="152"/>
      <c r="L58" s="152"/>
      <c r="M58" s="152"/>
      <c r="N58" s="209"/>
      <c r="O58" s="352"/>
      <c r="P58" s="158"/>
      <c r="Q58" s="349"/>
      <c r="R58" s="349"/>
      <c r="S58" s="158"/>
      <c r="T58" s="158"/>
      <c r="U58" s="158"/>
      <c r="V58" s="158"/>
      <c r="W58" s="158"/>
      <c r="X58" s="158"/>
      <c r="Y58" s="158"/>
      <c r="Z58" s="158"/>
    </row>
    <row r="59" spans="1:26" ht="9.9499999999999993" customHeight="1">
      <c r="A59" s="48"/>
    </row>
    <row r="60" spans="1:26" ht="9.9499999999999993" customHeight="1">
      <c r="A60" s="48"/>
    </row>
    <row r="68" spans="18:18" ht="9.9499999999999993" customHeight="1">
      <c r="R68" s="350"/>
    </row>
    <row r="82" spans="1:26" ht="5.25" customHeight="1"/>
    <row r="83" spans="1:26" s="149" customFormat="1" ht="11.1" customHeight="1">
      <c r="A83" s="11"/>
      <c r="B83" s="145" t="s">
        <v>76</v>
      </c>
      <c r="C83" s="145" t="s">
        <v>77</v>
      </c>
      <c r="D83" s="145" t="s">
        <v>78</v>
      </c>
      <c r="E83" s="145" t="s">
        <v>79</v>
      </c>
      <c r="F83" s="145" t="s">
        <v>80</v>
      </c>
      <c r="G83" s="145" t="s">
        <v>81</v>
      </c>
      <c r="H83" s="145" t="s">
        <v>82</v>
      </c>
      <c r="I83" s="145" t="s">
        <v>83</v>
      </c>
      <c r="J83" s="145" t="s">
        <v>84</v>
      </c>
      <c r="K83" s="145" t="s">
        <v>85</v>
      </c>
      <c r="L83" s="145" t="s">
        <v>86</v>
      </c>
      <c r="M83" s="145" t="s">
        <v>87</v>
      </c>
      <c r="N83" s="203" t="s">
        <v>122</v>
      </c>
      <c r="O83" s="148" t="s">
        <v>124</v>
      </c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spans="1:26" s="149" customFormat="1" ht="11.1" customHeight="1">
      <c r="A84" s="6" t="s">
        <v>171</v>
      </c>
      <c r="B84" s="147">
        <v>76.099999999999994</v>
      </c>
      <c r="C84" s="147">
        <v>83.6</v>
      </c>
      <c r="D84" s="147">
        <v>94.2</v>
      </c>
      <c r="E84" s="147">
        <v>100.7</v>
      </c>
      <c r="F84" s="147">
        <v>83</v>
      </c>
      <c r="G84" s="147">
        <v>85.6</v>
      </c>
      <c r="H84" s="147">
        <v>83.1</v>
      </c>
      <c r="I84" s="147">
        <v>71.099999999999994</v>
      </c>
      <c r="J84" s="147">
        <v>70.099999999999994</v>
      </c>
      <c r="K84" s="147">
        <v>68.599999999999994</v>
      </c>
      <c r="L84" s="147">
        <v>72.099999999999994</v>
      </c>
      <c r="M84" s="147">
        <v>73.099999999999994</v>
      </c>
      <c r="N84" s="208">
        <f t="shared" ref="N84:N87" si="2">SUM(B84:M84)/12</f>
        <v>80.108333333333334</v>
      </c>
      <c r="O84" s="213">
        <v>96</v>
      </c>
      <c r="Q84" s="285"/>
      <c r="R84" s="285"/>
    </row>
    <row r="85" spans="1:26" s="149" customFormat="1" ht="11.1" customHeight="1">
      <c r="A85" s="6" t="s">
        <v>175</v>
      </c>
      <c r="B85" s="147">
        <v>62.3</v>
      </c>
      <c r="C85" s="147">
        <v>69.599999999999994</v>
      </c>
      <c r="D85" s="147">
        <v>89</v>
      </c>
      <c r="E85" s="147">
        <v>87.2</v>
      </c>
      <c r="F85" s="147">
        <v>71.900000000000006</v>
      </c>
      <c r="G85" s="147">
        <v>82.6</v>
      </c>
      <c r="H85" s="147">
        <v>83.4</v>
      </c>
      <c r="I85" s="147">
        <v>81.599999999999994</v>
      </c>
      <c r="J85" s="147">
        <v>85.1</v>
      </c>
      <c r="K85" s="147">
        <v>84.9</v>
      </c>
      <c r="L85" s="147">
        <v>83.6</v>
      </c>
      <c r="M85" s="147">
        <v>88.9</v>
      </c>
      <c r="N85" s="208">
        <f t="shared" si="2"/>
        <v>80.841666666666669</v>
      </c>
      <c r="O85" s="213">
        <f t="shared" ref="O85:O87" si="3">ROUND(N85/N84*100,1)</f>
        <v>100.9</v>
      </c>
      <c r="Q85" s="285"/>
      <c r="R85" s="285"/>
    </row>
    <row r="86" spans="1:26" s="149" customFormat="1" ht="11.1" customHeight="1">
      <c r="A86" s="6" t="s">
        <v>180</v>
      </c>
      <c r="B86" s="147">
        <v>74.8</v>
      </c>
      <c r="C86" s="147">
        <v>83.1</v>
      </c>
      <c r="D86" s="147">
        <v>92.4</v>
      </c>
      <c r="E86" s="147">
        <v>103</v>
      </c>
      <c r="F86" s="147">
        <v>87.6</v>
      </c>
      <c r="G86" s="147">
        <v>84.6</v>
      </c>
      <c r="H86" s="147">
        <v>101.1</v>
      </c>
      <c r="I86" s="147">
        <v>88.7</v>
      </c>
      <c r="J86" s="147">
        <v>95.8</v>
      </c>
      <c r="K86" s="147">
        <v>95.2</v>
      </c>
      <c r="L86" s="147">
        <v>90.3</v>
      </c>
      <c r="M86" s="147">
        <v>99.5</v>
      </c>
      <c r="N86" s="208">
        <f t="shared" si="2"/>
        <v>91.341666666666654</v>
      </c>
      <c r="O86" s="213">
        <f t="shared" si="3"/>
        <v>113</v>
      </c>
      <c r="Q86" s="285"/>
      <c r="R86" s="285"/>
    </row>
    <row r="87" spans="1:26" s="149" customFormat="1" ht="11.1" customHeight="1">
      <c r="A87" s="6" t="s">
        <v>184</v>
      </c>
      <c r="B87" s="147">
        <v>84.8</v>
      </c>
      <c r="C87" s="147">
        <v>88.7</v>
      </c>
      <c r="D87" s="147">
        <v>92</v>
      </c>
      <c r="E87" s="147">
        <v>98.3</v>
      </c>
      <c r="F87" s="147">
        <v>97.7</v>
      </c>
      <c r="G87" s="147">
        <v>93.6</v>
      </c>
      <c r="H87" s="147">
        <v>106.5</v>
      </c>
      <c r="I87" s="147">
        <v>95.3</v>
      </c>
      <c r="J87" s="147">
        <v>93.3</v>
      </c>
      <c r="K87" s="147">
        <v>94.5</v>
      </c>
      <c r="L87" s="147">
        <v>90.5</v>
      </c>
      <c r="M87" s="147">
        <v>92.7</v>
      </c>
      <c r="N87" s="208">
        <f t="shared" si="2"/>
        <v>93.99166666666666</v>
      </c>
      <c r="O87" s="213">
        <f t="shared" si="3"/>
        <v>102.9</v>
      </c>
      <c r="Q87" s="285"/>
      <c r="R87" s="285"/>
    </row>
    <row r="88" spans="1:26" s="149" customFormat="1" ht="11.1" customHeight="1">
      <c r="A88" s="6" t="s">
        <v>192</v>
      </c>
      <c r="B88" s="147">
        <v>92.9</v>
      </c>
      <c r="C88" s="147">
        <v>86.6</v>
      </c>
      <c r="D88" s="147">
        <v>91.8</v>
      </c>
      <c r="E88" s="147">
        <v>95.5</v>
      </c>
      <c r="F88" s="147"/>
      <c r="G88" s="147"/>
      <c r="H88" s="147"/>
      <c r="I88" s="147"/>
      <c r="J88" s="147"/>
      <c r="K88" s="147"/>
      <c r="L88" s="147"/>
      <c r="M88" s="147"/>
      <c r="N88" s="208"/>
      <c r="O88" s="213"/>
    </row>
    <row r="89" spans="1:26" ht="9.9499999999999993" customHeight="1">
      <c r="E89" s="36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topLeftCell="A40" workbookViewId="0">
      <selection activeCell="E89" sqref="E89"/>
    </sheetView>
  </sheetViews>
  <sheetFormatPr defaultRowHeight="9.9499999999999993" customHeight="1"/>
  <cols>
    <col min="1" max="1" width="7.625" customWidth="1"/>
    <col min="2" max="13" width="6.125" customWidth="1"/>
    <col min="14" max="27" width="7.625" customWidth="1"/>
  </cols>
  <sheetData>
    <row r="7" spans="1:15" ht="9.9499999999999993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5" ht="9.9499999999999993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5" ht="9.9499999999999993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5" ht="9.9499999999999993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9.949999999999999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4" spans="1:15" ht="9.9499999999999993" customHeight="1">
      <c r="N14" s="222"/>
      <c r="O14" s="222"/>
    </row>
    <row r="17" spans="1:26" ht="9.9499999999999993" customHeight="1">
      <c r="O17" s="222"/>
    </row>
    <row r="18" spans="1:26" ht="9.949999999999999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  <row r="19" spans="1:26" ht="9.949999999999999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6" ht="9.949999999999999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222"/>
    </row>
    <row r="21" spans="1:26" ht="9.949999999999999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22"/>
    </row>
    <row r="22" spans="1:26" ht="9.949999999999999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O22" s="48"/>
    </row>
    <row r="23" spans="1:26" ht="8.25" customHeight="1"/>
    <row r="24" spans="1:26" ht="11.1" customHeight="1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3" t="s">
        <v>121</v>
      </c>
      <c r="O24" s="148" t="s">
        <v>124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1.1" customHeight="1">
      <c r="A25" s="6" t="s">
        <v>171</v>
      </c>
      <c r="B25" s="152">
        <v>16.5</v>
      </c>
      <c r="C25" s="152">
        <v>20.6</v>
      </c>
      <c r="D25" s="152">
        <v>23</v>
      </c>
      <c r="E25" s="152">
        <v>25.7</v>
      </c>
      <c r="F25" s="152">
        <v>22.2</v>
      </c>
      <c r="G25" s="152">
        <v>20.9</v>
      </c>
      <c r="H25" s="152">
        <v>21.1</v>
      </c>
      <c r="I25" s="152">
        <v>47.8</v>
      </c>
      <c r="J25" s="152">
        <v>50.3</v>
      </c>
      <c r="K25" s="152">
        <v>43.9</v>
      </c>
      <c r="L25" s="152">
        <v>48.7</v>
      </c>
      <c r="M25" s="331">
        <v>53</v>
      </c>
      <c r="N25" s="282">
        <f>SUM(B25:M25)</f>
        <v>393.7</v>
      </c>
      <c r="O25" s="204">
        <v>150.5</v>
      </c>
      <c r="P25" s="154"/>
      <c r="Q25" s="281"/>
      <c r="R25" s="281"/>
      <c r="S25" s="154"/>
      <c r="T25" s="154"/>
      <c r="U25" s="154"/>
      <c r="V25" s="154"/>
      <c r="W25" s="154"/>
      <c r="X25" s="154"/>
      <c r="Y25" s="154"/>
      <c r="Z25" s="154"/>
    </row>
    <row r="26" spans="1:26" ht="11.1" customHeight="1">
      <c r="A26" s="6" t="s">
        <v>175</v>
      </c>
      <c r="B26" s="152">
        <v>43</v>
      </c>
      <c r="C26" s="152">
        <v>42.4</v>
      </c>
      <c r="D26" s="152">
        <v>49.1</v>
      </c>
      <c r="E26" s="152">
        <v>50.7</v>
      </c>
      <c r="F26" s="152">
        <v>52.2</v>
      </c>
      <c r="G26" s="152">
        <v>51</v>
      </c>
      <c r="H26" s="152">
        <v>52.7</v>
      </c>
      <c r="I26" s="152">
        <v>47.1</v>
      </c>
      <c r="J26" s="152">
        <v>50.4</v>
      </c>
      <c r="K26" s="152">
        <v>48.7</v>
      </c>
      <c r="L26" s="152">
        <v>50.5</v>
      </c>
      <c r="M26" s="331">
        <v>52.5</v>
      </c>
      <c r="N26" s="282">
        <f>SUM(B26:M26)</f>
        <v>590.29999999999995</v>
      </c>
      <c r="O26" s="204">
        <f>SUM(N26/N25)*100</f>
        <v>149.93649987299972</v>
      </c>
      <c r="P26" s="154"/>
      <c r="Q26" s="281"/>
      <c r="R26" s="281"/>
      <c r="S26" s="154"/>
      <c r="T26" s="154"/>
      <c r="U26" s="154"/>
      <c r="V26" s="154"/>
      <c r="W26" s="154"/>
      <c r="X26" s="154"/>
      <c r="Y26" s="154"/>
      <c r="Z26" s="154"/>
    </row>
    <row r="27" spans="1:26" ht="11.1" customHeight="1">
      <c r="A27" s="6" t="s">
        <v>180</v>
      </c>
      <c r="B27" s="152">
        <v>45.1</v>
      </c>
      <c r="C27" s="152">
        <v>47.2</v>
      </c>
      <c r="D27" s="152">
        <v>51.8</v>
      </c>
      <c r="E27" s="152">
        <v>45.6</v>
      </c>
      <c r="F27" s="152">
        <v>54.3</v>
      </c>
      <c r="G27" s="152">
        <v>56.1</v>
      </c>
      <c r="H27" s="152">
        <v>59.2</v>
      </c>
      <c r="I27" s="152">
        <v>51.8</v>
      </c>
      <c r="J27" s="152">
        <v>58.3</v>
      </c>
      <c r="K27" s="152">
        <v>66.7</v>
      </c>
      <c r="L27" s="152">
        <v>52</v>
      </c>
      <c r="M27" s="331">
        <v>65.099999999999994</v>
      </c>
      <c r="N27" s="282">
        <f>SUM(B27:M27)</f>
        <v>653.20000000000005</v>
      </c>
      <c r="O27" s="204">
        <f>SUM(N27/N26)*100</f>
        <v>110.6555988480434</v>
      </c>
      <c r="P27" s="154"/>
      <c r="Q27" s="281"/>
      <c r="R27" s="281"/>
      <c r="S27" s="154"/>
      <c r="T27" s="154"/>
      <c r="U27" s="154"/>
      <c r="V27" s="154"/>
      <c r="W27" s="154"/>
      <c r="X27" s="154"/>
      <c r="Y27" s="154"/>
      <c r="Z27" s="154"/>
    </row>
    <row r="28" spans="1:26" ht="11.1" customHeight="1">
      <c r="A28" s="6" t="s">
        <v>184</v>
      </c>
      <c r="B28" s="152">
        <v>49.8</v>
      </c>
      <c r="C28" s="152">
        <v>57.9</v>
      </c>
      <c r="D28" s="152">
        <v>64.5</v>
      </c>
      <c r="E28" s="152">
        <v>49.4</v>
      </c>
      <c r="F28" s="152">
        <v>51.7</v>
      </c>
      <c r="G28" s="152">
        <v>63.4</v>
      </c>
      <c r="H28" s="152">
        <v>57.1</v>
      </c>
      <c r="I28" s="152">
        <v>50.4</v>
      </c>
      <c r="J28" s="152">
        <v>45.8</v>
      </c>
      <c r="K28" s="152">
        <v>51.8</v>
      </c>
      <c r="L28" s="152">
        <v>53.6</v>
      </c>
      <c r="M28" s="331">
        <v>54.4</v>
      </c>
      <c r="N28" s="282">
        <f>SUM(B28:M28)</f>
        <v>649.79999999999995</v>
      </c>
      <c r="O28" s="204">
        <f>SUM(N28/N27)*100</f>
        <v>99.479485609308</v>
      </c>
      <c r="P28" s="154"/>
      <c r="Q28" s="281"/>
      <c r="R28" s="281"/>
      <c r="S28" s="154"/>
      <c r="T28" s="154"/>
      <c r="U28" s="154"/>
      <c r="V28" s="154"/>
      <c r="W28" s="154"/>
      <c r="X28" s="154"/>
      <c r="Y28" s="154"/>
      <c r="Z28" s="154"/>
    </row>
    <row r="29" spans="1:26" ht="11.1" customHeight="1">
      <c r="A29" s="6" t="s">
        <v>192</v>
      </c>
      <c r="B29" s="152">
        <v>48.1</v>
      </c>
      <c r="C29" s="152">
        <v>55.4</v>
      </c>
      <c r="D29" s="152">
        <v>57.1</v>
      </c>
      <c r="E29" s="152">
        <v>57.9</v>
      </c>
      <c r="F29" s="152"/>
      <c r="G29" s="152"/>
      <c r="H29" s="152"/>
      <c r="I29" s="152"/>
      <c r="J29" s="152"/>
      <c r="K29" s="152"/>
      <c r="L29" s="152"/>
      <c r="M29" s="331"/>
      <c r="N29" s="282"/>
      <c r="O29" s="204"/>
      <c r="P29" s="154"/>
      <c r="Q29" s="212"/>
      <c r="R29" s="212"/>
      <c r="S29" s="154"/>
      <c r="T29" s="154"/>
      <c r="U29" s="154"/>
      <c r="V29" s="154"/>
      <c r="W29" s="154"/>
      <c r="X29" s="154"/>
      <c r="Y29" s="154"/>
      <c r="Z29" s="154"/>
    </row>
    <row r="35" spans="8:14" ht="9.9499999999999993" customHeight="1">
      <c r="H35" s="17"/>
    </row>
    <row r="46" spans="8:14" ht="9.9499999999999993" customHeight="1">
      <c r="H46" s="17"/>
    </row>
    <row r="48" spans="8:14" ht="9.9499999999999993" customHeight="1">
      <c r="N48" s="222"/>
    </row>
    <row r="52" spans="1:26" ht="4.5" customHeight="1"/>
    <row r="53" spans="1:26" ht="11.1" customHeight="1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3" t="s">
        <v>122</v>
      </c>
      <c r="O53" s="148" t="s">
        <v>124</v>
      </c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1.1" customHeight="1">
      <c r="A54" s="6" t="s">
        <v>171</v>
      </c>
      <c r="B54" s="152">
        <v>29.4</v>
      </c>
      <c r="C54" s="152">
        <v>31.6</v>
      </c>
      <c r="D54" s="152">
        <v>30.7</v>
      </c>
      <c r="E54" s="152">
        <v>30.6</v>
      </c>
      <c r="F54" s="152">
        <v>30.2</v>
      </c>
      <c r="G54" s="152">
        <v>28.7</v>
      </c>
      <c r="H54" s="152">
        <v>28.73</v>
      </c>
      <c r="I54" s="152">
        <v>56.4</v>
      </c>
      <c r="J54" s="152">
        <v>57.8</v>
      </c>
      <c r="K54" s="152">
        <v>58.5</v>
      </c>
      <c r="L54" s="152">
        <v>62</v>
      </c>
      <c r="M54" s="152">
        <v>64.5</v>
      </c>
      <c r="N54" s="209">
        <f t="shared" ref="N54:N57" si="0">SUM(B54:M54)/12</f>
        <v>42.427500000000002</v>
      </c>
      <c r="O54" s="204">
        <v>134.5</v>
      </c>
      <c r="P54" s="154"/>
      <c r="Q54" s="288"/>
      <c r="R54" s="288"/>
      <c r="S54" s="154"/>
      <c r="T54" s="154"/>
      <c r="U54" s="154"/>
      <c r="V54" s="154"/>
      <c r="W54" s="154"/>
      <c r="X54" s="154"/>
      <c r="Y54" s="154"/>
      <c r="Z54" s="154"/>
    </row>
    <row r="55" spans="1:26" ht="11.1" customHeight="1">
      <c r="A55" s="6" t="s">
        <v>175</v>
      </c>
      <c r="B55" s="152">
        <v>57.2</v>
      </c>
      <c r="C55" s="152">
        <v>59.9</v>
      </c>
      <c r="D55" s="152">
        <v>59.5</v>
      </c>
      <c r="E55" s="152">
        <v>59.8</v>
      </c>
      <c r="F55" s="152">
        <v>63.2</v>
      </c>
      <c r="G55" s="152">
        <v>61.4</v>
      </c>
      <c r="H55" s="152">
        <v>61.2</v>
      </c>
      <c r="I55" s="152">
        <v>62</v>
      </c>
      <c r="J55" s="152">
        <v>61.4</v>
      </c>
      <c r="K55" s="152">
        <v>60.1</v>
      </c>
      <c r="L55" s="152">
        <v>62.7</v>
      </c>
      <c r="M55" s="152">
        <v>64</v>
      </c>
      <c r="N55" s="209">
        <f t="shared" si="0"/>
        <v>61.033333333333331</v>
      </c>
      <c r="O55" s="204">
        <f t="shared" ref="O55:O57" si="1">SUM(N55/N54)*100</f>
        <v>143.85323984051223</v>
      </c>
      <c r="P55" s="154"/>
      <c r="Q55" s="288"/>
      <c r="R55" s="288"/>
      <c r="S55" s="154"/>
      <c r="T55" s="154"/>
      <c r="U55" s="154"/>
      <c r="V55" s="154"/>
      <c r="W55" s="154"/>
      <c r="X55" s="154"/>
      <c r="Y55" s="154"/>
      <c r="Z55" s="154"/>
    </row>
    <row r="56" spans="1:26" ht="11.1" customHeight="1">
      <c r="A56" s="6" t="s">
        <v>180</v>
      </c>
      <c r="B56" s="152">
        <v>62.7</v>
      </c>
      <c r="C56" s="152">
        <v>63</v>
      </c>
      <c r="D56" s="152">
        <v>63.7</v>
      </c>
      <c r="E56" s="152">
        <v>64.5</v>
      </c>
      <c r="F56" s="152">
        <v>67.900000000000006</v>
      </c>
      <c r="G56" s="152">
        <v>67.099999999999994</v>
      </c>
      <c r="H56" s="152">
        <v>71.7</v>
      </c>
      <c r="I56" s="152">
        <v>72.099999999999994</v>
      </c>
      <c r="J56" s="152">
        <v>73.5</v>
      </c>
      <c r="K56" s="152">
        <v>77.5</v>
      </c>
      <c r="L56" s="152">
        <v>77</v>
      </c>
      <c r="M56" s="152">
        <v>77.3</v>
      </c>
      <c r="N56" s="209">
        <f t="shared" si="0"/>
        <v>69.833333333333329</v>
      </c>
      <c r="O56" s="204">
        <f t="shared" si="1"/>
        <v>114.41835062807209</v>
      </c>
      <c r="P56" s="154"/>
      <c r="Q56" s="288"/>
      <c r="R56" s="288"/>
      <c r="S56" s="154"/>
      <c r="T56" s="154"/>
      <c r="U56" s="154"/>
      <c r="V56" s="154"/>
      <c r="W56" s="154"/>
      <c r="X56" s="154"/>
      <c r="Y56" s="154"/>
      <c r="Z56" s="154"/>
    </row>
    <row r="57" spans="1:26" ht="11.1" customHeight="1">
      <c r="A57" s="6" t="s">
        <v>184</v>
      </c>
      <c r="B57" s="152">
        <v>73.3</v>
      </c>
      <c r="C57" s="152">
        <v>73</v>
      </c>
      <c r="D57" s="152">
        <v>75.2</v>
      </c>
      <c r="E57" s="152">
        <v>74.099999999999994</v>
      </c>
      <c r="F57" s="152">
        <v>71.3</v>
      </c>
      <c r="G57" s="152">
        <v>72</v>
      </c>
      <c r="H57" s="152">
        <v>72</v>
      </c>
      <c r="I57" s="152">
        <v>76.2</v>
      </c>
      <c r="J57" s="152">
        <v>70.8</v>
      </c>
      <c r="K57" s="152">
        <v>70.099999999999994</v>
      </c>
      <c r="L57" s="152">
        <v>68.7</v>
      </c>
      <c r="M57" s="152">
        <v>69</v>
      </c>
      <c r="N57" s="209">
        <f t="shared" si="0"/>
        <v>72.141666666666666</v>
      </c>
      <c r="O57" s="204">
        <f t="shared" si="1"/>
        <v>103.3054892601432</v>
      </c>
      <c r="P57" s="154"/>
      <c r="Q57" s="288"/>
      <c r="R57" s="288"/>
      <c r="S57" s="154"/>
      <c r="T57" s="154"/>
      <c r="U57" s="154"/>
      <c r="V57" s="154"/>
      <c r="W57" s="154"/>
      <c r="X57" s="154"/>
      <c r="Y57" s="154"/>
      <c r="Z57" s="154"/>
    </row>
    <row r="58" spans="1:26" ht="11.1" customHeight="1">
      <c r="A58" s="6" t="s">
        <v>192</v>
      </c>
      <c r="B58" s="152">
        <v>69.400000000000006</v>
      </c>
      <c r="C58" s="152">
        <v>69.400000000000006</v>
      </c>
      <c r="D58" s="152">
        <v>69.7</v>
      </c>
      <c r="E58" s="152">
        <v>70.400000000000006</v>
      </c>
      <c r="F58" s="152"/>
      <c r="G58" s="152"/>
      <c r="H58" s="152"/>
      <c r="I58" s="152"/>
      <c r="J58" s="152"/>
      <c r="K58" s="152"/>
      <c r="L58" s="152"/>
      <c r="M58" s="152"/>
      <c r="N58" s="209"/>
      <c r="O58" s="204"/>
      <c r="P58" s="154"/>
      <c r="Q58" s="288"/>
      <c r="R58" s="288"/>
      <c r="S58" s="154"/>
      <c r="T58" s="154"/>
      <c r="U58" s="154"/>
      <c r="V58" s="154"/>
      <c r="W58" s="154"/>
      <c r="X58" s="154"/>
      <c r="Y58" s="154"/>
      <c r="Z58" s="154"/>
    </row>
    <row r="82" spans="1:26" ht="7.5" customHeight="1"/>
    <row r="83" spans="1:26" ht="11.1" customHeight="1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3" t="s">
        <v>122</v>
      </c>
      <c r="O83" s="148" t="s">
        <v>124</v>
      </c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1.1" customHeight="1">
      <c r="A84" s="6" t="s">
        <v>171</v>
      </c>
      <c r="B84" s="145">
        <v>55.6</v>
      </c>
      <c r="C84" s="145">
        <v>63.7</v>
      </c>
      <c r="D84" s="145">
        <v>75.3</v>
      </c>
      <c r="E84" s="145">
        <v>79</v>
      </c>
      <c r="F84" s="145">
        <v>73.599999999999994</v>
      </c>
      <c r="G84" s="145">
        <v>73.3</v>
      </c>
      <c r="H84" s="145">
        <v>73.599999999999994</v>
      </c>
      <c r="I84" s="145">
        <v>79.8</v>
      </c>
      <c r="J84" s="145">
        <v>87</v>
      </c>
      <c r="K84" s="145">
        <v>74.900000000000006</v>
      </c>
      <c r="L84" s="145">
        <v>77.900000000000006</v>
      </c>
      <c r="M84" s="145">
        <v>81.7</v>
      </c>
      <c r="N84" s="208">
        <f t="shared" ref="N84:N87" si="2">SUM(B84:M84)/12</f>
        <v>74.61666666666666</v>
      </c>
      <c r="O84" s="147">
        <v>107.8</v>
      </c>
      <c r="P84" s="48"/>
      <c r="Q84" s="211"/>
      <c r="R84" s="211"/>
      <c r="S84" s="48"/>
      <c r="T84" s="48"/>
      <c r="U84" s="48"/>
      <c r="V84" s="48"/>
      <c r="W84" s="48"/>
      <c r="X84" s="48"/>
      <c r="Y84" s="48"/>
      <c r="Z84" s="48"/>
    </row>
    <row r="85" spans="1:26" ht="11.1" customHeight="1">
      <c r="A85" s="6" t="s">
        <v>175</v>
      </c>
      <c r="B85" s="145">
        <v>76.7</v>
      </c>
      <c r="C85" s="145">
        <v>70.099999999999994</v>
      </c>
      <c r="D85" s="145">
        <v>82.6</v>
      </c>
      <c r="E85" s="145">
        <v>84.7</v>
      </c>
      <c r="F85" s="145">
        <v>82.1</v>
      </c>
      <c r="G85" s="145">
        <v>83.4</v>
      </c>
      <c r="H85" s="145">
        <v>86.1</v>
      </c>
      <c r="I85" s="145">
        <v>75.900000000000006</v>
      </c>
      <c r="J85" s="145">
        <v>82.2</v>
      </c>
      <c r="K85" s="145">
        <v>81.2</v>
      </c>
      <c r="L85" s="145">
        <v>80.2</v>
      </c>
      <c r="M85" s="145">
        <v>81.900000000000006</v>
      </c>
      <c r="N85" s="208">
        <f t="shared" si="2"/>
        <v>80.591666666666683</v>
      </c>
      <c r="O85" s="147">
        <f t="shared" ref="O85:O87" si="3">ROUND(N85/N84*100,1)</f>
        <v>108</v>
      </c>
      <c r="P85" s="48"/>
      <c r="Q85" s="211"/>
      <c r="R85" s="211"/>
      <c r="S85" s="48"/>
      <c r="T85" s="48"/>
      <c r="U85" s="48"/>
      <c r="V85" s="48"/>
      <c r="W85" s="48"/>
      <c r="X85" s="48"/>
      <c r="Y85" s="48"/>
      <c r="Z85" s="48"/>
    </row>
    <row r="86" spans="1:26" ht="11.1" customHeight="1">
      <c r="A86" s="6" t="s">
        <v>180</v>
      </c>
      <c r="B86" s="145">
        <v>72.3</v>
      </c>
      <c r="C86" s="145">
        <v>74.900000000000006</v>
      </c>
      <c r="D86" s="145">
        <v>81.3</v>
      </c>
      <c r="E86" s="145">
        <v>70.599999999999994</v>
      </c>
      <c r="F86" s="145">
        <v>79.400000000000006</v>
      </c>
      <c r="G86" s="145">
        <v>83.6</v>
      </c>
      <c r="H86" s="145">
        <v>82</v>
      </c>
      <c r="I86" s="145">
        <v>71.8</v>
      </c>
      <c r="J86" s="145">
        <v>79.099999999999994</v>
      </c>
      <c r="K86" s="145">
        <v>85.6</v>
      </c>
      <c r="L86" s="145">
        <v>67.599999999999994</v>
      </c>
      <c r="M86" s="145">
        <v>84.1</v>
      </c>
      <c r="N86" s="208">
        <f t="shared" si="2"/>
        <v>77.691666666666677</v>
      </c>
      <c r="O86" s="147">
        <f t="shared" si="3"/>
        <v>96.4</v>
      </c>
      <c r="P86" s="48"/>
      <c r="Q86" s="211"/>
      <c r="R86" s="211"/>
      <c r="S86" s="48"/>
      <c r="T86" s="48"/>
      <c r="U86" s="48"/>
      <c r="V86" s="48"/>
      <c r="W86" s="48"/>
      <c r="X86" s="48"/>
      <c r="Y86" s="48"/>
      <c r="Z86" s="48"/>
    </row>
    <row r="87" spans="1:26" ht="11.1" customHeight="1">
      <c r="A87" s="6" t="s">
        <v>184</v>
      </c>
      <c r="B87" s="145">
        <v>68.7</v>
      </c>
      <c r="C87" s="145">
        <v>79.3</v>
      </c>
      <c r="D87" s="145">
        <v>85.6</v>
      </c>
      <c r="E87" s="145">
        <v>66.8</v>
      </c>
      <c r="F87" s="145">
        <v>73</v>
      </c>
      <c r="G87" s="145">
        <v>88</v>
      </c>
      <c r="H87" s="145">
        <v>79.400000000000006</v>
      </c>
      <c r="I87" s="145">
        <v>65.2</v>
      </c>
      <c r="J87" s="145">
        <v>66</v>
      </c>
      <c r="K87" s="145">
        <v>74</v>
      </c>
      <c r="L87" s="145">
        <v>78.3</v>
      </c>
      <c r="M87" s="145">
        <v>78.8</v>
      </c>
      <c r="N87" s="208">
        <f t="shared" si="2"/>
        <v>75.258333333333326</v>
      </c>
      <c r="O87" s="147">
        <f t="shared" si="3"/>
        <v>96.9</v>
      </c>
      <c r="P87" s="48"/>
      <c r="Q87" s="211"/>
      <c r="R87" s="211"/>
      <c r="S87" s="48"/>
      <c r="T87" s="48"/>
      <c r="U87" s="48"/>
      <c r="V87" s="48"/>
      <c r="W87" s="48"/>
      <c r="X87" s="48"/>
      <c r="Y87" s="48"/>
      <c r="Z87" s="48"/>
    </row>
    <row r="88" spans="1:26" ht="11.1" customHeight="1">
      <c r="A88" s="6" t="s">
        <v>192</v>
      </c>
      <c r="B88" s="145">
        <v>69.2</v>
      </c>
      <c r="C88" s="145">
        <v>79.8</v>
      </c>
      <c r="D88" s="145">
        <v>81.900000000000006</v>
      </c>
      <c r="E88" s="145">
        <v>82.1</v>
      </c>
      <c r="F88" s="145"/>
      <c r="G88" s="145"/>
      <c r="H88" s="145"/>
      <c r="I88" s="145"/>
      <c r="J88" s="145"/>
      <c r="K88" s="145"/>
      <c r="L88" s="145"/>
      <c r="M88" s="145"/>
      <c r="N88" s="208"/>
      <c r="O88" s="147"/>
      <c r="P88" s="48"/>
      <c r="Q88" s="348"/>
      <c r="R88" s="348"/>
      <c r="S88" s="48"/>
      <c r="T88" s="48"/>
      <c r="U88" s="48"/>
      <c r="V88" s="48"/>
      <c r="W88" s="48"/>
      <c r="X88" s="48"/>
      <c r="Y88" s="48"/>
      <c r="Z88" s="48"/>
    </row>
    <row r="89" spans="1:26" ht="9.9499999999999993" customHeight="1">
      <c r="N89" s="48"/>
      <c r="O89" s="214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9.9499999999999993" customHeight="1"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r-tsukauchi</cp:lastModifiedBy>
  <cp:lastPrinted>2025-06-10T06:44:23Z</cp:lastPrinted>
  <dcterms:created xsi:type="dcterms:W3CDTF">2004-08-12T01:21:30Z</dcterms:created>
  <dcterms:modified xsi:type="dcterms:W3CDTF">2025-06-12T02:23:35Z</dcterms:modified>
</cp:coreProperties>
</file>