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35DF5D99-4406-4720-993E-617847D6AC97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N75" i="47"/>
  <c r="D27" i="59"/>
  <c r="D28" i="59"/>
  <c r="D29" i="59"/>
  <c r="D30" i="59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<sst xmlns="http://schemas.openxmlformats.org/spreadsheetml/2006/main" count="1680" uniqueCount="217">
  <si>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</si>
  <si>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</si>
  <si>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</si>
  <si>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</si>
  <si>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</si>
  <si>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</si>
  <si>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</si>
  <si>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</si>
  <si>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</si>
  <si>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</si>
  <si>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</si>
  <si>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</si>
  <si>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</si>
  <si>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</si>
  <si>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</si>
  <si>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</si>
  <si>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</si>
  <si>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</si>
  <si>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</si>
  <si>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</si>
  <si>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</si>
  <si>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</si>
  <si>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</si>
  <si>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</si>
  <si>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</si>
  <si>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</si>
  <si>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</si>
  <si>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</si>
  <si>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</si>
  <si>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</si>
  <si>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</si>
  <si>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</si>
  <si>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</si>
  <si>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</si>
  <si>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</si>
  <si>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</si>
  <si>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</si>
  <si>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</si>
  <si>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</si>
  <si>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</si>
  <si>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</si>
  <si>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</si>
  <si>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</si>
  <si>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</si>
  <si>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</si>
  <si>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</si>
  <si>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</si>
  <si>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</si>
  <si>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</si>
  <si>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</si>
  <si>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</si>
  <si>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</si>
  <si>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</si>
  <si>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</si>
  <si>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</si>
  <si>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</si>
  <si>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</si>
  <si>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</si>
  <si>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</si>
  <si>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</si>
  <si>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</si>
  <si>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</si>
  <si>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</si>
  <si>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</si>
  <si>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</si>
  <si>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</si>
  <si>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</si>
  <si>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</si>
  <si>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</si>
  <si>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</si>
  <si>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</si>
  <si>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</si>
  <si>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</si>
  <si>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</si>
  <si>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</si>
  <si>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</si>
  <si>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</si>
  <si>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</si>
  <si>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</si>
  <si>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</si>
  <si>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</si>
  <si>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</si>
  <si>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</si>
  <si>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</si>
  <si>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</si>
  <si>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</si>
  <si>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</si>
  <si>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</si>
  <si>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</si>
  <si>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</si>
  <si>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</si>
  <si>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</si>
  <si>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</si>
  <si>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</si>
  <si>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</si>
  <si>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</si>
  <si>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</si>
  <si>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</si>
  <si>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</si>
  <si>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</si>
  <si>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</si>
  <si>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</si>
  <si>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</si>
  <si>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</si>
  <si>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</si>
  <si>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</si>
  <si>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</si>
  <si>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</si>
  <si>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</si>
  <si>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</si>
  <si>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</si>
  <si>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</si>
  <si>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</si>
  <si>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</si>
  <si>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</si>
  <si>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</si>
  <si>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</si>
  <si>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</si>
  <si>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</si>
  <si>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</si>
  <si>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</si>
  <si>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</si>
  <si>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</si>
  <si>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</si>
  <si>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</si>
  <si>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</si>
  <si>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</si>
  <si>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</si>
  <si>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</si>
  <si>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</si>
  <si>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</si>
  <si>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</si>
  <si>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</si>
  <si>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</si>
  <si>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</si>
  <si>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</si>
  <si>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</si>
  <si>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</si>
  <si>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</si>
  <si>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</si>
  <si>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</si>
  <si>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</si>
  <si>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</si>
  <si>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</si>
  <si>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</si>
  <si>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</si>
  <si>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</si>
  <si>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</si>
  <si>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</si>
  <si>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</si>
  <si>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</si>
  <si>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</si>
  <si>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</si>
  <si>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</si>
  <si>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</si>
  <si>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</si>
  <si>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</si>
  <si>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</si>
  <si>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</si>
  <si>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</si>
  <si>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</si>
  <si>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</si>
  <si>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</si>
  <si>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</si>
  <si>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</si>
  <si>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</si>
  <si>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</si>
  <si>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</si>
  <si>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</si>
  <si>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</si>
  <si>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</si>
  <si>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</si>
  <si>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</si>
  <si>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</si>
  <si>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</si>
  <si>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</si>
  <si>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</si>
  <si>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</si>
  <si>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</si>
  <si>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</si>
  <si>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</si>
  <si>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</si>
  <si>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</si>
  <si>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</si>
  <si>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</si>
  <si>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</si>
  <si>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</si>
  <si>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</si>
  <si>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</si>
  <si>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</si>
  <si>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</si>
  <si>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</si>
  <si>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</si>
  <si>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</si>
  <si>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</si>
  <si>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</si>
  <si>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</si>
  <si>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</si>
  <si>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</si>
  <si>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</si>
  <si>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</si>
  <si>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</si>
  <si>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</si>
  <si>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</si>
  <si>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</si>
  <si>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</si>
  <si>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</si>
  <si>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</si>
  <si>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</si>
  <si>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>3，589　㎡</t>
    <phoneticPr fontId="2"/>
  </si>
  <si>
    <t xml:space="preserve"> </t>
    <phoneticPr fontId="2"/>
  </si>
  <si>
    <t>令和7年3月</t>
    <rPh sb="5" eb="6">
      <t>ガツ</t>
    </rPh>
    <phoneticPr fontId="2"/>
  </si>
  <si>
    <t xml:space="preserve">                       令和7年3月所管面（1～3類）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</si>
  <si>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94，534  m</t>
    </r>
    <r>
      <rPr>
        <sz val="8"/>
        <rFont val="ＭＳ Ｐゴシック"/>
        <family val="3"/>
        <charset val="128"/>
      </rPr>
      <t>3</t>
    </r>
    <phoneticPr fontId="2"/>
  </si>
  <si>
    <t>13，769　㎡</t>
    <phoneticPr fontId="2"/>
  </si>
  <si>
    <t>　　　　　　　　　　　　　　　　令和7年3月末上位10品目入庫高(県合計）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</si>
  <si>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令和7年3月末上位10品目保管残高(県合計）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</si>
</sst>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3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2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0" borderId="8" xfId="1" applyFont="1" applyFill="1" applyBorder="1"/>
    <xf numFmtId="38" fontId="1" fillId="0" borderId="33" xfId="1" applyBorder="1"/>
    <xf numFmtId="38" fontId="0" fillId="0" borderId="34" xfId="1" applyFont="1" applyBorder="1"/>
    <xf numFmtId="38" fontId="0" fillId="0" borderId="11" xfId="1" applyFont="1" applyBorder="1"/>
    <xf numFmtId="38" fontId="0" fillId="0" borderId="20" xfId="1" applyFont="1" applyFill="1" applyBorder="1"/>
    <xf numFmtId="38" fontId="1" fillId="0" borderId="10" xfId="1" applyFont="1" applyBorder="1"/>
    <xf numFmtId="38" fontId="0" fillId="0" borderId="9" xfId="1" applyFont="1" applyBorder="1"/>
    <xf numFmtId="38" fontId="1" fillId="0" borderId="34" xfId="1" applyBorder="1"/>
    <xf numFmtId="38" fontId="0" fillId="11" borderId="1" xfId="1" applyFont="1" applyFill="1" applyBorder="1"/>
    <xf numFmtId="38" fontId="1" fillId="0" borderId="38" xfId="1" applyFill="1" applyBorder="1"/>
    <xf numFmtId="38" fontId="0" fillId="0" borderId="34" xfId="1" applyFont="1" applyFill="1" applyBorder="1"/>
    <xf numFmtId="38" fontId="1" fillId="0" borderId="8" xfId="1" applyFont="1" applyBorder="1"/>
    <xf numFmtId="38" fontId="1" fillId="0" borderId="9" xfId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令和7年3月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令和7年3月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令和7年3月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2,462,000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2,462,000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384534</c:v>
                </c:pt>
                <c:pt idx="2">
                  <c:v>511075</c:v>
                </c:pt>
                <c:pt idx="3">
                  <c:v>244810</c:v>
                </c:pt>
                <c:pt idx="4">
                  <c:v>283562</c:v>
                </c:pt>
                <c:pt idx="5">
                  <c:v>846381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132622</c:v>
                </c:pt>
                <c:pt idx="1">
                  <c:v>233284</c:v>
                </c:pt>
                <c:pt idx="2">
                  <c:v>321023</c:v>
                </c:pt>
                <c:pt idx="3">
                  <c:v>214678</c:v>
                </c:pt>
                <c:pt idx="4">
                  <c:v>168601</c:v>
                </c:pt>
                <c:pt idx="5">
                  <c:v>583316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59016</c:v>
                </c:pt>
                <c:pt idx="1">
                  <c:v>151250</c:v>
                </c:pt>
                <c:pt idx="2">
                  <c:v>190052</c:v>
                </c:pt>
                <c:pt idx="3">
                  <c:v>30132</c:v>
                </c:pt>
                <c:pt idx="4">
                  <c:v>114961</c:v>
                </c:pt>
                <c:pt idx="5">
                  <c:v>263065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0.6920443753326585</c:v>
                </c:pt>
                <c:pt idx="1">
                  <c:v>0.60666677068867769</c:v>
                </c:pt>
                <c:pt idx="2">
                  <c:v>0.62813285721273782</c:v>
                </c:pt>
                <c:pt idx="3">
                  <c:v>0.87691679261468081</c:v>
                </c:pt>
                <c:pt idx="4">
                  <c:v>0.59458248989638951</c:v>
                </c:pt>
                <c:pt idx="5">
                  <c:v>0.68918843877639036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8.924729036844355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366962</c:v>
                </c:pt>
                <c:pt idx="1">
                  <c:v>115088</c:v>
                </c:pt>
                <c:pt idx="2">
                  <c:v>108510</c:v>
                </c:pt>
                <c:pt idx="3">
                  <c:v>99772</c:v>
                </c:pt>
                <c:pt idx="4">
                  <c:v>59380</c:v>
                </c:pt>
                <c:pt idx="5">
                  <c:v>48718</c:v>
                </c:pt>
                <c:pt idx="6">
                  <c:v>44786</c:v>
                </c:pt>
                <c:pt idx="7">
                  <c:v>41884</c:v>
                </c:pt>
                <c:pt idx="8">
                  <c:v>33540</c:v>
                </c:pt>
                <c:pt idx="9">
                  <c:v>27187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5.35461255058555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433198</c:v>
                </c:pt>
                <c:pt idx="1">
                  <c:v>107022</c:v>
                </c:pt>
                <c:pt idx="2">
                  <c:v>111493</c:v>
                </c:pt>
                <c:pt idx="3">
                  <c:v>104041</c:v>
                </c:pt>
                <c:pt idx="4">
                  <c:v>52564</c:v>
                </c:pt>
                <c:pt idx="5">
                  <c:v>43668</c:v>
                </c:pt>
                <c:pt idx="6">
                  <c:v>33994</c:v>
                </c:pt>
                <c:pt idx="7">
                  <c:v>39452</c:v>
                </c:pt>
                <c:pt idx="8">
                  <c:v>31887</c:v>
                </c:pt>
                <c:pt idx="9">
                  <c:v>24848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1.550695052007388E-2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1.9263647089985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366962</c:v>
                </c:pt>
                <c:pt idx="1">
                  <c:v>115088</c:v>
                </c:pt>
                <c:pt idx="2">
                  <c:v>108510</c:v>
                </c:pt>
                <c:pt idx="3">
                  <c:v>99772</c:v>
                </c:pt>
                <c:pt idx="4">
                  <c:v>59380</c:v>
                </c:pt>
                <c:pt idx="5">
                  <c:v>48718</c:v>
                </c:pt>
                <c:pt idx="6">
                  <c:v>44786</c:v>
                </c:pt>
                <c:pt idx="7">
                  <c:v>41884</c:v>
                </c:pt>
                <c:pt idx="8">
                  <c:v>33540</c:v>
                </c:pt>
                <c:pt idx="9">
                  <c:v>27187</c:v>
                </c:pt>
                <c:pt idx="10">
                  <c:v>135136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366962</c:v>
                </c:pt>
                <c:pt idx="1">
                  <c:v>115088</c:v>
                </c:pt>
                <c:pt idx="2">
                  <c:v>108510</c:v>
                </c:pt>
                <c:pt idx="3">
                  <c:v>99772</c:v>
                </c:pt>
                <c:pt idx="4">
                  <c:v>59380</c:v>
                </c:pt>
                <c:pt idx="5">
                  <c:v>48718</c:v>
                </c:pt>
                <c:pt idx="6">
                  <c:v>44786</c:v>
                </c:pt>
                <c:pt idx="7">
                  <c:v>41884</c:v>
                </c:pt>
                <c:pt idx="8">
                  <c:v>33540</c:v>
                </c:pt>
                <c:pt idx="9">
                  <c:v>27187</c:v>
                </c:pt>
                <c:pt idx="10">
                  <c:v>135136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8511403631797946"/>
                  <c:y val="-0.11335071047153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8.4928372503055433E-2"/>
                  <c:y val="-8.115594171418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003880240160819"/>
                  <c:y val="-0.121639605394153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018770745259896"/>
                  <c:y val="-4.603034965456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433198</c:v>
                </c:pt>
                <c:pt idx="1">
                  <c:v>107022</c:v>
                </c:pt>
                <c:pt idx="2">
                  <c:v>111493</c:v>
                </c:pt>
                <c:pt idx="3">
                  <c:v>104041</c:v>
                </c:pt>
                <c:pt idx="4">
                  <c:v>52564</c:v>
                </c:pt>
                <c:pt idx="5">
                  <c:v>43668</c:v>
                </c:pt>
                <c:pt idx="6">
                  <c:v>33994</c:v>
                </c:pt>
                <c:pt idx="7">
                  <c:v>39452</c:v>
                </c:pt>
                <c:pt idx="8">
                  <c:v>31887</c:v>
                </c:pt>
                <c:pt idx="9">
                  <c:v>24848</c:v>
                </c:pt>
                <c:pt idx="10" formatCode="#,##0_);[Red]\(#,##0\)">
                  <c:v>145555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18028</c:v>
                </c:pt>
                <c:pt idx="1">
                  <c:v>13529</c:v>
                </c:pt>
                <c:pt idx="2">
                  <c:v>9351</c:v>
                </c:pt>
                <c:pt idx="3">
                  <c:v>3447</c:v>
                </c:pt>
                <c:pt idx="4">
                  <c:v>3254</c:v>
                </c:pt>
                <c:pt idx="5">
                  <c:v>3129</c:v>
                </c:pt>
                <c:pt idx="6">
                  <c:v>2248</c:v>
                </c:pt>
                <c:pt idx="7">
                  <c:v>1846</c:v>
                </c:pt>
                <c:pt idx="8">
                  <c:v>1420</c:v>
                </c:pt>
                <c:pt idx="9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3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16045</c:v>
                </c:pt>
                <c:pt idx="1">
                  <c:v>13705</c:v>
                </c:pt>
                <c:pt idx="2">
                  <c:v>6064</c:v>
                </c:pt>
                <c:pt idx="3">
                  <c:v>3629</c:v>
                </c:pt>
                <c:pt idx="4">
                  <c:v>3383</c:v>
                </c:pt>
                <c:pt idx="5">
                  <c:v>2048</c:v>
                </c:pt>
                <c:pt idx="6">
                  <c:v>2357</c:v>
                </c:pt>
                <c:pt idx="7">
                  <c:v>1523</c:v>
                </c:pt>
                <c:pt idx="8">
                  <c:v>1488</c:v>
                </c:pt>
                <c:pt idx="9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59032</c:v>
                </c:pt>
                <c:pt idx="1">
                  <c:v>21022</c:v>
                </c:pt>
                <c:pt idx="2">
                  <c:v>14321</c:v>
                </c:pt>
                <c:pt idx="3">
                  <c:v>12914</c:v>
                </c:pt>
                <c:pt idx="4">
                  <c:v>5740</c:v>
                </c:pt>
                <c:pt idx="5">
                  <c:v>5203</c:v>
                </c:pt>
                <c:pt idx="6">
                  <c:v>3830</c:v>
                </c:pt>
                <c:pt idx="7">
                  <c:v>2009</c:v>
                </c:pt>
                <c:pt idx="8">
                  <c:v>1846</c:v>
                </c:pt>
                <c:pt idx="9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54173</c:v>
                </c:pt>
                <c:pt idx="1">
                  <c:v>12854</c:v>
                </c:pt>
                <c:pt idx="2">
                  <c:v>13217</c:v>
                </c:pt>
                <c:pt idx="3">
                  <c:v>10509</c:v>
                </c:pt>
                <c:pt idx="4">
                  <c:v>5578</c:v>
                </c:pt>
                <c:pt idx="5">
                  <c:v>7694</c:v>
                </c:pt>
                <c:pt idx="6">
                  <c:v>3302</c:v>
                </c:pt>
                <c:pt idx="7">
                  <c:v>1931</c:v>
                </c:pt>
                <c:pt idx="8">
                  <c:v>872</c:v>
                </c:pt>
                <c:pt idx="9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18722</c:v>
                </c:pt>
                <c:pt idx="1">
                  <c:v>17421</c:v>
                </c:pt>
                <c:pt idx="2">
                  <c:v>17334</c:v>
                </c:pt>
                <c:pt idx="3">
                  <c:v>15179</c:v>
                </c:pt>
                <c:pt idx="4">
                  <c:v>14135</c:v>
                </c:pt>
                <c:pt idx="5">
                  <c:v>10733</c:v>
                </c:pt>
                <c:pt idx="6">
                  <c:v>10182</c:v>
                </c:pt>
                <c:pt idx="7">
                  <c:v>7406</c:v>
                </c:pt>
                <c:pt idx="8">
                  <c:v>6936</c:v>
                </c:pt>
                <c:pt idx="9">
                  <c:v>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8.8652482269502893E-3"/>
                  <c:y val="2.325550875907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082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16910</c:v>
                </c:pt>
                <c:pt idx="1">
                  <c:v>19068</c:v>
                </c:pt>
                <c:pt idx="2">
                  <c:v>18623</c:v>
                </c:pt>
                <c:pt idx="3">
                  <c:v>29679</c:v>
                </c:pt>
                <c:pt idx="4">
                  <c:v>10055</c:v>
                </c:pt>
                <c:pt idx="5">
                  <c:v>10319</c:v>
                </c:pt>
                <c:pt idx="6">
                  <c:v>8981</c:v>
                </c:pt>
                <c:pt idx="7">
                  <c:v>7680</c:v>
                </c:pt>
                <c:pt idx="8">
                  <c:v>5570</c:v>
                </c:pt>
                <c:pt idx="9">
                  <c:v>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26842</c:v>
                </c:pt>
                <c:pt idx="1">
                  <c:v>15217</c:v>
                </c:pt>
                <c:pt idx="2">
                  <c:v>6497</c:v>
                </c:pt>
                <c:pt idx="3">
                  <c:v>5498</c:v>
                </c:pt>
                <c:pt idx="4">
                  <c:v>5235</c:v>
                </c:pt>
                <c:pt idx="5">
                  <c:v>2266</c:v>
                </c:pt>
                <c:pt idx="6">
                  <c:v>2177</c:v>
                </c:pt>
                <c:pt idx="7">
                  <c:v>1770</c:v>
                </c:pt>
                <c:pt idx="8">
                  <c:v>1041</c:v>
                </c:pt>
                <c:pt idx="9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22425</c:v>
                </c:pt>
                <c:pt idx="1">
                  <c:v>10525</c:v>
                </c:pt>
                <c:pt idx="2">
                  <c:v>5346</c:v>
                </c:pt>
                <c:pt idx="3">
                  <c:v>5801</c:v>
                </c:pt>
                <c:pt idx="4">
                  <c:v>4176</c:v>
                </c:pt>
                <c:pt idx="5">
                  <c:v>690</c:v>
                </c:pt>
                <c:pt idx="6">
                  <c:v>952</c:v>
                </c:pt>
                <c:pt idx="7">
                  <c:v>1529</c:v>
                </c:pt>
                <c:pt idx="8">
                  <c:v>1214</c:v>
                </c:pt>
                <c:pt idx="9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42415</c:v>
                </c:pt>
                <c:pt idx="1">
                  <c:v>10991</c:v>
                </c:pt>
                <c:pt idx="2">
                  <c:v>10308</c:v>
                </c:pt>
                <c:pt idx="3">
                  <c:v>10083</c:v>
                </c:pt>
                <c:pt idx="4">
                  <c:v>5579</c:v>
                </c:pt>
                <c:pt idx="5">
                  <c:v>4006</c:v>
                </c:pt>
                <c:pt idx="6">
                  <c:v>2016</c:v>
                </c:pt>
                <c:pt idx="7">
                  <c:v>1599</c:v>
                </c:pt>
                <c:pt idx="8">
                  <c:v>1406</c:v>
                </c:pt>
                <c:pt idx="9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7.0127651366413846E-3"/>
                  <c:y val="-7.9374823909723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-3.4765536197739061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44123</c:v>
                </c:pt>
                <c:pt idx="1">
                  <c:v>8257</c:v>
                </c:pt>
                <c:pt idx="2">
                  <c:v>11136</c:v>
                </c:pt>
                <c:pt idx="3">
                  <c:v>12085</c:v>
                </c:pt>
                <c:pt idx="4">
                  <c:v>5138</c:v>
                </c:pt>
                <c:pt idx="5">
                  <c:v>4233</c:v>
                </c:pt>
                <c:pt idx="6">
                  <c:v>850</c:v>
                </c:pt>
                <c:pt idx="7">
                  <c:v>418</c:v>
                </c:pt>
                <c:pt idx="8">
                  <c:v>1038</c:v>
                </c:pt>
                <c:pt idx="9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344644</c:v>
                </c:pt>
                <c:pt idx="1">
                  <c:v>93951</c:v>
                </c:pt>
                <c:pt idx="2">
                  <c:v>24345</c:v>
                </c:pt>
                <c:pt idx="3">
                  <c:v>20689</c:v>
                </c:pt>
                <c:pt idx="4">
                  <c:v>19940</c:v>
                </c:pt>
                <c:pt idx="5">
                  <c:v>12828</c:v>
                </c:pt>
                <c:pt idx="6">
                  <c:v>11403</c:v>
                </c:pt>
                <c:pt idx="7">
                  <c:v>9828</c:v>
                </c:pt>
                <c:pt idx="8">
                  <c:v>9228</c:v>
                </c:pt>
                <c:pt idx="9">
                  <c:v>8560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102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411196</c:v>
                </c:pt>
                <c:pt idx="1">
                  <c:v>98283</c:v>
                </c:pt>
                <c:pt idx="2">
                  <c:v>22547</c:v>
                </c:pt>
                <c:pt idx="3">
                  <c:v>18781</c:v>
                </c:pt>
                <c:pt idx="4">
                  <c:v>23892</c:v>
                </c:pt>
                <c:pt idx="5">
                  <c:v>12238</c:v>
                </c:pt>
                <c:pt idx="6">
                  <c:v>13566</c:v>
                </c:pt>
                <c:pt idx="7">
                  <c:v>13694</c:v>
                </c:pt>
                <c:pt idx="8">
                  <c:v>7524</c:v>
                </c:pt>
                <c:pt idx="9">
                  <c:v>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1.442978718569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424639</c:v>
                </c:pt>
                <c:pt idx="1">
                  <c:v>134762</c:v>
                </c:pt>
                <c:pt idx="2">
                  <c:v>129782</c:v>
                </c:pt>
                <c:pt idx="3">
                  <c:v>92707</c:v>
                </c:pt>
                <c:pt idx="4">
                  <c:v>77389</c:v>
                </c:pt>
                <c:pt idx="5">
                  <c:v>68062</c:v>
                </c:pt>
                <c:pt idx="6">
                  <c:v>60887</c:v>
                </c:pt>
                <c:pt idx="7">
                  <c:v>55781</c:v>
                </c:pt>
                <c:pt idx="8">
                  <c:v>52953</c:v>
                </c:pt>
                <c:pt idx="9">
                  <c:v>49402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5.771551283362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-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458715</c:v>
                </c:pt>
                <c:pt idx="1">
                  <c:v>137369</c:v>
                </c:pt>
                <c:pt idx="2">
                  <c:v>132579</c:v>
                </c:pt>
                <c:pt idx="3">
                  <c:v>90220</c:v>
                </c:pt>
                <c:pt idx="4">
                  <c:v>70859</c:v>
                </c:pt>
                <c:pt idx="5">
                  <c:v>71679</c:v>
                </c:pt>
                <c:pt idx="6">
                  <c:v>60590</c:v>
                </c:pt>
                <c:pt idx="7">
                  <c:v>61387</c:v>
                </c:pt>
                <c:pt idx="8">
                  <c:v>47942</c:v>
                </c:pt>
                <c:pt idx="9">
                  <c:v>40821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424639</c:v>
                </c:pt>
                <c:pt idx="1">
                  <c:v>134762</c:v>
                </c:pt>
                <c:pt idx="2">
                  <c:v>129782</c:v>
                </c:pt>
                <c:pt idx="3">
                  <c:v>92707</c:v>
                </c:pt>
                <c:pt idx="4">
                  <c:v>77389</c:v>
                </c:pt>
                <c:pt idx="5">
                  <c:v>68062</c:v>
                </c:pt>
                <c:pt idx="6">
                  <c:v>60887</c:v>
                </c:pt>
                <c:pt idx="7">
                  <c:v>55781</c:v>
                </c:pt>
                <c:pt idx="8">
                  <c:v>52953</c:v>
                </c:pt>
                <c:pt idx="9">
                  <c:v>49402</c:v>
                </c:pt>
                <c:pt idx="10">
                  <c:v>310357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424639</c:v>
                </c:pt>
                <c:pt idx="1">
                  <c:v>134762</c:v>
                </c:pt>
                <c:pt idx="2">
                  <c:v>129782</c:v>
                </c:pt>
                <c:pt idx="3">
                  <c:v>92707</c:v>
                </c:pt>
                <c:pt idx="4">
                  <c:v>77389</c:v>
                </c:pt>
                <c:pt idx="5">
                  <c:v>68062</c:v>
                </c:pt>
                <c:pt idx="6">
                  <c:v>60887</c:v>
                </c:pt>
                <c:pt idx="7">
                  <c:v>55781</c:v>
                </c:pt>
                <c:pt idx="8">
                  <c:v>52953</c:v>
                </c:pt>
                <c:pt idx="9">
                  <c:v>49402</c:v>
                </c:pt>
                <c:pt idx="10">
                  <c:v>310357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2.8158655740551514E-2"/>
                  <c:y val="-4.8076387003348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458715</c:v>
                </c:pt>
                <c:pt idx="1">
                  <c:v>137369</c:v>
                </c:pt>
                <c:pt idx="2">
                  <c:v>132579</c:v>
                </c:pt>
                <c:pt idx="3">
                  <c:v>90220</c:v>
                </c:pt>
                <c:pt idx="4">
                  <c:v>70859</c:v>
                </c:pt>
                <c:pt idx="5">
                  <c:v>71679</c:v>
                </c:pt>
                <c:pt idx="6">
                  <c:v>60590</c:v>
                </c:pt>
                <c:pt idx="7">
                  <c:v>61387</c:v>
                </c:pt>
                <c:pt idx="8">
                  <c:v>47942</c:v>
                </c:pt>
                <c:pt idx="9">
                  <c:v>40821</c:v>
                </c:pt>
                <c:pt idx="10" formatCode="#,##0_);[Red]\(#,##0\)">
                  <c:v>338545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化学繊維糸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21392</c:v>
                </c:pt>
                <c:pt idx="1">
                  <c:v>13655</c:v>
                </c:pt>
                <c:pt idx="2">
                  <c:v>12577</c:v>
                </c:pt>
                <c:pt idx="3">
                  <c:v>6864</c:v>
                </c:pt>
                <c:pt idx="4">
                  <c:v>6721</c:v>
                </c:pt>
                <c:pt idx="5">
                  <c:v>5004</c:v>
                </c:pt>
                <c:pt idx="6">
                  <c:v>4815</c:v>
                </c:pt>
                <c:pt idx="7">
                  <c:v>4325</c:v>
                </c:pt>
                <c:pt idx="8">
                  <c:v>3673</c:v>
                </c:pt>
                <c:pt idx="9">
                  <c:v>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1.0987563268425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化学繊維糸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14879</c:v>
                </c:pt>
                <c:pt idx="1">
                  <c:v>14848</c:v>
                </c:pt>
                <c:pt idx="2">
                  <c:v>10331</c:v>
                </c:pt>
                <c:pt idx="3">
                  <c:v>5793</c:v>
                </c:pt>
                <c:pt idx="4">
                  <c:v>6152</c:v>
                </c:pt>
                <c:pt idx="5">
                  <c:v>4222</c:v>
                </c:pt>
                <c:pt idx="6">
                  <c:v>5583</c:v>
                </c:pt>
                <c:pt idx="7">
                  <c:v>4120</c:v>
                </c:pt>
                <c:pt idx="8">
                  <c:v>3286</c:v>
                </c:pt>
                <c:pt idx="9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78547</c:v>
                </c:pt>
                <c:pt idx="1">
                  <c:v>17713</c:v>
                </c:pt>
                <c:pt idx="2">
                  <c:v>12653</c:v>
                </c:pt>
                <c:pt idx="3">
                  <c:v>11129</c:v>
                </c:pt>
                <c:pt idx="4">
                  <c:v>8871</c:v>
                </c:pt>
                <c:pt idx="5">
                  <c:v>8624</c:v>
                </c:pt>
                <c:pt idx="6">
                  <c:v>8041</c:v>
                </c:pt>
                <c:pt idx="7">
                  <c:v>7040</c:v>
                </c:pt>
                <c:pt idx="8">
                  <c:v>4901</c:v>
                </c:pt>
                <c:pt idx="9">
                  <c:v>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83747</c:v>
                </c:pt>
                <c:pt idx="1">
                  <c:v>16285</c:v>
                </c:pt>
                <c:pt idx="2">
                  <c:v>5868</c:v>
                </c:pt>
                <c:pt idx="3">
                  <c:v>12845</c:v>
                </c:pt>
                <c:pt idx="4">
                  <c:v>8685</c:v>
                </c:pt>
                <c:pt idx="5">
                  <c:v>9309</c:v>
                </c:pt>
                <c:pt idx="6">
                  <c:v>8517</c:v>
                </c:pt>
                <c:pt idx="7">
                  <c:v>4876</c:v>
                </c:pt>
                <c:pt idx="8">
                  <c:v>5257</c:v>
                </c:pt>
                <c:pt idx="9">
                  <c:v>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飲料</c:v>
                </c:pt>
                <c:pt idx="7">
                  <c:v>雑品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75624</c:v>
                </c:pt>
                <c:pt idx="1">
                  <c:v>41132</c:v>
                </c:pt>
                <c:pt idx="2">
                  <c:v>30859</c:v>
                </c:pt>
                <c:pt idx="3">
                  <c:v>29172</c:v>
                </c:pt>
                <c:pt idx="4">
                  <c:v>28834</c:v>
                </c:pt>
                <c:pt idx="5">
                  <c:v>16395</c:v>
                </c:pt>
                <c:pt idx="6">
                  <c:v>13585</c:v>
                </c:pt>
                <c:pt idx="7">
                  <c:v>13522</c:v>
                </c:pt>
                <c:pt idx="8">
                  <c:v>12924</c:v>
                </c:pt>
                <c:pt idx="9">
                  <c:v>12112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飲料</c:v>
                </c:pt>
                <c:pt idx="7">
                  <c:v>雑品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68768</c:v>
                </c:pt>
                <c:pt idx="1">
                  <c:v>44788</c:v>
                </c:pt>
                <c:pt idx="2">
                  <c:v>29792</c:v>
                </c:pt>
                <c:pt idx="3">
                  <c:v>39968</c:v>
                </c:pt>
                <c:pt idx="4">
                  <c:v>26806</c:v>
                </c:pt>
                <c:pt idx="5">
                  <c:v>13892</c:v>
                </c:pt>
                <c:pt idx="6">
                  <c:v>17009</c:v>
                </c:pt>
                <c:pt idx="7">
                  <c:v>16575</c:v>
                </c:pt>
                <c:pt idx="8">
                  <c:v>10019</c:v>
                </c:pt>
                <c:pt idx="9">
                  <c:v>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その他の日用品</c:v>
                </c:pt>
                <c:pt idx="9">
                  <c:v>缶詰・びん詰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13956</c:v>
                </c:pt>
                <c:pt idx="1">
                  <c:v>11542</c:v>
                </c:pt>
                <c:pt idx="2">
                  <c:v>6768</c:v>
                </c:pt>
                <c:pt idx="3">
                  <c:v>6674</c:v>
                </c:pt>
                <c:pt idx="4">
                  <c:v>3154</c:v>
                </c:pt>
                <c:pt idx="5">
                  <c:v>1616</c:v>
                </c:pt>
                <c:pt idx="6">
                  <c:v>1616</c:v>
                </c:pt>
                <c:pt idx="7">
                  <c:v>1535</c:v>
                </c:pt>
                <c:pt idx="8">
                  <c:v>1522</c:v>
                </c:pt>
                <c:pt idx="9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399825022035227E-7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0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-1.0695187165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その他の日用品</c:v>
                </c:pt>
                <c:pt idx="9">
                  <c:v>缶詰・びん詰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14842</c:v>
                </c:pt>
                <c:pt idx="1">
                  <c:v>13164</c:v>
                </c:pt>
                <c:pt idx="2">
                  <c:v>8991</c:v>
                </c:pt>
                <c:pt idx="3">
                  <c:v>3309</c:v>
                </c:pt>
                <c:pt idx="4">
                  <c:v>1388</c:v>
                </c:pt>
                <c:pt idx="5">
                  <c:v>750</c:v>
                </c:pt>
                <c:pt idx="6">
                  <c:v>1717</c:v>
                </c:pt>
                <c:pt idx="7">
                  <c:v>1635</c:v>
                </c:pt>
                <c:pt idx="8">
                  <c:v>1615</c:v>
                </c:pt>
                <c:pt idx="9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27897</c:v>
                </c:pt>
                <c:pt idx="1">
                  <c:v>17902</c:v>
                </c:pt>
                <c:pt idx="2">
                  <c:v>11688</c:v>
                </c:pt>
                <c:pt idx="3">
                  <c:v>8917</c:v>
                </c:pt>
                <c:pt idx="4">
                  <c:v>7245</c:v>
                </c:pt>
                <c:pt idx="5">
                  <c:v>4320</c:v>
                </c:pt>
                <c:pt idx="6">
                  <c:v>3915</c:v>
                </c:pt>
                <c:pt idx="7">
                  <c:v>3431</c:v>
                </c:pt>
                <c:pt idx="8">
                  <c:v>3214</c:v>
                </c:pt>
                <c:pt idx="9">
                  <c:v>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30054</c:v>
                </c:pt>
                <c:pt idx="1">
                  <c:v>16539</c:v>
                </c:pt>
                <c:pt idx="2">
                  <c:v>12483</c:v>
                </c:pt>
                <c:pt idx="3">
                  <c:v>8587</c:v>
                </c:pt>
                <c:pt idx="4">
                  <c:v>7104</c:v>
                </c:pt>
                <c:pt idx="5">
                  <c:v>1951</c:v>
                </c:pt>
                <c:pt idx="6">
                  <c:v>5400</c:v>
                </c:pt>
                <c:pt idx="7">
                  <c:v>2804</c:v>
                </c:pt>
                <c:pt idx="8">
                  <c:v>3192</c:v>
                </c:pt>
                <c:pt idx="9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385829</c:v>
                </c:pt>
                <c:pt idx="1">
                  <c:v>109468</c:v>
                </c:pt>
                <c:pt idx="2">
                  <c:v>40867</c:v>
                </c:pt>
                <c:pt idx="3">
                  <c:v>21997</c:v>
                </c:pt>
                <c:pt idx="4">
                  <c:v>18927</c:v>
                </c:pt>
                <c:pt idx="5">
                  <c:v>18640</c:v>
                </c:pt>
                <c:pt idx="6">
                  <c:v>18228</c:v>
                </c:pt>
                <c:pt idx="7">
                  <c:v>16610</c:v>
                </c:pt>
                <c:pt idx="8">
                  <c:v>15349</c:v>
                </c:pt>
                <c:pt idx="9">
                  <c:v>12030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421835</c:v>
                </c:pt>
                <c:pt idx="1">
                  <c:v>113837</c:v>
                </c:pt>
                <c:pt idx="2">
                  <c:v>41030</c:v>
                </c:pt>
                <c:pt idx="3">
                  <c:v>23217</c:v>
                </c:pt>
                <c:pt idx="4">
                  <c:v>23179</c:v>
                </c:pt>
                <c:pt idx="5">
                  <c:v>15434</c:v>
                </c:pt>
                <c:pt idx="6">
                  <c:v>20193</c:v>
                </c:pt>
                <c:pt idx="7">
                  <c:v>17940</c:v>
                </c:pt>
                <c:pt idx="8">
                  <c:v>16410</c:v>
                </c:pt>
                <c:pt idx="9">
                  <c:v>12124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8" t="s">
        <v>131</v>
      </c>
      <c r="B2" s="449"/>
      <c r="C2" s="449"/>
      <c r="D2" s="449"/>
      <c r="E2" s="449"/>
      <c r="F2" s="449"/>
      <c r="G2" s="449"/>
      <c r="H2" s="450"/>
    </row>
    <row r="3" spans="1:8" ht="30" customHeight="1">
      <c r="A3" s="451"/>
      <c r="B3" s="449"/>
      <c r="C3" s="449"/>
      <c r="D3" s="449"/>
      <c r="E3" s="449"/>
      <c r="F3" s="449"/>
      <c r="G3" s="449"/>
      <c r="H3" s="450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2" t="s">
        <v>152</v>
      </c>
      <c r="B42" s="453"/>
      <c r="C42" s="453"/>
      <c r="D42" s="453"/>
      <c r="E42" s="453"/>
      <c r="F42" s="453"/>
      <c r="G42" s="453"/>
      <c r="H42" s="454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5" t="s">
        <v>127</v>
      </c>
      <c r="F1" s="143"/>
      <c r="G1" s="143"/>
      <c r="H1" s="143"/>
    </row>
    <row r="2" spans="1:13">
      <c r="A2" s="449"/>
    </row>
    <row r="3" spans="1:13" ht="17.25">
      <c r="A3" s="449"/>
      <c r="C3" s="143"/>
    </row>
    <row r="4" spans="1:13" ht="17.25">
      <c r="A4" s="449"/>
      <c r="J4" s="143"/>
      <c r="K4" s="143"/>
      <c r="L4" s="143"/>
      <c r="M4" s="143"/>
    </row>
    <row r="5" spans="1:13">
      <c r="A5" s="449"/>
    </row>
    <row r="6" spans="1:13">
      <c r="A6" s="449"/>
    </row>
    <row r="7" spans="1:13">
      <c r="A7" s="449"/>
    </row>
    <row r="8" spans="1:13">
      <c r="A8" s="449"/>
    </row>
    <row r="9" spans="1:13">
      <c r="A9" s="449"/>
    </row>
    <row r="10" spans="1:13">
      <c r="A10" s="449"/>
    </row>
    <row r="11" spans="1:13">
      <c r="A11" s="449"/>
    </row>
    <row r="12" spans="1:13">
      <c r="A12" s="449"/>
    </row>
    <row r="13" spans="1:13">
      <c r="A13" s="449"/>
    </row>
    <row r="14" spans="1:13">
      <c r="A14" s="449"/>
    </row>
    <row r="15" spans="1:13">
      <c r="A15" s="449"/>
    </row>
    <row r="16" spans="1:13">
      <c r="A16" s="449"/>
    </row>
    <row r="17" spans="1:15">
      <c r="A17" s="449"/>
    </row>
    <row r="18" spans="1:15">
      <c r="A18" s="449"/>
    </row>
    <row r="19" spans="1:15">
      <c r="A19" s="449"/>
    </row>
    <row r="20" spans="1:15">
      <c r="A20" s="449"/>
    </row>
    <row r="21" spans="1:15">
      <c r="A21" s="449"/>
    </row>
    <row r="22" spans="1:15">
      <c r="A22" s="449"/>
    </row>
    <row r="23" spans="1:15">
      <c r="A23" s="449"/>
    </row>
    <row r="24" spans="1:15">
      <c r="A24" s="449"/>
    </row>
    <row r="25" spans="1:15">
      <c r="A25" s="449"/>
    </row>
    <row r="26" spans="1:15">
      <c r="A26" s="449"/>
    </row>
    <row r="27" spans="1:15">
      <c r="A27" s="449"/>
    </row>
    <row r="28" spans="1:15">
      <c r="A28" s="449"/>
    </row>
    <row r="29" spans="1:15">
      <c r="A29" s="449"/>
      <c r="O29" s="345"/>
    </row>
    <row r="30" spans="1:15">
      <c r="A30" s="449"/>
    </row>
    <row r="31" spans="1:15">
      <c r="A31" s="449"/>
    </row>
    <row r="32" spans="1:15">
      <c r="A32" s="449"/>
    </row>
    <row r="33" spans="1:14">
      <c r="A33" s="449"/>
    </row>
    <row r="34" spans="1:14">
      <c r="A34" s="449"/>
    </row>
    <row r="35" spans="1:14" s="42" customFormat="1" ht="20.100000000000001" customHeight="1">
      <c r="A35" s="449"/>
      <c r="B35" s="359" t="s">
        <v>165</v>
      </c>
      <c r="C35" s="359" t="s">
        <v>156</v>
      </c>
      <c r="D35" s="359" t="s">
        <v>159</v>
      </c>
      <c r="E35" s="359" t="s">
        <v>164</v>
      </c>
      <c r="F35" s="359" t="s">
        <v>167</v>
      </c>
      <c r="G35" s="359" t="s">
        <v>168</v>
      </c>
      <c r="H35" s="359" t="s">
        <v>169</v>
      </c>
      <c r="I35" s="359" t="s">
        <v>185</v>
      </c>
      <c r="J35" s="359" t="s">
        <v>191</v>
      </c>
      <c r="K35" s="359" t="s">
        <v>189</v>
      </c>
      <c r="L35" s="359" t="s">
        <v>200</v>
      </c>
      <c r="M35" s="360" t="s">
        <v>211</v>
      </c>
      <c r="N35" s="47"/>
    </row>
    <row r="36" spans="1:14" ht="25.5" customHeight="1">
      <c r="A36" s="449"/>
      <c r="B36" s="413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146.30000000000001</v>
      </c>
    </row>
    <row r="37" spans="1:14" ht="25.5" customHeight="1">
      <c r="A37" s="449"/>
      <c r="B37" s="425" t="s">
        <v>197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246.2</v>
      </c>
    </row>
    <row r="38" spans="1:14" ht="24.75" customHeight="1">
      <c r="A38" s="449"/>
      <c r="B38" s="172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T24" sqref="T24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61" t="s">
        <v>212</v>
      </c>
      <c r="C1" s="461"/>
      <c r="D1" s="461"/>
      <c r="E1" s="461"/>
      <c r="F1" s="461"/>
      <c r="G1" s="462" t="s">
        <v>128</v>
      </c>
      <c r="H1" s="462"/>
      <c r="I1" s="462"/>
      <c r="J1" s="221" t="s">
        <v>109</v>
      </c>
      <c r="K1" s="3"/>
      <c r="M1" s="3" t="s">
        <v>182</v>
      </c>
    </row>
    <row r="2" spans="2:15">
      <c r="B2" s="461"/>
      <c r="C2" s="461"/>
      <c r="D2" s="461"/>
      <c r="E2" s="461"/>
      <c r="F2" s="461"/>
      <c r="G2" s="462"/>
      <c r="H2" s="462"/>
      <c r="I2" s="462"/>
      <c r="J2" s="370">
        <v>191638</v>
      </c>
      <c r="K2" s="4" t="s">
        <v>111</v>
      </c>
      <c r="L2" s="338">
        <f t="shared" ref="L2:L7" si="0">SUM(J2)</f>
        <v>191638</v>
      </c>
      <c r="M2" s="370">
        <v>132622</v>
      </c>
    </row>
    <row r="3" spans="2:15">
      <c r="J3" s="370">
        <v>384534</v>
      </c>
      <c r="K3" s="3" t="s">
        <v>112</v>
      </c>
      <c r="L3" s="338">
        <f t="shared" si="0"/>
        <v>384534</v>
      </c>
      <c r="M3" s="370">
        <v>233284</v>
      </c>
    </row>
    <row r="4" spans="2:15">
      <c r="J4" s="370">
        <v>511075</v>
      </c>
      <c r="K4" s="3" t="s">
        <v>103</v>
      </c>
      <c r="L4" s="338">
        <f t="shared" si="0"/>
        <v>511075</v>
      </c>
      <c r="M4" s="370">
        <v>321023</v>
      </c>
    </row>
    <row r="5" spans="2:15">
      <c r="J5" s="370">
        <v>244810</v>
      </c>
      <c r="K5" s="3" t="s">
        <v>91</v>
      </c>
      <c r="L5" s="338">
        <f t="shared" si="0"/>
        <v>244810</v>
      </c>
      <c r="M5" s="370">
        <v>214678</v>
      </c>
    </row>
    <row r="6" spans="2:15">
      <c r="J6" s="370">
        <v>283562</v>
      </c>
      <c r="K6" s="3" t="s">
        <v>101</v>
      </c>
      <c r="L6" s="338">
        <f t="shared" si="0"/>
        <v>283562</v>
      </c>
      <c r="M6" s="370">
        <v>168601</v>
      </c>
    </row>
    <row r="7" spans="2:15">
      <c r="J7" s="370">
        <v>846381</v>
      </c>
      <c r="K7" s="3" t="s">
        <v>104</v>
      </c>
      <c r="L7" s="338">
        <f t="shared" si="0"/>
        <v>846381</v>
      </c>
      <c r="M7" s="370">
        <v>583316</v>
      </c>
    </row>
    <row r="8" spans="2:15">
      <c r="J8" s="338">
        <f>SUM(J2:J7)</f>
        <v>2462000</v>
      </c>
      <c r="K8" s="3" t="s">
        <v>93</v>
      </c>
      <c r="L8" s="405">
        <f>SUM(L2:L7)</f>
        <v>2462000</v>
      </c>
      <c r="M8" s="338">
        <f>SUM(M2:M7)</f>
        <v>1653524</v>
      </c>
    </row>
    <row r="10" spans="2:15">
      <c r="K10" s="3"/>
      <c r="L10" s="3" t="s">
        <v>160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132622</v>
      </c>
      <c r="M11" s="338">
        <f t="shared" ref="M11:M17" si="1">SUM(N11-L11)</f>
        <v>59016</v>
      </c>
      <c r="N11" s="338">
        <f t="shared" ref="N11:N17" si="2">SUM(L2)</f>
        <v>191638</v>
      </c>
      <c r="O11" s="339">
        <f>SUM(L11/N11)</f>
        <v>0.6920443753326585</v>
      </c>
    </row>
    <row r="12" spans="2:15">
      <c r="K12" s="3" t="s">
        <v>112</v>
      </c>
      <c r="L12" s="338">
        <f t="shared" ref="L12:L17" si="3">SUM(M3)</f>
        <v>233284</v>
      </c>
      <c r="M12" s="338">
        <f t="shared" si="1"/>
        <v>151250</v>
      </c>
      <c r="N12" s="338">
        <f t="shared" si="2"/>
        <v>384534</v>
      </c>
      <c r="O12" s="339">
        <f t="shared" ref="O12:O17" si="4">SUM(L12/N12)</f>
        <v>0.60666677068867769</v>
      </c>
    </row>
    <row r="13" spans="2:15">
      <c r="K13" s="3" t="s">
        <v>103</v>
      </c>
      <c r="L13" s="338">
        <f t="shared" si="3"/>
        <v>321023</v>
      </c>
      <c r="M13" s="338">
        <f t="shared" si="1"/>
        <v>190052</v>
      </c>
      <c r="N13" s="338">
        <f t="shared" si="2"/>
        <v>511075</v>
      </c>
      <c r="O13" s="339">
        <f t="shared" si="4"/>
        <v>0.62813285721273782</v>
      </c>
    </row>
    <row r="14" spans="2:15">
      <c r="K14" s="3" t="s">
        <v>91</v>
      </c>
      <c r="L14" s="338">
        <f t="shared" si="3"/>
        <v>214678</v>
      </c>
      <c r="M14" s="338">
        <f t="shared" si="1"/>
        <v>30132</v>
      </c>
      <c r="N14" s="338">
        <f t="shared" si="2"/>
        <v>244810</v>
      </c>
      <c r="O14" s="339">
        <f t="shared" si="4"/>
        <v>0.87691679261468081</v>
      </c>
    </row>
    <row r="15" spans="2:15">
      <c r="K15" s="3" t="s">
        <v>101</v>
      </c>
      <c r="L15" s="338">
        <f t="shared" si="3"/>
        <v>168601</v>
      </c>
      <c r="M15" s="338">
        <f t="shared" si="1"/>
        <v>114961</v>
      </c>
      <c r="N15" s="338">
        <f t="shared" si="2"/>
        <v>283562</v>
      </c>
      <c r="O15" s="339">
        <f t="shared" si="4"/>
        <v>0.59458248989638951</v>
      </c>
    </row>
    <row r="16" spans="2:15">
      <c r="K16" s="3" t="s">
        <v>104</v>
      </c>
      <c r="L16" s="338">
        <f t="shared" si="3"/>
        <v>583316</v>
      </c>
      <c r="M16" s="338">
        <f t="shared" si="1"/>
        <v>263065</v>
      </c>
      <c r="N16" s="338">
        <f t="shared" si="2"/>
        <v>846381</v>
      </c>
      <c r="O16" s="339">
        <f t="shared" si="4"/>
        <v>0.68918843877639036</v>
      </c>
    </row>
    <row r="17" spans="11:15">
      <c r="K17" s="3" t="s">
        <v>93</v>
      </c>
      <c r="L17" s="338">
        <f t="shared" si="3"/>
        <v>1653524</v>
      </c>
      <c r="M17" s="338">
        <f t="shared" si="1"/>
        <v>808476</v>
      </c>
      <c r="N17" s="338">
        <f t="shared" si="2"/>
        <v>2462000</v>
      </c>
      <c r="O17" s="339">
        <f t="shared" si="4"/>
        <v>0.6716181965881397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63" t="s">
        <v>109</v>
      </c>
      <c r="D56" s="464"/>
      <c r="E56" s="463" t="s">
        <v>110</v>
      </c>
      <c r="F56" s="464"/>
      <c r="G56" s="467" t="s">
        <v>115</v>
      </c>
      <c r="H56" s="463" t="s">
        <v>116</v>
      </c>
      <c r="I56" s="464"/>
    </row>
    <row r="57" spans="1:9" ht="14.25">
      <c r="A57" s="37" t="s">
        <v>117</v>
      </c>
      <c r="B57" s="38"/>
      <c r="C57" s="465"/>
      <c r="D57" s="466"/>
      <c r="E57" s="465"/>
      <c r="F57" s="466"/>
      <c r="G57" s="468"/>
      <c r="H57" s="465"/>
      <c r="I57" s="466"/>
    </row>
    <row r="58" spans="1:9" ht="19.5" customHeight="1">
      <c r="A58" s="41" t="s">
        <v>118</v>
      </c>
      <c r="B58" s="39"/>
      <c r="C58" s="458" t="s">
        <v>198</v>
      </c>
      <c r="D58" s="459"/>
      <c r="E58" s="456" t="s">
        <v>209</v>
      </c>
      <c r="F58" s="457"/>
      <c r="G58" s="80">
        <v>15.4</v>
      </c>
      <c r="H58" s="40"/>
      <c r="I58" s="39"/>
    </row>
    <row r="59" spans="1:9" ht="19.5" customHeight="1">
      <c r="A59" s="41" t="s">
        <v>119</v>
      </c>
      <c r="B59" s="39"/>
      <c r="C59" s="460" t="s">
        <v>154</v>
      </c>
      <c r="D59" s="459"/>
      <c r="E59" s="456" t="s">
        <v>213</v>
      </c>
      <c r="F59" s="457"/>
      <c r="G59" s="84">
        <v>29.7</v>
      </c>
      <c r="H59" s="40"/>
      <c r="I59" s="39"/>
    </row>
    <row r="60" spans="1:9" ht="20.100000000000001" customHeight="1">
      <c r="A60" s="41" t="s">
        <v>120</v>
      </c>
      <c r="B60" s="39"/>
      <c r="C60" s="456" t="s">
        <v>199</v>
      </c>
      <c r="D60" s="457"/>
      <c r="E60" s="456" t="s">
        <v>214</v>
      </c>
      <c r="F60" s="457"/>
      <c r="G60" s="80">
        <v>71.7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183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188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193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201</v>
      </c>
      <c r="B30" s="145">
        <v>94.9</v>
      </c>
      <c r="C30" s="145">
        <v>103.4</v>
      </c>
      <c r="D30" s="147">
        <v>108.1</v>
      </c>
      <c r="E30" s="145"/>
      <c r="F30" s="145"/>
      <c r="G30" s="145"/>
      <c r="H30" s="147"/>
      <c r="I30" s="145"/>
      <c r="J30" s="145"/>
      <c r="K30" s="145"/>
      <c r="L30" s="145"/>
      <c r="M30" s="300"/>
      <c r="N30" s="301">
        <f t="shared" ref="N30" si="3">SUM(B30:M30)</f>
        <v>306.39999999999998</v>
      </c>
      <c r="O30" s="147">
        <f>SUM(N30/N29)*100</f>
        <v>24.257778481513732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183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188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193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201</v>
      </c>
      <c r="B60" s="147">
        <v>145.1</v>
      </c>
      <c r="C60" s="145">
        <v>148.19999999999999</v>
      </c>
      <c r="D60" s="145">
        <v>145.69999999999999</v>
      </c>
      <c r="E60" s="145"/>
      <c r="F60" s="145"/>
      <c r="G60" s="145"/>
      <c r="H60" s="145"/>
      <c r="I60" s="145"/>
      <c r="J60" s="146"/>
      <c r="K60" s="145"/>
      <c r="L60" s="145"/>
      <c r="M60" s="146"/>
      <c r="N60" s="208">
        <f t="shared" ref="N60" si="5">SUM(B60:M60)/12</f>
        <v>36.583333333333329</v>
      </c>
      <c r="O60" s="147">
        <f>SUM(N60/N59)*100</f>
        <v>24.447290750125294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4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183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4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188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4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193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4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201</v>
      </c>
      <c r="B90" s="145">
        <v>65.3</v>
      </c>
      <c r="C90" s="145">
        <v>69.400000000000006</v>
      </c>
      <c r="D90" s="145">
        <v>74.400000000000006</v>
      </c>
      <c r="E90" s="145"/>
      <c r="F90" s="145"/>
      <c r="G90" s="145"/>
      <c r="H90" s="145"/>
      <c r="I90" s="145"/>
      <c r="J90" s="146"/>
      <c r="K90" s="145"/>
      <c r="L90" s="145"/>
      <c r="M90" s="146"/>
      <c r="N90" s="208">
        <f>SUM(B90:M90)/12</f>
        <v>17.425000000000001</v>
      </c>
      <c r="O90" s="404">
        <f>SUM(N90/N89)*100</f>
        <v>24.745562130177515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K57" sqref="K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9" t="s">
        <v>215</v>
      </c>
      <c r="B1" s="470"/>
      <c r="C1" s="470"/>
      <c r="D1" s="470"/>
      <c r="E1" s="470"/>
      <c r="F1" s="470"/>
      <c r="G1" s="470"/>
      <c r="M1" s="16"/>
      <c r="N1" t="s">
        <v>201</v>
      </c>
      <c r="O1" s="110"/>
      <c r="Q1" s="279" t="s">
        <v>193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366962</v>
      </c>
      <c r="K3" s="195">
        <v>1</v>
      </c>
      <c r="L3" s="3">
        <f>SUM(H3)</f>
        <v>17</v>
      </c>
      <c r="M3" s="160" t="s">
        <v>21</v>
      </c>
      <c r="N3" s="13">
        <f>SUM(J3)</f>
        <v>366962</v>
      </c>
      <c r="O3" s="3">
        <f>SUM(H3)</f>
        <v>17</v>
      </c>
      <c r="P3" s="160" t="s">
        <v>21</v>
      </c>
      <c r="Q3" s="196">
        <v>433198</v>
      </c>
    </row>
    <row r="4" spans="1:18" ht="13.5" customHeight="1">
      <c r="H4" s="3">
        <v>26</v>
      </c>
      <c r="I4" s="160" t="s">
        <v>30</v>
      </c>
      <c r="J4" s="13">
        <v>115088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115088</v>
      </c>
      <c r="O4" s="3">
        <f t="shared" ref="O4:O12" si="2">SUM(H4)</f>
        <v>26</v>
      </c>
      <c r="P4" s="160" t="s">
        <v>30</v>
      </c>
      <c r="Q4" s="86">
        <v>107022</v>
      </c>
    </row>
    <row r="5" spans="1:18" ht="13.5" customHeight="1">
      <c r="H5" s="3">
        <v>33</v>
      </c>
      <c r="I5" s="160" t="s">
        <v>0</v>
      </c>
      <c r="J5" s="13">
        <v>108510</v>
      </c>
      <c r="K5" s="195">
        <v>3</v>
      </c>
      <c r="L5" s="3">
        <f t="shared" si="0"/>
        <v>33</v>
      </c>
      <c r="M5" s="160" t="s">
        <v>0</v>
      </c>
      <c r="N5" s="13">
        <f t="shared" si="1"/>
        <v>108510</v>
      </c>
      <c r="O5" s="3">
        <f t="shared" si="2"/>
        <v>33</v>
      </c>
      <c r="P5" s="160" t="s">
        <v>0</v>
      </c>
      <c r="Q5" s="86">
        <v>111493</v>
      </c>
    </row>
    <row r="6" spans="1:18" ht="13.5" customHeight="1">
      <c r="H6" s="3">
        <v>36</v>
      </c>
      <c r="I6" s="160" t="s">
        <v>5</v>
      </c>
      <c r="J6" s="217">
        <v>99772</v>
      </c>
      <c r="K6" s="195">
        <v>4</v>
      </c>
      <c r="L6" s="3">
        <f t="shared" si="0"/>
        <v>36</v>
      </c>
      <c r="M6" s="160" t="s">
        <v>5</v>
      </c>
      <c r="N6" s="13">
        <f t="shared" si="1"/>
        <v>99772</v>
      </c>
      <c r="O6" s="3">
        <f t="shared" si="2"/>
        <v>36</v>
      </c>
      <c r="P6" s="160" t="s">
        <v>5</v>
      </c>
      <c r="Q6" s="86">
        <v>104041</v>
      </c>
    </row>
    <row r="7" spans="1:18" ht="13.5" customHeight="1">
      <c r="H7" s="3">
        <v>16</v>
      </c>
      <c r="I7" s="160" t="s">
        <v>3</v>
      </c>
      <c r="J7" s="217">
        <v>59380</v>
      </c>
      <c r="K7" s="195">
        <v>5</v>
      </c>
      <c r="L7" s="3">
        <f t="shared" si="0"/>
        <v>16</v>
      </c>
      <c r="M7" s="160" t="s">
        <v>3</v>
      </c>
      <c r="N7" s="13">
        <f t="shared" si="1"/>
        <v>59380</v>
      </c>
      <c r="O7" s="3">
        <f t="shared" si="2"/>
        <v>16</v>
      </c>
      <c r="P7" s="160" t="s">
        <v>3</v>
      </c>
      <c r="Q7" s="86">
        <v>52564</v>
      </c>
    </row>
    <row r="8" spans="1:18" ht="13.5" customHeight="1">
      <c r="H8" s="3">
        <v>34</v>
      </c>
      <c r="I8" s="160" t="s">
        <v>1</v>
      </c>
      <c r="J8" s="13">
        <v>48718</v>
      </c>
      <c r="K8" s="195">
        <v>6</v>
      </c>
      <c r="L8" s="3">
        <f t="shared" si="0"/>
        <v>34</v>
      </c>
      <c r="M8" s="160" t="s">
        <v>1</v>
      </c>
      <c r="N8" s="13">
        <f t="shared" si="1"/>
        <v>48718</v>
      </c>
      <c r="O8" s="3">
        <f t="shared" si="2"/>
        <v>34</v>
      </c>
      <c r="P8" s="160" t="s">
        <v>1</v>
      </c>
      <c r="Q8" s="86">
        <v>43668</v>
      </c>
    </row>
    <row r="9" spans="1:18" ht="13.5" customHeight="1">
      <c r="H9" s="14">
        <v>25</v>
      </c>
      <c r="I9" s="162" t="s">
        <v>29</v>
      </c>
      <c r="J9" s="13">
        <v>44786</v>
      </c>
      <c r="K9" s="195">
        <v>7</v>
      </c>
      <c r="L9" s="3">
        <f t="shared" si="0"/>
        <v>25</v>
      </c>
      <c r="M9" s="162" t="s">
        <v>29</v>
      </c>
      <c r="N9" s="13">
        <f t="shared" si="1"/>
        <v>44786</v>
      </c>
      <c r="O9" s="3">
        <f t="shared" si="2"/>
        <v>25</v>
      </c>
      <c r="P9" s="162" t="s">
        <v>29</v>
      </c>
      <c r="Q9" s="86">
        <v>33994</v>
      </c>
    </row>
    <row r="10" spans="1:18" ht="13.5" customHeight="1">
      <c r="H10" s="33">
        <v>40</v>
      </c>
      <c r="I10" s="160" t="s">
        <v>2</v>
      </c>
      <c r="J10" s="13">
        <v>41884</v>
      </c>
      <c r="K10" s="195">
        <v>8</v>
      </c>
      <c r="L10" s="3">
        <f t="shared" si="0"/>
        <v>40</v>
      </c>
      <c r="M10" s="160" t="s">
        <v>2</v>
      </c>
      <c r="N10" s="13">
        <f t="shared" si="1"/>
        <v>41884</v>
      </c>
      <c r="O10" s="3">
        <f t="shared" si="2"/>
        <v>40</v>
      </c>
      <c r="P10" s="160" t="s">
        <v>2</v>
      </c>
      <c r="Q10" s="86">
        <v>39452</v>
      </c>
    </row>
    <row r="11" spans="1:18" ht="13.5" customHeight="1">
      <c r="H11" s="14">
        <v>13</v>
      </c>
      <c r="I11" s="162" t="s">
        <v>7</v>
      </c>
      <c r="J11" s="13">
        <v>33540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33540</v>
      </c>
      <c r="O11" s="3">
        <f t="shared" si="2"/>
        <v>13</v>
      </c>
      <c r="P11" s="162" t="s">
        <v>7</v>
      </c>
      <c r="Q11" s="86">
        <v>31887</v>
      </c>
    </row>
    <row r="12" spans="1:18" ht="13.5" customHeight="1" thickBot="1">
      <c r="H12" s="271">
        <v>24</v>
      </c>
      <c r="I12" s="375" t="s">
        <v>28</v>
      </c>
      <c r="J12" s="412">
        <v>27187</v>
      </c>
      <c r="K12" s="194">
        <v>10</v>
      </c>
      <c r="L12" s="3">
        <f t="shared" si="0"/>
        <v>24</v>
      </c>
      <c r="M12" s="375" t="s">
        <v>28</v>
      </c>
      <c r="N12" s="13">
        <f t="shared" si="1"/>
        <v>27187</v>
      </c>
      <c r="O12" s="14">
        <f t="shared" si="2"/>
        <v>24</v>
      </c>
      <c r="P12" s="375" t="s">
        <v>28</v>
      </c>
      <c r="Q12" s="197">
        <v>24848</v>
      </c>
    </row>
    <row r="13" spans="1:18" ht="13.5" customHeight="1" thickTop="1" thickBot="1">
      <c r="H13" s="121">
        <v>38</v>
      </c>
      <c r="I13" s="174" t="s">
        <v>38</v>
      </c>
      <c r="J13" s="414">
        <v>23764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1127722</v>
      </c>
    </row>
    <row r="14" spans="1:18" ht="13.5" customHeight="1">
      <c r="B14" s="19"/>
      <c r="H14" s="3">
        <v>3</v>
      </c>
      <c r="I14" s="160" t="s">
        <v>10</v>
      </c>
      <c r="J14" s="13">
        <v>15179</v>
      </c>
      <c r="K14" s="103"/>
      <c r="L14" s="26"/>
      <c r="N14" t="s">
        <v>59</v>
      </c>
      <c r="O14"/>
    </row>
    <row r="15" spans="1:18" ht="13.5" customHeight="1">
      <c r="G15" s="17"/>
      <c r="H15" s="3">
        <v>37</v>
      </c>
      <c r="I15" s="160" t="s">
        <v>37</v>
      </c>
      <c r="J15" s="217">
        <v>14915</v>
      </c>
      <c r="K15" s="103"/>
      <c r="L15" s="26"/>
      <c r="M15" t="s">
        <v>202</v>
      </c>
      <c r="N15" s="15"/>
      <c r="O15"/>
      <c r="P15" t="s">
        <v>203</v>
      </c>
      <c r="Q15" s="85" t="s">
        <v>63</v>
      </c>
    </row>
    <row r="16" spans="1:18" ht="13.5" customHeight="1">
      <c r="C16" s="15"/>
      <c r="E16" s="17"/>
      <c r="H16" s="3">
        <v>14</v>
      </c>
      <c r="I16" s="160" t="s">
        <v>19</v>
      </c>
      <c r="J16" s="217">
        <v>13491</v>
      </c>
      <c r="K16" s="103"/>
      <c r="L16" s="3">
        <f>SUM(L3)</f>
        <v>17</v>
      </c>
      <c r="M16" s="13">
        <f>SUM(N3)</f>
        <v>366962</v>
      </c>
      <c r="N16" s="160" t="s">
        <v>21</v>
      </c>
      <c r="O16" s="3">
        <f>SUM(O3)</f>
        <v>17</v>
      </c>
      <c r="P16" s="13">
        <f>SUM(M16)</f>
        <v>366962</v>
      </c>
      <c r="Q16" s="275">
        <v>354720</v>
      </c>
      <c r="R16" s="79"/>
    </row>
    <row r="17" spans="2:20" ht="13.5" customHeight="1">
      <c r="C17" s="15"/>
      <c r="E17" s="17"/>
      <c r="H17" s="3">
        <v>31</v>
      </c>
      <c r="I17" s="160" t="s">
        <v>105</v>
      </c>
      <c r="J17" s="217">
        <v>11602</v>
      </c>
      <c r="K17" s="103"/>
      <c r="L17" s="3">
        <f t="shared" ref="L17:L25" si="3">SUM(L4)</f>
        <v>26</v>
      </c>
      <c r="M17" s="13">
        <f t="shared" ref="M17:M25" si="4">SUM(N4)</f>
        <v>115088</v>
      </c>
      <c r="N17" s="160" t="s">
        <v>30</v>
      </c>
      <c r="O17" s="3">
        <f t="shared" ref="O17:O25" si="5">SUM(O4)</f>
        <v>26</v>
      </c>
      <c r="P17" s="13">
        <f t="shared" ref="P17:P25" si="6">SUM(M17)</f>
        <v>115088</v>
      </c>
      <c r="Q17" s="276">
        <v>97843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162</v>
      </c>
      <c r="J18" s="13">
        <v>11322</v>
      </c>
      <c r="K18" s="103"/>
      <c r="L18" s="3">
        <f t="shared" si="3"/>
        <v>33</v>
      </c>
      <c r="M18" s="13">
        <f t="shared" si="4"/>
        <v>108510</v>
      </c>
      <c r="N18" s="160" t="s">
        <v>0</v>
      </c>
      <c r="O18" s="3">
        <f t="shared" si="5"/>
        <v>33</v>
      </c>
      <c r="P18" s="13">
        <f t="shared" si="6"/>
        <v>108510</v>
      </c>
      <c r="Q18" s="276">
        <v>96581</v>
      </c>
      <c r="R18" s="79"/>
      <c r="S18" s="111"/>
    </row>
    <row r="19" spans="2:20" ht="13.5" customHeight="1">
      <c r="C19" s="15"/>
      <c r="E19" s="17"/>
      <c r="H19" s="3">
        <v>21</v>
      </c>
      <c r="I19" s="3" t="s">
        <v>158</v>
      </c>
      <c r="J19" s="217">
        <v>9109</v>
      </c>
      <c r="L19" s="3">
        <f t="shared" si="3"/>
        <v>36</v>
      </c>
      <c r="M19" s="13">
        <f t="shared" si="4"/>
        <v>99772</v>
      </c>
      <c r="N19" s="160" t="s">
        <v>5</v>
      </c>
      <c r="O19" s="3">
        <f t="shared" si="5"/>
        <v>36</v>
      </c>
      <c r="P19" s="13">
        <f t="shared" si="6"/>
        <v>99772</v>
      </c>
      <c r="Q19" s="276">
        <v>97582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6764</v>
      </c>
      <c r="L20" s="3">
        <f t="shared" si="3"/>
        <v>16</v>
      </c>
      <c r="M20" s="13">
        <f t="shared" si="4"/>
        <v>59380</v>
      </c>
      <c r="N20" s="160" t="s">
        <v>3</v>
      </c>
      <c r="O20" s="3">
        <f t="shared" si="5"/>
        <v>16</v>
      </c>
      <c r="P20" s="13">
        <f t="shared" si="6"/>
        <v>59380</v>
      </c>
      <c r="Q20" s="276">
        <v>53746</v>
      </c>
      <c r="R20" s="79"/>
      <c r="S20" s="124"/>
    </row>
    <row r="21" spans="2:20" ht="13.5" customHeight="1">
      <c r="B21" s="18"/>
      <c r="C21" s="15"/>
      <c r="E21" s="17"/>
      <c r="H21" s="3">
        <v>11</v>
      </c>
      <c r="I21" s="160" t="s">
        <v>17</v>
      </c>
      <c r="J21" s="13">
        <v>4812</v>
      </c>
      <c r="L21" s="3">
        <f t="shared" si="3"/>
        <v>34</v>
      </c>
      <c r="M21" s="13">
        <f t="shared" si="4"/>
        <v>48718</v>
      </c>
      <c r="N21" s="160" t="s">
        <v>1</v>
      </c>
      <c r="O21" s="3">
        <f t="shared" si="5"/>
        <v>34</v>
      </c>
      <c r="P21" s="13">
        <f t="shared" si="6"/>
        <v>48718</v>
      </c>
      <c r="Q21" s="276">
        <v>46889</v>
      </c>
      <c r="R21" s="79"/>
      <c r="S21" s="28"/>
    </row>
    <row r="22" spans="2:20" ht="13.5" customHeight="1">
      <c r="C22" s="15"/>
      <c r="E22" s="17"/>
      <c r="H22" s="3">
        <v>2</v>
      </c>
      <c r="I22" s="160" t="s">
        <v>6</v>
      </c>
      <c r="J22" s="13">
        <v>3725</v>
      </c>
      <c r="K22" s="15"/>
      <c r="L22" s="3">
        <f t="shared" si="3"/>
        <v>25</v>
      </c>
      <c r="M22" s="13">
        <f t="shared" si="4"/>
        <v>44786</v>
      </c>
      <c r="N22" s="162" t="s">
        <v>29</v>
      </c>
      <c r="O22" s="3">
        <f t="shared" si="5"/>
        <v>25</v>
      </c>
      <c r="P22" s="13">
        <f t="shared" si="6"/>
        <v>44786</v>
      </c>
      <c r="Q22" s="276">
        <v>25211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3280</v>
      </c>
      <c r="K23" s="15"/>
      <c r="L23" s="3">
        <f t="shared" si="3"/>
        <v>40</v>
      </c>
      <c r="M23" s="13">
        <f t="shared" si="4"/>
        <v>41884</v>
      </c>
      <c r="N23" s="160" t="s">
        <v>2</v>
      </c>
      <c r="O23" s="3">
        <f t="shared" si="5"/>
        <v>40</v>
      </c>
      <c r="P23" s="13">
        <f t="shared" si="6"/>
        <v>41884</v>
      </c>
      <c r="Q23" s="276">
        <v>37227</v>
      </c>
      <c r="R23" s="79"/>
      <c r="S23" s="42"/>
    </row>
    <row r="24" spans="2:20" ht="13.5" customHeight="1">
      <c r="C24" s="15"/>
      <c r="E24" s="17"/>
      <c r="H24" s="3">
        <v>1</v>
      </c>
      <c r="I24" s="160" t="s">
        <v>4</v>
      </c>
      <c r="J24" s="13">
        <v>2959</v>
      </c>
      <c r="K24" s="15"/>
      <c r="L24" s="3">
        <f t="shared" si="3"/>
        <v>13</v>
      </c>
      <c r="M24" s="13">
        <f t="shared" si="4"/>
        <v>33540</v>
      </c>
      <c r="N24" s="162" t="s">
        <v>7</v>
      </c>
      <c r="O24" s="3">
        <f t="shared" si="5"/>
        <v>13</v>
      </c>
      <c r="P24" s="13">
        <f t="shared" si="6"/>
        <v>33540</v>
      </c>
      <c r="Q24" s="276">
        <v>32513</v>
      </c>
      <c r="R24" s="79"/>
      <c r="S24" s="111"/>
    </row>
    <row r="25" spans="2:20" ht="13.5" customHeight="1" thickBot="1">
      <c r="C25" s="15"/>
      <c r="E25" s="17"/>
      <c r="H25" s="3">
        <v>12</v>
      </c>
      <c r="I25" s="160" t="s">
        <v>18</v>
      </c>
      <c r="J25" s="13">
        <v>2297</v>
      </c>
      <c r="K25" s="15"/>
      <c r="L25" s="14">
        <f t="shared" si="3"/>
        <v>24</v>
      </c>
      <c r="M25" s="113">
        <f t="shared" si="4"/>
        <v>27187</v>
      </c>
      <c r="N25" s="375" t="s">
        <v>28</v>
      </c>
      <c r="O25" s="14">
        <f t="shared" si="5"/>
        <v>24</v>
      </c>
      <c r="P25" s="113">
        <f t="shared" si="6"/>
        <v>27187</v>
      </c>
      <c r="Q25" s="277">
        <v>26013</v>
      </c>
      <c r="R25" s="126" t="s">
        <v>73</v>
      </c>
      <c r="S25" s="28"/>
      <c r="T25" s="28"/>
    </row>
    <row r="26" spans="2:20" ht="13.5" customHeight="1" thickTop="1">
      <c r="H26" s="3">
        <v>20</v>
      </c>
      <c r="I26" s="160" t="s">
        <v>24</v>
      </c>
      <c r="J26" s="13">
        <v>2155</v>
      </c>
      <c r="K26" s="15"/>
      <c r="L26" s="114"/>
      <c r="M26" s="161">
        <f>SUM(J43-(M16+M17+M18+M19+M20+M21+M22+M23+M24+M25))</f>
        <v>135136</v>
      </c>
      <c r="N26" s="218" t="s">
        <v>45</v>
      </c>
      <c r="O26" s="115"/>
      <c r="P26" s="161">
        <f>SUM(M26)</f>
        <v>135136</v>
      </c>
      <c r="Q26" s="161"/>
      <c r="R26" s="175">
        <v>1033524</v>
      </c>
      <c r="T26" s="28"/>
    </row>
    <row r="27" spans="2:20" ht="13.5" customHeight="1">
      <c r="H27" s="3">
        <v>27</v>
      </c>
      <c r="I27" s="160" t="s">
        <v>31</v>
      </c>
      <c r="J27" s="136">
        <v>1703</v>
      </c>
      <c r="K27" s="15"/>
      <c r="M27" t="s">
        <v>194</v>
      </c>
      <c r="O27" s="110"/>
      <c r="P27" s="28" t="s">
        <v>195</v>
      </c>
    </row>
    <row r="28" spans="2:20" ht="13.5" customHeight="1">
      <c r="H28" s="3">
        <v>10</v>
      </c>
      <c r="I28" s="160" t="s">
        <v>16</v>
      </c>
      <c r="J28" s="408">
        <v>1471</v>
      </c>
      <c r="K28" s="15"/>
      <c r="M28" s="86">
        <f t="shared" ref="M28:M37" si="7">SUM(Q3)</f>
        <v>433198</v>
      </c>
      <c r="N28" s="160" t="s">
        <v>21</v>
      </c>
      <c r="O28" s="3">
        <f>SUM(L3)</f>
        <v>17</v>
      </c>
      <c r="P28" s="86">
        <f t="shared" ref="P28:P37" si="8">SUM(Q3)</f>
        <v>433198</v>
      </c>
    </row>
    <row r="29" spans="2:20" ht="13.5" customHeight="1">
      <c r="H29" s="3">
        <v>30</v>
      </c>
      <c r="I29" s="160" t="s">
        <v>33</v>
      </c>
      <c r="J29" s="13">
        <v>1337</v>
      </c>
      <c r="K29" s="15"/>
      <c r="M29" s="86">
        <f t="shared" si="7"/>
        <v>107022</v>
      </c>
      <c r="N29" s="160" t="s">
        <v>30</v>
      </c>
      <c r="O29" s="3">
        <f t="shared" ref="O29:O37" si="9">SUM(L4)</f>
        <v>26</v>
      </c>
      <c r="P29" s="86">
        <f t="shared" si="8"/>
        <v>107022</v>
      </c>
    </row>
    <row r="30" spans="2:20" ht="13.5" customHeight="1">
      <c r="H30" s="3">
        <v>23</v>
      </c>
      <c r="I30" s="160" t="s">
        <v>27</v>
      </c>
      <c r="J30" s="136">
        <v>833</v>
      </c>
      <c r="K30" s="15"/>
      <c r="M30" s="86">
        <f t="shared" si="7"/>
        <v>111493</v>
      </c>
      <c r="N30" s="160" t="s">
        <v>0</v>
      </c>
      <c r="O30" s="3">
        <f t="shared" si="9"/>
        <v>33</v>
      </c>
      <c r="P30" s="86">
        <f t="shared" si="8"/>
        <v>111493</v>
      </c>
    </row>
    <row r="31" spans="2:20" ht="13.5" customHeight="1">
      <c r="H31" s="3">
        <v>29</v>
      </c>
      <c r="I31" s="160" t="s">
        <v>95</v>
      </c>
      <c r="J31" s="87">
        <v>812</v>
      </c>
      <c r="K31" s="15"/>
      <c r="M31" s="86">
        <f t="shared" si="7"/>
        <v>104041</v>
      </c>
      <c r="N31" s="160" t="s">
        <v>5</v>
      </c>
      <c r="O31" s="3">
        <f t="shared" si="9"/>
        <v>36</v>
      </c>
      <c r="P31" s="86">
        <f t="shared" si="8"/>
        <v>104041</v>
      </c>
    </row>
    <row r="32" spans="2:20" ht="13.5" customHeight="1">
      <c r="H32" s="3">
        <v>6</v>
      </c>
      <c r="I32" s="160" t="s">
        <v>13</v>
      </c>
      <c r="J32" s="217">
        <v>797</v>
      </c>
      <c r="K32" s="15"/>
      <c r="M32" s="86">
        <f t="shared" si="7"/>
        <v>52564</v>
      </c>
      <c r="N32" s="160" t="s">
        <v>3</v>
      </c>
      <c r="O32" s="3">
        <f t="shared" si="9"/>
        <v>16</v>
      </c>
      <c r="P32" s="86">
        <f t="shared" si="8"/>
        <v>52564</v>
      </c>
      <c r="S32" s="10"/>
    </row>
    <row r="33" spans="8:21" ht="13.5" customHeight="1">
      <c r="H33" s="3">
        <v>35</v>
      </c>
      <c r="I33" s="160" t="s">
        <v>36</v>
      </c>
      <c r="J33" s="217">
        <v>756</v>
      </c>
      <c r="K33" s="15"/>
      <c r="M33" s="86">
        <f t="shared" si="7"/>
        <v>43668</v>
      </c>
      <c r="N33" s="160" t="s">
        <v>1</v>
      </c>
      <c r="O33" s="3">
        <f t="shared" si="9"/>
        <v>34</v>
      </c>
      <c r="P33" s="86">
        <f t="shared" si="8"/>
        <v>43668</v>
      </c>
      <c r="S33" s="28"/>
      <c r="T33" s="28"/>
    </row>
    <row r="34" spans="8:21" ht="13.5" customHeight="1">
      <c r="H34" s="3">
        <v>32</v>
      </c>
      <c r="I34" s="160" t="s">
        <v>35</v>
      </c>
      <c r="J34" s="136">
        <v>484</v>
      </c>
      <c r="K34" s="15"/>
      <c r="M34" s="86">
        <f t="shared" si="7"/>
        <v>33994</v>
      </c>
      <c r="N34" s="162" t="s">
        <v>29</v>
      </c>
      <c r="O34" s="3">
        <f t="shared" si="9"/>
        <v>25</v>
      </c>
      <c r="P34" s="86">
        <f t="shared" si="8"/>
        <v>33994</v>
      </c>
      <c r="S34" s="28"/>
      <c r="T34" s="28"/>
    </row>
    <row r="35" spans="8:21" ht="13.5" customHeight="1">
      <c r="H35" s="3">
        <v>18</v>
      </c>
      <c r="I35" s="160" t="s">
        <v>22</v>
      </c>
      <c r="J35" s="13">
        <v>413</v>
      </c>
      <c r="K35" s="15"/>
      <c r="M35" s="86">
        <f t="shared" si="7"/>
        <v>39452</v>
      </c>
      <c r="N35" s="160" t="s">
        <v>2</v>
      </c>
      <c r="O35" s="3">
        <f t="shared" si="9"/>
        <v>40</v>
      </c>
      <c r="P35" s="86">
        <f t="shared" si="8"/>
        <v>39452</v>
      </c>
      <c r="S35" s="28"/>
    </row>
    <row r="36" spans="8:21" ht="13.5" customHeight="1">
      <c r="H36" s="3">
        <v>5</v>
      </c>
      <c r="I36" s="160" t="s">
        <v>12</v>
      </c>
      <c r="J36" s="408">
        <v>339</v>
      </c>
      <c r="K36" s="15"/>
      <c r="M36" s="86">
        <f t="shared" si="7"/>
        <v>31887</v>
      </c>
      <c r="N36" s="162" t="s">
        <v>7</v>
      </c>
      <c r="O36" s="3">
        <f t="shared" si="9"/>
        <v>13</v>
      </c>
      <c r="P36" s="86">
        <f t="shared" si="8"/>
        <v>31887</v>
      </c>
      <c r="S36" s="28"/>
    </row>
    <row r="37" spans="8:21" ht="13.5" customHeight="1" thickBot="1">
      <c r="H37" s="3">
        <v>7</v>
      </c>
      <c r="I37" s="160" t="s">
        <v>14</v>
      </c>
      <c r="J37" s="13">
        <v>264</v>
      </c>
      <c r="K37" s="15"/>
      <c r="M37" s="112">
        <f t="shared" si="7"/>
        <v>24848</v>
      </c>
      <c r="N37" s="375" t="s">
        <v>28</v>
      </c>
      <c r="O37" s="14">
        <f t="shared" si="9"/>
        <v>24</v>
      </c>
      <c r="P37" s="112">
        <f t="shared" si="8"/>
        <v>24848</v>
      </c>
      <c r="S37" s="28"/>
    </row>
    <row r="38" spans="8:21" ht="13.5" customHeight="1" thickTop="1" thickBot="1">
      <c r="H38" s="3">
        <v>39</v>
      </c>
      <c r="I38" s="160" t="s">
        <v>39</v>
      </c>
      <c r="J38" s="13">
        <v>201</v>
      </c>
      <c r="K38" s="15"/>
      <c r="M38" s="342">
        <f>SUM(Q13-(Q3+Q4+Q5+Q6+Q7+Q8+Q9+Q10+Q11+Q12))</f>
        <v>145555</v>
      </c>
      <c r="N38" s="270" t="s">
        <v>184</v>
      </c>
      <c r="O38" s="343"/>
      <c r="P38" s="344">
        <f>SUM(M38)</f>
        <v>145555</v>
      </c>
      <c r="U38" s="28"/>
    </row>
    <row r="39" spans="8:21" ht="13.5" customHeight="1">
      <c r="H39" s="3">
        <v>4</v>
      </c>
      <c r="I39" s="160" t="s">
        <v>11</v>
      </c>
      <c r="J39" s="13">
        <v>185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160</v>
      </c>
      <c r="K40" s="15"/>
    </row>
    <row r="41" spans="8:21" ht="13.5" customHeight="1">
      <c r="H41" s="3">
        <v>28</v>
      </c>
      <c r="I41" s="160" t="s">
        <v>32</v>
      </c>
      <c r="J41" s="13">
        <v>7</v>
      </c>
      <c r="K41" s="15"/>
    </row>
    <row r="42" spans="8:21" ht="13.5" customHeight="1" thickBot="1">
      <c r="H42" s="14">
        <v>8</v>
      </c>
      <c r="I42" s="162" t="s">
        <v>15</v>
      </c>
      <c r="J42" s="421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1080963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201</v>
      </c>
      <c r="D52" s="59" t="s">
        <v>193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366962</v>
      </c>
      <c r="D53" s="87">
        <f t="shared" ref="D53:D63" si="11">SUM(Q3)</f>
        <v>433198</v>
      </c>
      <c r="E53" s="80">
        <f t="shared" ref="E53:E62" si="12">SUM(P16/Q16*100)</f>
        <v>103.45117275597656</v>
      </c>
      <c r="F53" s="20">
        <f t="shared" ref="F53:F63" si="13">SUM(C53/D53*100)</f>
        <v>84.709994044293836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115088</v>
      </c>
      <c r="D54" s="87">
        <f t="shared" si="11"/>
        <v>107022</v>
      </c>
      <c r="E54" s="80">
        <f t="shared" si="12"/>
        <v>117.62517502529563</v>
      </c>
      <c r="F54" s="20">
        <f t="shared" si="13"/>
        <v>107.53676814112987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108510</v>
      </c>
      <c r="D55" s="87">
        <f t="shared" si="11"/>
        <v>111493</v>
      </c>
      <c r="E55" s="80">
        <f t="shared" si="12"/>
        <v>112.35129062652074</v>
      </c>
      <c r="F55" s="20">
        <f t="shared" si="13"/>
        <v>97.324495708250751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99772</v>
      </c>
      <c r="D56" s="87">
        <f t="shared" si="11"/>
        <v>104041</v>
      </c>
      <c r="E56" s="80">
        <f t="shared" si="12"/>
        <v>102.24426636059928</v>
      </c>
      <c r="F56" s="20">
        <f t="shared" si="13"/>
        <v>95.896809911477206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59380</v>
      </c>
      <c r="D57" s="87">
        <f t="shared" si="11"/>
        <v>52564</v>
      </c>
      <c r="E57" s="80">
        <f t="shared" si="12"/>
        <v>110.48264056860044</v>
      </c>
      <c r="F57" s="20">
        <f t="shared" si="13"/>
        <v>112.96704969180426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48718</v>
      </c>
      <c r="D58" s="87">
        <f t="shared" si="11"/>
        <v>43668</v>
      </c>
      <c r="E58" s="80">
        <f t="shared" si="12"/>
        <v>103.90070165710507</v>
      </c>
      <c r="F58" s="20">
        <f t="shared" si="13"/>
        <v>111.56453238069066</v>
      </c>
      <c r="G58" s="21"/>
    </row>
    <row r="59" spans="1:16" ht="13.5" customHeight="1">
      <c r="A59" s="9">
        <v>7</v>
      </c>
      <c r="B59" s="162" t="s">
        <v>29</v>
      </c>
      <c r="C59" s="13">
        <f t="shared" si="10"/>
        <v>44786</v>
      </c>
      <c r="D59" s="87">
        <f t="shared" si="11"/>
        <v>33994</v>
      </c>
      <c r="E59" s="80">
        <f t="shared" si="12"/>
        <v>177.64467890999958</v>
      </c>
      <c r="F59" s="20">
        <f t="shared" si="13"/>
        <v>131.74677884332527</v>
      </c>
      <c r="G59" s="21"/>
    </row>
    <row r="60" spans="1:16" ht="13.5" customHeight="1">
      <c r="A60" s="9">
        <v>8</v>
      </c>
      <c r="B60" s="160" t="s">
        <v>2</v>
      </c>
      <c r="C60" s="13">
        <f t="shared" si="10"/>
        <v>41884</v>
      </c>
      <c r="D60" s="87">
        <f t="shared" si="11"/>
        <v>39452</v>
      </c>
      <c r="E60" s="80">
        <f t="shared" si="12"/>
        <v>112.5097375560749</v>
      </c>
      <c r="F60" s="20">
        <f t="shared" si="13"/>
        <v>106.16445300618473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33540</v>
      </c>
      <c r="D61" s="87">
        <f t="shared" si="11"/>
        <v>31887</v>
      </c>
      <c r="E61" s="80">
        <f t="shared" si="12"/>
        <v>103.15873650539784</v>
      </c>
      <c r="F61" s="20">
        <f t="shared" si="13"/>
        <v>105.18393075548029</v>
      </c>
      <c r="G61" s="21"/>
    </row>
    <row r="62" spans="1:16" ht="13.5" customHeight="1" thickBot="1">
      <c r="A62" s="127">
        <v>10</v>
      </c>
      <c r="B62" s="375" t="s">
        <v>28</v>
      </c>
      <c r="C62" s="113">
        <f t="shared" si="10"/>
        <v>27187</v>
      </c>
      <c r="D62" s="128">
        <f t="shared" si="11"/>
        <v>24848</v>
      </c>
      <c r="E62" s="129">
        <f t="shared" si="12"/>
        <v>104.51312805135893</v>
      </c>
      <c r="F62" s="130">
        <f t="shared" si="13"/>
        <v>109.41323245331616</v>
      </c>
      <c r="G62" s="131"/>
    </row>
    <row r="63" spans="1:16" ht="13.5" customHeight="1" thickTop="1">
      <c r="A63" s="114"/>
      <c r="B63" s="132" t="s">
        <v>74</v>
      </c>
      <c r="C63" s="133">
        <f>SUM(J43)</f>
        <v>1080963</v>
      </c>
      <c r="D63" s="133">
        <f t="shared" si="11"/>
        <v>1127722</v>
      </c>
      <c r="E63" s="134">
        <f>SUM(C63/R26*100)</f>
        <v>104.59002403427498</v>
      </c>
      <c r="F63" s="135">
        <f t="shared" si="13"/>
        <v>95.853676704010383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L45" sqref="L4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201</v>
      </c>
      <c r="I2" s="3"/>
      <c r="J2" s="184" t="s">
        <v>102</v>
      </c>
      <c r="K2" s="3"/>
      <c r="L2" s="293" t="s">
        <v>196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18"/>
      <c r="S3" s="26"/>
      <c r="T3" s="26"/>
      <c r="U3" s="26"/>
    </row>
    <row r="4" spans="8:30" ht="13.5" customHeight="1">
      <c r="H4" s="97">
        <v>18028</v>
      </c>
      <c r="I4" s="3">
        <v>33</v>
      </c>
      <c r="J4" s="160" t="s">
        <v>0</v>
      </c>
      <c r="K4" s="116">
        <f>SUM(I4)</f>
        <v>33</v>
      </c>
      <c r="L4" s="309">
        <v>16045</v>
      </c>
      <c r="M4" s="45"/>
      <c r="N4" s="418"/>
      <c r="O4" s="90"/>
      <c r="S4" s="26"/>
      <c r="T4" s="26"/>
      <c r="U4" s="26"/>
    </row>
    <row r="5" spans="8:30" ht="13.5" customHeight="1">
      <c r="H5" s="289">
        <v>13529</v>
      </c>
      <c r="I5" s="3">
        <v>26</v>
      </c>
      <c r="J5" s="160" t="s">
        <v>30</v>
      </c>
      <c r="K5" s="116">
        <f t="shared" ref="K5:K13" si="0">SUM(I5)</f>
        <v>26</v>
      </c>
      <c r="L5" s="310">
        <v>13705</v>
      </c>
      <c r="M5" s="45"/>
      <c r="N5" s="418"/>
      <c r="O5" s="90"/>
      <c r="S5" s="26"/>
      <c r="T5" s="26"/>
      <c r="U5" s="26"/>
    </row>
    <row r="6" spans="8:30" ht="13.5" customHeight="1">
      <c r="H6" s="44">
        <v>9351</v>
      </c>
      <c r="I6" s="3">
        <v>14</v>
      </c>
      <c r="J6" s="160" t="s">
        <v>19</v>
      </c>
      <c r="K6" s="116">
        <f t="shared" si="0"/>
        <v>14</v>
      </c>
      <c r="L6" s="310">
        <v>6064</v>
      </c>
      <c r="M6" s="45"/>
      <c r="N6" s="418"/>
      <c r="O6" s="90"/>
      <c r="S6" s="26"/>
      <c r="T6" s="26"/>
      <c r="U6" s="26"/>
    </row>
    <row r="7" spans="8:30" ht="13.5" customHeight="1">
      <c r="H7" s="44">
        <v>3447</v>
      </c>
      <c r="I7" s="3">
        <v>38</v>
      </c>
      <c r="J7" s="160" t="s">
        <v>38</v>
      </c>
      <c r="K7" s="116">
        <f t="shared" si="0"/>
        <v>38</v>
      </c>
      <c r="L7" s="310">
        <v>3629</v>
      </c>
      <c r="M7" s="45"/>
      <c r="N7" s="418"/>
      <c r="O7" s="90"/>
      <c r="S7" s="26"/>
      <c r="T7" s="26"/>
      <c r="U7" s="26"/>
    </row>
    <row r="8" spans="8:30">
      <c r="H8" s="88">
        <v>3254</v>
      </c>
      <c r="I8" s="3">
        <v>15</v>
      </c>
      <c r="J8" s="160" t="s">
        <v>20</v>
      </c>
      <c r="K8" s="116">
        <f t="shared" si="0"/>
        <v>15</v>
      </c>
      <c r="L8" s="310">
        <v>3383</v>
      </c>
      <c r="M8" s="45"/>
      <c r="N8" s="90"/>
      <c r="O8" s="90"/>
      <c r="S8" s="26"/>
      <c r="T8" s="26"/>
      <c r="U8" s="26"/>
    </row>
    <row r="9" spans="8:30">
      <c r="H9" s="193">
        <v>3129</v>
      </c>
      <c r="I9" s="3">
        <v>37</v>
      </c>
      <c r="J9" s="160" t="s">
        <v>37</v>
      </c>
      <c r="K9" s="116">
        <f t="shared" si="0"/>
        <v>37</v>
      </c>
      <c r="L9" s="310">
        <v>2048</v>
      </c>
      <c r="M9" s="45"/>
      <c r="N9" s="90"/>
      <c r="O9" s="90"/>
      <c r="S9" s="26"/>
      <c r="T9" s="26"/>
      <c r="U9" s="26"/>
    </row>
    <row r="10" spans="8:30">
      <c r="H10" s="193">
        <v>2248</v>
      </c>
      <c r="I10" s="14">
        <v>34</v>
      </c>
      <c r="J10" s="162" t="s">
        <v>1</v>
      </c>
      <c r="K10" s="116">
        <f t="shared" si="0"/>
        <v>34</v>
      </c>
      <c r="L10" s="310">
        <v>2357</v>
      </c>
      <c r="S10" s="26"/>
      <c r="T10" s="26"/>
      <c r="U10" s="26"/>
    </row>
    <row r="11" spans="8:30">
      <c r="H11" s="43">
        <v>1846</v>
      </c>
      <c r="I11" s="3">
        <v>24</v>
      </c>
      <c r="J11" s="160" t="s">
        <v>28</v>
      </c>
      <c r="K11" s="116">
        <f t="shared" si="0"/>
        <v>24</v>
      </c>
      <c r="L11" s="310">
        <v>1523</v>
      </c>
      <c r="M11" s="45"/>
      <c r="N11" s="90"/>
      <c r="O11" s="90"/>
      <c r="S11" s="26"/>
      <c r="T11" s="26"/>
      <c r="U11" s="26"/>
    </row>
    <row r="12" spans="8:30">
      <c r="H12" s="166">
        <v>1420</v>
      </c>
      <c r="I12" s="14">
        <v>27</v>
      </c>
      <c r="J12" s="162" t="s">
        <v>31</v>
      </c>
      <c r="K12" s="116">
        <f t="shared" si="0"/>
        <v>27</v>
      </c>
      <c r="L12" s="310">
        <v>1488</v>
      </c>
      <c r="M12" s="45"/>
      <c r="N12" s="90"/>
      <c r="O12" s="90"/>
      <c r="S12" s="26"/>
      <c r="T12" s="26"/>
      <c r="U12" s="26"/>
    </row>
    <row r="13" spans="8:30" ht="14.25" thickBot="1">
      <c r="H13" s="436">
        <v>1167</v>
      </c>
      <c r="I13" s="378">
        <v>17</v>
      </c>
      <c r="J13" s="379" t="s">
        <v>21</v>
      </c>
      <c r="K13" s="116">
        <f t="shared" si="0"/>
        <v>17</v>
      </c>
      <c r="L13" s="310">
        <v>788</v>
      </c>
      <c r="M13" s="45"/>
      <c r="N13" s="90"/>
      <c r="O13" s="90"/>
      <c r="S13" s="26"/>
      <c r="T13" s="26"/>
      <c r="U13" s="26"/>
    </row>
    <row r="14" spans="8:30" ht="14.25" thickTop="1">
      <c r="H14" s="44">
        <v>905</v>
      </c>
      <c r="I14" s="121">
        <v>36</v>
      </c>
      <c r="J14" s="174" t="s">
        <v>5</v>
      </c>
      <c r="K14" s="107" t="s">
        <v>8</v>
      </c>
      <c r="L14" s="311">
        <v>56319</v>
      </c>
      <c r="S14" s="26"/>
      <c r="T14" s="26"/>
      <c r="U14" s="26"/>
    </row>
    <row r="15" spans="8:30">
      <c r="H15" s="88">
        <v>858</v>
      </c>
      <c r="I15" s="3">
        <v>25</v>
      </c>
      <c r="J15" s="160" t="s">
        <v>29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44">
        <v>704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2">
        <v>15624</v>
      </c>
      <c r="N16" s="89">
        <f>SUM(H4)</f>
        <v>18028</v>
      </c>
      <c r="O16" s="45"/>
      <c r="P16" s="17"/>
      <c r="S16" s="26"/>
      <c r="T16" s="26"/>
      <c r="U16" s="26"/>
    </row>
    <row r="17" spans="1:21">
      <c r="H17" s="440">
        <v>586</v>
      </c>
      <c r="I17" s="3">
        <v>1</v>
      </c>
      <c r="J17" s="160" t="s">
        <v>4</v>
      </c>
      <c r="K17" s="116">
        <f t="shared" ref="K17:K25" si="1">SUM(I5)</f>
        <v>26</v>
      </c>
      <c r="L17" s="160" t="s">
        <v>30</v>
      </c>
      <c r="M17" s="313">
        <v>12220</v>
      </c>
      <c r="N17" s="89">
        <f t="shared" ref="N17:N25" si="2">SUM(H5)</f>
        <v>13529</v>
      </c>
      <c r="O17" s="45"/>
      <c r="P17" s="17"/>
      <c r="S17" s="26"/>
      <c r="T17" s="26"/>
      <c r="U17" s="26"/>
    </row>
    <row r="18" spans="1:21">
      <c r="H18" s="122">
        <v>571</v>
      </c>
      <c r="I18" s="33">
        <v>40</v>
      </c>
      <c r="J18" s="160" t="s">
        <v>2</v>
      </c>
      <c r="K18" s="116">
        <f t="shared" si="1"/>
        <v>14</v>
      </c>
      <c r="L18" s="160" t="s">
        <v>19</v>
      </c>
      <c r="M18" s="313">
        <v>9314</v>
      </c>
      <c r="N18" s="89">
        <f t="shared" si="2"/>
        <v>9351</v>
      </c>
      <c r="O18" s="45"/>
      <c r="P18" s="17"/>
      <c r="S18" s="26"/>
      <c r="T18" s="26"/>
      <c r="U18" s="26"/>
    </row>
    <row r="19" spans="1:21">
      <c r="H19" s="97">
        <v>229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3436</v>
      </c>
      <c r="N19" s="89">
        <f t="shared" si="2"/>
        <v>3447</v>
      </c>
      <c r="O19" s="45"/>
      <c r="P19" s="17"/>
      <c r="S19" s="26"/>
      <c r="T19" s="26"/>
      <c r="U19" s="26"/>
    </row>
    <row r="20" spans="1:21" ht="14.25" thickBot="1">
      <c r="H20" s="88">
        <v>192</v>
      </c>
      <c r="I20" s="3">
        <v>32</v>
      </c>
      <c r="J20" s="160" t="s">
        <v>35</v>
      </c>
      <c r="K20" s="116">
        <f t="shared" si="1"/>
        <v>15</v>
      </c>
      <c r="L20" s="160" t="s">
        <v>20</v>
      </c>
      <c r="M20" s="313">
        <v>3690</v>
      </c>
      <c r="N20" s="89">
        <f t="shared" si="2"/>
        <v>3254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201</v>
      </c>
      <c r="D21" s="59" t="s">
        <v>193</v>
      </c>
      <c r="E21" s="59" t="s">
        <v>51</v>
      </c>
      <c r="F21" s="59" t="s">
        <v>50</v>
      </c>
      <c r="G21" s="59" t="s">
        <v>52</v>
      </c>
      <c r="H21" s="88">
        <v>83</v>
      </c>
      <c r="I21" s="3">
        <v>21</v>
      </c>
      <c r="J21" s="160" t="s">
        <v>25</v>
      </c>
      <c r="K21" s="116">
        <f t="shared" si="1"/>
        <v>37</v>
      </c>
      <c r="L21" s="160" t="s">
        <v>37</v>
      </c>
      <c r="M21" s="313">
        <v>4167</v>
      </c>
      <c r="N21" s="89">
        <f t="shared" si="2"/>
        <v>3129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18028</v>
      </c>
      <c r="D22" s="89">
        <f>SUM(L4)</f>
        <v>16045</v>
      </c>
      <c r="E22" s="52">
        <f t="shared" ref="E22:E32" si="4">SUM(N16/M16*100)</f>
        <v>115.38658474142345</v>
      </c>
      <c r="F22" s="55">
        <f>SUM(C22/D22*100)</f>
        <v>112.35899033966967</v>
      </c>
      <c r="G22" s="3"/>
      <c r="H22" s="372">
        <v>82</v>
      </c>
      <c r="I22" s="3">
        <v>9</v>
      </c>
      <c r="J22" s="3" t="s">
        <v>163</v>
      </c>
      <c r="K22" s="116">
        <f t="shared" si="1"/>
        <v>34</v>
      </c>
      <c r="L22" s="162" t="s">
        <v>1</v>
      </c>
      <c r="M22" s="313">
        <v>2197</v>
      </c>
      <c r="N22" s="89">
        <f t="shared" si="2"/>
        <v>2248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13529</v>
      </c>
      <c r="D23" s="89">
        <f>SUM(L5)</f>
        <v>13705</v>
      </c>
      <c r="E23" s="52">
        <f t="shared" si="4"/>
        <v>110.71194762684125</v>
      </c>
      <c r="F23" s="55">
        <f t="shared" ref="F23:F32" si="5">SUM(C23/D23*100)</f>
        <v>98.715797154323241</v>
      </c>
      <c r="G23" s="3"/>
      <c r="H23" s="125">
        <v>71</v>
      </c>
      <c r="I23" s="3">
        <v>2</v>
      </c>
      <c r="J23" s="160" t="s">
        <v>6</v>
      </c>
      <c r="K23" s="116">
        <f t="shared" si="1"/>
        <v>24</v>
      </c>
      <c r="L23" s="160" t="s">
        <v>28</v>
      </c>
      <c r="M23" s="313">
        <v>1808</v>
      </c>
      <c r="N23" s="89">
        <f t="shared" si="2"/>
        <v>1846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9351</v>
      </c>
      <c r="D24" s="89">
        <f t="shared" ref="D24:D31" si="6">SUM(L6)</f>
        <v>6064</v>
      </c>
      <c r="E24" s="52">
        <f t="shared" si="4"/>
        <v>100.39725144943097</v>
      </c>
      <c r="F24" s="55">
        <f t="shared" si="5"/>
        <v>154.2051451187335</v>
      </c>
      <c r="G24" s="3"/>
      <c r="H24" s="417">
        <v>60</v>
      </c>
      <c r="I24" s="3">
        <v>22</v>
      </c>
      <c r="J24" s="160" t="s">
        <v>26</v>
      </c>
      <c r="K24" s="116">
        <f t="shared" si="1"/>
        <v>27</v>
      </c>
      <c r="L24" s="162" t="s">
        <v>31</v>
      </c>
      <c r="M24" s="313">
        <v>841</v>
      </c>
      <c r="N24" s="89">
        <f t="shared" si="2"/>
        <v>1420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3447</v>
      </c>
      <c r="D25" s="89">
        <f t="shared" si="6"/>
        <v>3629</v>
      </c>
      <c r="E25" s="52">
        <f t="shared" si="4"/>
        <v>100.32013969732247</v>
      </c>
      <c r="F25" s="55">
        <f t="shared" si="5"/>
        <v>94.984844309727208</v>
      </c>
      <c r="G25" s="3"/>
      <c r="H25" s="91">
        <v>5</v>
      </c>
      <c r="I25" s="3">
        <v>4</v>
      </c>
      <c r="J25" s="160" t="s">
        <v>11</v>
      </c>
      <c r="K25" s="180">
        <f t="shared" si="1"/>
        <v>17</v>
      </c>
      <c r="L25" s="379" t="s">
        <v>21</v>
      </c>
      <c r="M25" s="314">
        <v>1111</v>
      </c>
      <c r="N25" s="166">
        <f t="shared" si="2"/>
        <v>1167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3254</v>
      </c>
      <c r="D26" s="89">
        <f t="shared" si="6"/>
        <v>3383</v>
      </c>
      <c r="E26" s="52">
        <f t="shared" si="4"/>
        <v>88.184281842818422</v>
      </c>
      <c r="F26" s="55">
        <f t="shared" si="5"/>
        <v>96.186816435116768</v>
      </c>
      <c r="G26" s="12"/>
      <c r="H26" s="125">
        <v>3</v>
      </c>
      <c r="I26" s="3">
        <v>12</v>
      </c>
      <c r="J26" s="160" t="s">
        <v>18</v>
      </c>
      <c r="K26" s="3"/>
      <c r="L26" s="361" t="s">
        <v>157</v>
      </c>
      <c r="M26" s="315">
        <v>58505</v>
      </c>
      <c r="N26" s="191">
        <f>SUM(H44)</f>
        <v>61769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3129</v>
      </c>
      <c r="D27" s="89">
        <f t="shared" si="6"/>
        <v>2048</v>
      </c>
      <c r="E27" s="52">
        <f t="shared" si="4"/>
        <v>75.089992800575956</v>
      </c>
      <c r="F27" s="55">
        <f t="shared" si="5"/>
        <v>152.783203125</v>
      </c>
      <c r="G27" s="3"/>
      <c r="H27" s="372">
        <v>1</v>
      </c>
      <c r="I27" s="3">
        <v>31</v>
      </c>
      <c r="J27" s="160" t="s">
        <v>105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2248</v>
      </c>
      <c r="D28" s="89">
        <f t="shared" si="6"/>
        <v>2357</v>
      </c>
      <c r="E28" s="52">
        <f t="shared" si="4"/>
        <v>102.3213472917615</v>
      </c>
      <c r="F28" s="55">
        <f t="shared" si="5"/>
        <v>95.375477301654641</v>
      </c>
      <c r="G28" s="3"/>
      <c r="H28" s="91">
        <v>0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1846</v>
      </c>
      <c r="D29" s="89">
        <f t="shared" si="6"/>
        <v>1523</v>
      </c>
      <c r="E29" s="52">
        <f t="shared" si="4"/>
        <v>102.10176991150442</v>
      </c>
      <c r="F29" s="55">
        <f t="shared" si="5"/>
        <v>121.20814182534471</v>
      </c>
      <c r="G29" s="11"/>
      <c r="H29" s="125">
        <v>0</v>
      </c>
      <c r="I29" s="3">
        <v>5</v>
      </c>
      <c r="J29" s="160" t="s">
        <v>12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1420</v>
      </c>
      <c r="D30" s="89">
        <f t="shared" si="6"/>
        <v>1488</v>
      </c>
      <c r="E30" s="52">
        <f t="shared" si="4"/>
        <v>168.84661117717005</v>
      </c>
      <c r="F30" s="55">
        <f t="shared" si="5"/>
        <v>95.430107526881727</v>
      </c>
      <c r="G30" s="12"/>
      <c r="H30" s="91">
        <v>0</v>
      </c>
      <c r="I30" s="3">
        <v>6</v>
      </c>
      <c r="J30" s="160" t="s">
        <v>13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9" t="s">
        <v>21</v>
      </c>
      <c r="C31" s="43">
        <f t="shared" si="3"/>
        <v>1167</v>
      </c>
      <c r="D31" s="89">
        <f t="shared" si="6"/>
        <v>788</v>
      </c>
      <c r="E31" s="52">
        <f t="shared" si="4"/>
        <v>105.04050405040503</v>
      </c>
      <c r="F31" s="55">
        <f t="shared" si="5"/>
        <v>148.09644670050761</v>
      </c>
      <c r="G31" s="92"/>
      <c r="H31" s="125">
        <v>0</v>
      </c>
      <c r="I31" s="3">
        <v>7</v>
      </c>
      <c r="J31" s="160" t="s">
        <v>14</v>
      </c>
      <c r="L31" s="29"/>
      <c r="M31" s="26"/>
      <c r="Q31" t="s">
        <v>210</v>
      </c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61769</v>
      </c>
      <c r="D32" s="67">
        <f>SUM(L14)</f>
        <v>56319</v>
      </c>
      <c r="E32" s="70">
        <f t="shared" si="4"/>
        <v>105.5790103409965</v>
      </c>
      <c r="F32" s="68">
        <f t="shared" si="5"/>
        <v>109.67701841296898</v>
      </c>
      <c r="G32" s="69"/>
      <c r="H32" s="441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43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89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430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333">
        <v>0</v>
      </c>
      <c r="I37" s="3">
        <v>19</v>
      </c>
      <c r="J37" s="160" t="s">
        <v>23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29</v>
      </c>
      <c r="J40" s="160" t="s">
        <v>95</v>
      </c>
      <c r="L40" s="48"/>
      <c r="M40" s="26"/>
      <c r="S40" s="26"/>
      <c r="T40" s="26"/>
      <c r="U40" s="26"/>
    </row>
    <row r="41" spans="2:30">
      <c r="H41" s="44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44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61769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201</v>
      </c>
      <c r="I47" s="3"/>
      <c r="J47" s="178" t="s">
        <v>71</v>
      </c>
      <c r="K47" s="3"/>
      <c r="L47" s="298" t="s">
        <v>193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43">
        <v>59032</v>
      </c>
      <c r="I49" s="3">
        <v>26</v>
      </c>
      <c r="J49" s="160" t="s">
        <v>30</v>
      </c>
      <c r="K49" s="3">
        <f>SUM(I49)</f>
        <v>26</v>
      </c>
      <c r="L49" s="303">
        <v>54173</v>
      </c>
      <c r="S49" s="26"/>
      <c r="T49" s="26"/>
      <c r="U49" s="26"/>
      <c r="V49" s="26"/>
    </row>
    <row r="50" spans="1:22">
      <c r="H50" s="43">
        <v>21022</v>
      </c>
      <c r="I50" s="3">
        <v>25</v>
      </c>
      <c r="J50" s="160" t="s">
        <v>29</v>
      </c>
      <c r="K50" s="3">
        <f t="shared" ref="K50:K58" si="7">SUM(I50)</f>
        <v>25</v>
      </c>
      <c r="L50" s="303">
        <v>12854</v>
      </c>
      <c r="M50" s="26"/>
      <c r="N50" s="90"/>
      <c r="O50" s="90"/>
      <c r="S50" s="26"/>
      <c r="T50" s="26"/>
      <c r="U50" s="26"/>
      <c r="V50" s="26"/>
    </row>
    <row r="51" spans="1:22">
      <c r="H51" s="88">
        <v>14321</v>
      </c>
      <c r="I51" s="3">
        <v>33</v>
      </c>
      <c r="J51" s="160" t="s">
        <v>0</v>
      </c>
      <c r="K51" s="3">
        <f t="shared" si="7"/>
        <v>33</v>
      </c>
      <c r="L51" s="303">
        <v>13217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333">
        <v>12914</v>
      </c>
      <c r="I52" s="3">
        <v>13</v>
      </c>
      <c r="J52" s="160" t="s">
        <v>7</v>
      </c>
      <c r="K52" s="3">
        <f t="shared" si="7"/>
        <v>13</v>
      </c>
      <c r="L52" s="443">
        <v>10509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201</v>
      </c>
      <c r="D53" s="59" t="s">
        <v>193</v>
      </c>
      <c r="E53" s="59" t="s">
        <v>51</v>
      </c>
      <c r="F53" s="59" t="s">
        <v>50</v>
      </c>
      <c r="G53" s="59" t="s">
        <v>52</v>
      </c>
      <c r="H53" s="44">
        <v>5740</v>
      </c>
      <c r="I53" s="3">
        <v>34</v>
      </c>
      <c r="J53" s="160" t="s">
        <v>1</v>
      </c>
      <c r="K53" s="3">
        <f t="shared" si="7"/>
        <v>34</v>
      </c>
      <c r="L53" s="303">
        <v>5578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59032</v>
      </c>
      <c r="D54" s="97">
        <f>SUM(L49)</f>
        <v>54173</v>
      </c>
      <c r="E54" s="52">
        <f t="shared" ref="E54:E64" si="9">SUM(N63/M63*100)</f>
        <v>121.67281571407959</v>
      </c>
      <c r="F54" s="52">
        <f>SUM(C54/D54*100)</f>
        <v>108.96941280711793</v>
      </c>
      <c r="G54" s="3"/>
      <c r="H54" s="44">
        <v>5203</v>
      </c>
      <c r="I54" s="3">
        <v>40</v>
      </c>
      <c r="J54" s="160" t="s">
        <v>2</v>
      </c>
      <c r="K54" s="3">
        <f t="shared" si="7"/>
        <v>40</v>
      </c>
      <c r="L54" s="303">
        <v>7694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21022</v>
      </c>
      <c r="D55" s="97">
        <f t="shared" ref="D55:D64" si="10">SUM(L50)</f>
        <v>12854</v>
      </c>
      <c r="E55" s="52">
        <f t="shared" si="9"/>
        <v>888.87949260042285</v>
      </c>
      <c r="F55" s="52">
        <f t="shared" ref="F55:F64" si="11">SUM(C55/D55*100)</f>
        <v>163.54442196981483</v>
      </c>
      <c r="G55" s="3"/>
      <c r="H55" s="88">
        <v>3830</v>
      </c>
      <c r="I55" s="3">
        <v>24</v>
      </c>
      <c r="J55" s="160" t="s">
        <v>28</v>
      </c>
      <c r="K55" s="3">
        <f t="shared" si="7"/>
        <v>24</v>
      </c>
      <c r="L55" s="303">
        <v>3302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14321</v>
      </c>
      <c r="D56" s="97">
        <f t="shared" si="10"/>
        <v>13217</v>
      </c>
      <c r="E56" s="52">
        <f t="shared" si="9"/>
        <v>154.67113079166216</v>
      </c>
      <c r="F56" s="52">
        <f t="shared" si="11"/>
        <v>108.35287886812439</v>
      </c>
      <c r="G56" s="3"/>
      <c r="H56" s="289">
        <v>2009</v>
      </c>
      <c r="I56" s="3">
        <v>36</v>
      </c>
      <c r="J56" s="160" t="s">
        <v>5</v>
      </c>
      <c r="K56" s="3">
        <f t="shared" si="7"/>
        <v>36</v>
      </c>
      <c r="L56" s="303">
        <v>1931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12914</v>
      </c>
      <c r="D57" s="97">
        <f t="shared" si="10"/>
        <v>10509</v>
      </c>
      <c r="E57" s="52">
        <f t="shared" si="9"/>
        <v>88.331053351573189</v>
      </c>
      <c r="F57" s="52">
        <f t="shared" si="11"/>
        <v>122.88514606527738</v>
      </c>
      <c r="G57" s="3"/>
      <c r="H57" s="91">
        <v>1846</v>
      </c>
      <c r="I57" s="3">
        <v>16</v>
      </c>
      <c r="J57" s="160" t="s">
        <v>3</v>
      </c>
      <c r="K57" s="3">
        <f t="shared" si="7"/>
        <v>16</v>
      </c>
      <c r="L57" s="303">
        <v>872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5740</v>
      </c>
      <c r="D58" s="97">
        <f t="shared" si="10"/>
        <v>5578</v>
      </c>
      <c r="E58" s="52">
        <f t="shared" si="9"/>
        <v>103.47935821164593</v>
      </c>
      <c r="F58" s="52">
        <f t="shared" si="11"/>
        <v>102.9042667622804</v>
      </c>
      <c r="G58" s="12"/>
      <c r="H58" s="166">
        <v>1523</v>
      </c>
      <c r="I58" s="14">
        <v>38</v>
      </c>
      <c r="J58" s="162" t="s">
        <v>38</v>
      </c>
      <c r="K58" s="14">
        <f t="shared" si="7"/>
        <v>38</v>
      </c>
      <c r="L58" s="304">
        <v>1651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</v>
      </c>
      <c r="C59" s="43">
        <f t="shared" si="8"/>
        <v>5203</v>
      </c>
      <c r="D59" s="97">
        <f t="shared" si="10"/>
        <v>7694</v>
      </c>
      <c r="E59" s="52">
        <f t="shared" si="9"/>
        <v>70.837304288631714</v>
      </c>
      <c r="F59" s="52">
        <f t="shared" si="11"/>
        <v>67.624122693007536</v>
      </c>
      <c r="G59" s="3"/>
      <c r="H59" s="442">
        <v>1425</v>
      </c>
      <c r="I59" s="335">
        <v>22</v>
      </c>
      <c r="J59" s="220" t="s">
        <v>26</v>
      </c>
      <c r="K59" s="8" t="s">
        <v>67</v>
      </c>
      <c r="L59" s="305">
        <v>116786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3830</v>
      </c>
      <c r="D60" s="97">
        <f t="shared" si="10"/>
        <v>3302</v>
      </c>
      <c r="E60" s="52">
        <f t="shared" si="9"/>
        <v>103.51351351351352</v>
      </c>
      <c r="F60" s="52">
        <f t="shared" si="11"/>
        <v>115.99030890369473</v>
      </c>
      <c r="G60" s="3"/>
      <c r="H60" s="417">
        <v>626</v>
      </c>
      <c r="I60" s="139">
        <v>17</v>
      </c>
      <c r="J60" s="160" t="s">
        <v>21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2009</v>
      </c>
      <c r="D61" s="97">
        <f t="shared" si="10"/>
        <v>1931</v>
      </c>
      <c r="E61" s="52">
        <f t="shared" si="9"/>
        <v>109.60174577195853</v>
      </c>
      <c r="F61" s="52">
        <f t="shared" si="11"/>
        <v>104.03935784567582</v>
      </c>
      <c r="G61" s="11"/>
      <c r="H61" s="417">
        <v>562</v>
      </c>
      <c r="I61" s="139">
        <v>21</v>
      </c>
      <c r="J61" s="3" t="s">
        <v>155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1846</v>
      </c>
      <c r="D62" s="97">
        <f t="shared" si="10"/>
        <v>872</v>
      </c>
      <c r="E62" s="52">
        <f t="shared" si="9"/>
        <v>81.537102473498237</v>
      </c>
      <c r="F62" s="52">
        <f t="shared" si="11"/>
        <v>211.69724770642202</v>
      </c>
      <c r="G62" s="12"/>
      <c r="H62" s="417">
        <v>480</v>
      </c>
      <c r="I62" s="173">
        <v>23</v>
      </c>
      <c r="J62" s="160" t="s">
        <v>27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0">
        <f t="shared" si="8"/>
        <v>1523</v>
      </c>
      <c r="D63" s="137">
        <f t="shared" si="10"/>
        <v>1651</v>
      </c>
      <c r="E63" s="57">
        <f t="shared" si="9"/>
        <v>117.42482652274479</v>
      </c>
      <c r="F63" s="57">
        <f t="shared" si="11"/>
        <v>92.247122955784377</v>
      </c>
      <c r="G63" s="92"/>
      <c r="H63" s="435">
        <v>466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48517</v>
      </c>
      <c r="N63" s="89">
        <f>SUM(H49)</f>
        <v>59032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131208</v>
      </c>
      <c r="D64" s="138">
        <f t="shared" si="10"/>
        <v>116786</v>
      </c>
      <c r="E64" s="70">
        <f t="shared" si="9"/>
        <v>131.3314515644706</v>
      </c>
      <c r="F64" s="70">
        <f t="shared" si="11"/>
        <v>112.34908293802339</v>
      </c>
      <c r="G64" s="69"/>
      <c r="H64" s="125">
        <v>160</v>
      </c>
      <c r="I64" s="3">
        <v>11</v>
      </c>
      <c r="J64" s="160" t="s">
        <v>17</v>
      </c>
      <c r="K64" s="3">
        <f t="shared" ref="K64:K72" si="12">SUM(K50)</f>
        <v>25</v>
      </c>
      <c r="L64" s="160" t="s">
        <v>29</v>
      </c>
      <c r="M64" s="169">
        <v>2365</v>
      </c>
      <c r="N64" s="89">
        <f t="shared" ref="N64:N72" si="13">SUM(H50)</f>
        <v>21022</v>
      </c>
      <c r="O64" s="45"/>
      <c r="S64" s="26"/>
      <c r="T64" s="26"/>
      <c r="U64" s="26"/>
      <c r="V64" s="26"/>
    </row>
    <row r="65" spans="2:22">
      <c r="H65" s="89">
        <v>18</v>
      </c>
      <c r="I65" s="3">
        <v>29</v>
      </c>
      <c r="J65" s="160" t="s">
        <v>95</v>
      </c>
      <c r="K65" s="3">
        <f t="shared" si="12"/>
        <v>33</v>
      </c>
      <c r="L65" s="160" t="s">
        <v>0</v>
      </c>
      <c r="M65" s="169">
        <v>9259</v>
      </c>
      <c r="N65" s="89">
        <f t="shared" si="13"/>
        <v>14321</v>
      </c>
      <c r="O65" s="45"/>
      <c r="S65" s="26"/>
      <c r="T65" s="26"/>
      <c r="U65" s="26"/>
      <c r="V65" s="26"/>
    </row>
    <row r="66" spans="2:22">
      <c r="H66" s="89">
        <v>15</v>
      </c>
      <c r="I66" s="3">
        <v>15</v>
      </c>
      <c r="J66" s="160" t="s">
        <v>20</v>
      </c>
      <c r="K66" s="3">
        <f t="shared" si="12"/>
        <v>13</v>
      </c>
      <c r="L66" s="160" t="s">
        <v>7</v>
      </c>
      <c r="M66" s="169">
        <v>14620</v>
      </c>
      <c r="N66" s="89">
        <f t="shared" si="13"/>
        <v>12914</v>
      </c>
      <c r="O66" s="45"/>
      <c r="S66" s="26"/>
      <c r="T66" s="26"/>
      <c r="U66" s="26"/>
      <c r="V66" s="26"/>
    </row>
    <row r="67" spans="2:22">
      <c r="H67" s="43">
        <v>10</v>
      </c>
      <c r="I67" s="3">
        <v>27</v>
      </c>
      <c r="J67" s="160" t="s">
        <v>31</v>
      </c>
      <c r="K67" s="3">
        <f t="shared" si="12"/>
        <v>34</v>
      </c>
      <c r="L67" s="160" t="s">
        <v>1</v>
      </c>
      <c r="M67" s="169">
        <v>5547</v>
      </c>
      <c r="N67" s="89">
        <f t="shared" si="13"/>
        <v>5740</v>
      </c>
      <c r="O67" s="45"/>
      <c r="S67" s="26"/>
      <c r="T67" s="26"/>
      <c r="U67" s="26"/>
      <c r="V67" s="26"/>
    </row>
    <row r="68" spans="2:22">
      <c r="B68" s="51"/>
      <c r="C68" s="26"/>
      <c r="H68" s="44">
        <v>4</v>
      </c>
      <c r="I68" s="3">
        <v>35</v>
      </c>
      <c r="J68" s="160" t="s">
        <v>36</v>
      </c>
      <c r="K68" s="3">
        <f t="shared" si="12"/>
        <v>40</v>
      </c>
      <c r="L68" s="160" t="s">
        <v>2</v>
      </c>
      <c r="M68" s="169">
        <v>7345</v>
      </c>
      <c r="N68" s="89">
        <f t="shared" si="13"/>
        <v>5203</v>
      </c>
      <c r="O68" s="45"/>
      <c r="S68" s="26"/>
      <c r="T68" s="26"/>
      <c r="U68" s="26"/>
      <c r="V68" s="26"/>
    </row>
    <row r="69" spans="2:22">
      <c r="B69" s="51"/>
      <c r="C69" s="26"/>
      <c r="H69" s="88">
        <v>2</v>
      </c>
      <c r="I69" s="3">
        <v>9</v>
      </c>
      <c r="J69" s="3" t="s">
        <v>161</v>
      </c>
      <c r="K69" s="3">
        <f t="shared" si="12"/>
        <v>24</v>
      </c>
      <c r="L69" s="160" t="s">
        <v>28</v>
      </c>
      <c r="M69" s="169">
        <v>3700</v>
      </c>
      <c r="N69" s="89">
        <f t="shared" si="13"/>
        <v>3830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1</v>
      </c>
      <c r="J70" s="160" t="s">
        <v>4</v>
      </c>
      <c r="K70" s="3">
        <f t="shared" si="12"/>
        <v>36</v>
      </c>
      <c r="L70" s="160" t="s">
        <v>5</v>
      </c>
      <c r="M70" s="169">
        <v>1833</v>
      </c>
      <c r="N70" s="89">
        <f t="shared" si="13"/>
        <v>2009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2</v>
      </c>
      <c r="J71" s="160" t="s">
        <v>6</v>
      </c>
      <c r="K71" s="3">
        <f t="shared" si="12"/>
        <v>16</v>
      </c>
      <c r="L71" s="160" t="s">
        <v>3</v>
      </c>
      <c r="M71" s="169">
        <v>2264</v>
      </c>
      <c r="N71" s="89">
        <f t="shared" si="13"/>
        <v>1846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3</v>
      </c>
      <c r="J72" s="160" t="s">
        <v>10</v>
      </c>
      <c r="K72" s="3">
        <f t="shared" si="12"/>
        <v>38</v>
      </c>
      <c r="L72" s="162" t="s">
        <v>38</v>
      </c>
      <c r="M72" s="170">
        <v>1297</v>
      </c>
      <c r="N72" s="89">
        <f t="shared" si="13"/>
        <v>1523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4</v>
      </c>
      <c r="J73" s="160" t="s">
        <v>11</v>
      </c>
      <c r="K73" s="43"/>
      <c r="L73" s="3" t="s">
        <v>178</v>
      </c>
      <c r="M73" s="168">
        <v>99906</v>
      </c>
      <c r="N73" s="167">
        <f>SUM(H89)</f>
        <v>131208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96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131208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O12" sqref="O1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204</v>
      </c>
      <c r="I2" s="3"/>
      <c r="J2" s="185" t="s">
        <v>103</v>
      </c>
      <c r="K2" s="3"/>
      <c r="L2" s="179" t="s">
        <v>196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18"/>
      <c r="R3" s="48"/>
      <c r="S3" s="26"/>
      <c r="T3" s="26"/>
      <c r="U3" s="26"/>
      <c r="V3" s="26"/>
    </row>
    <row r="4" spans="5:30" ht="13.5" customHeight="1">
      <c r="H4" s="89">
        <v>18722</v>
      </c>
      <c r="I4" s="3">
        <v>34</v>
      </c>
      <c r="J4" s="33" t="s">
        <v>1</v>
      </c>
      <c r="K4" s="200">
        <f>SUM(I4)</f>
        <v>34</v>
      </c>
      <c r="L4" s="272">
        <v>16910</v>
      </c>
      <c r="M4" s="45"/>
      <c r="N4" s="418"/>
      <c r="R4" s="48"/>
      <c r="S4" s="26"/>
      <c r="T4" s="26"/>
      <c r="U4" s="26"/>
      <c r="V4" s="26"/>
    </row>
    <row r="5" spans="5:30" ht="13.5" customHeight="1">
      <c r="H5" s="88">
        <v>17421</v>
      </c>
      <c r="I5" s="3">
        <v>33</v>
      </c>
      <c r="J5" s="33" t="s">
        <v>0</v>
      </c>
      <c r="K5" s="200">
        <f t="shared" ref="K5:K13" si="0">SUM(I5)</f>
        <v>33</v>
      </c>
      <c r="L5" s="272">
        <v>19068</v>
      </c>
      <c r="M5" s="45"/>
      <c r="N5" s="418"/>
      <c r="R5" s="48"/>
      <c r="S5" s="26"/>
      <c r="T5" s="26"/>
      <c r="U5" s="26"/>
      <c r="V5" s="26"/>
    </row>
    <row r="6" spans="5:30" ht="13.5" customHeight="1">
      <c r="H6" s="289">
        <v>17334</v>
      </c>
      <c r="I6" s="3">
        <v>17</v>
      </c>
      <c r="J6" s="33" t="s">
        <v>21</v>
      </c>
      <c r="K6" s="200">
        <f t="shared" si="0"/>
        <v>17</v>
      </c>
      <c r="L6" s="272">
        <v>18623</v>
      </c>
      <c r="M6" s="45"/>
      <c r="N6" s="418"/>
      <c r="R6" s="48"/>
      <c r="S6" s="26"/>
      <c r="T6" s="26"/>
      <c r="U6" s="26"/>
      <c r="V6" s="26"/>
    </row>
    <row r="7" spans="5:30" ht="13.5" customHeight="1">
      <c r="H7" s="88">
        <v>15179</v>
      </c>
      <c r="I7" s="3">
        <v>3</v>
      </c>
      <c r="J7" s="33" t="s">
        <v>10</v>
      </c>
      <c r="K7" s="200">
        <f t="shared" si="0"/>
        <v>3</v>
      </c>
      <c r="L7" s="272">
        <v>29679</v>
      </c>
      <c r="M7" s="45"/>
      <c r="N7" s="418"/>
      <c r="R7" s="48"/>
      <c r="S7" s="26"/>
      <c r="T7" s="26"/>
      <c r="U7" s="26"/>
      <c r="V7" s="26"/>
    </row>
    <row r="8" spans="5:30">
      <c r="H8" s="88">
        <v>14135</v>
      </c>
      <c r="I8" s="3">
        <v>40</v>
      </c>
      <c r="J8" s="33" t="s">
        <v>2</v>
      </c>
      <c r="K8" s="200">
        <f t="shared" si="0"/>
        <v>40</v>
      </c>
      <c r="L8" s="272">
        <v>10055</v>
      </c>
      <c r="M8" s="45"/>
      <c r="R8" s="48"/>
      <c r="S8" s="26"/>
      <c r="T8" s="26"/>
      <c r="U8" s="26"/>
      <c r="V8" s="26"/>
    </row>
    <row r="9" spans="5:30">
      <c r="H9" s="88">
        <v>10733</v>
      </c>
      <c r="I9" s="3">
        <v>31</v>
      </c>
      <c r="J9" s="33" t="s">
        <v>64</v>
      </c>
      <c r="K9" s="200">
        <f t="shared" si="0"/>
        <v>31</v>
      </c>
      <c r="L9" s="272">
        <v>10319</v>
      </c>
      <c r="M9" s="45"/>
      <c r="R9" s="48"/>
      <c r="S9" s="26"/>
      <c r="T9" s="26"/>
      <c r="U9" s="26"/>
      <c r="V9" s="26"/>
    </row>
    <row r="10" spans="5:30">
      <c r="H10" s="88">
        <v>10182</v>
      </c>
      <c r="I10" s="3">
        <v>13</v>
      </c>
      <c r="J10" s="33" t="s">
        <v>7</v>
      </c>
      <c r="K10" s="200">
        <f t="shared" si="0"/>
        <v>13</v>
      </c>
      <c r="L10" s="272">
        <v>8981</v>
      </c>
      <c r="M10" s="45"/>
      <c r="R10" s="48"/>
      <c r="S10" s="26"/>
      <c r="T10" s="26"/>
      <c r="U10" s="26"/>
      <c r="V10" s="26"/>
    </row>
    <row r="11" spans="5:30">
      <c r="H11" s="88">
        <v>7406</v>
      </c>
      <c r="I11" s="3">
        <v>25</v>
      </c>
      <c r="J11" s="33" t="s">
        <v>29</v>
      </c>
      <c r="K11" s="200">
        <f t="shared" si="0"/>
        <v>25</v>
      </c>
      <c r="L11" s="273">
        <v>7680</v>
      </c>
      <c r="M11" s="45"/>
      <c r="N11" s="29"/>
      <c r="R11" s="48"/>
      <c r="S11" s="26"/>
      <c r="T11" s="26"/>
      <c r="U11" s="26"/>
      <c r="V11" s="26"/>
    </row>
    <row r="12" spans="5:30">
      <c r="H12" s="444">
        <v>6936</v>
      </c>
      <c r="I12" s="3">
        <v>21</v>
      </c>
      <c r="J12" s="3" t="s">
        <v>158</v>
      </c>
      <c r="K12" s="200">
        <f t="shared" si="0"/>
        <v>21</v>
      </c>
      <c r="L12" s="273">
        <v>5570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7">
        <v>6519</v>
      </c>
      <c r="I13" s="14">
        <v>26</v>
      </c>
      <c r="J13" s="77" t="s">
        <v>30</v>
      </c>
      <c r="K13" s="200">
        <f t="shared" si="0"/>
        <v>26</v>
      </c>
      <c r="L13" s="273">
        <v>4177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3">
        <v>5184</v>
      </c>
      <c r="I14" s="219">
        <v>16</v>
      </c>
      <c r="J14" s="377" t="s">
        <v>3</v>
      </c>
      <c r="K14" s="107" t="s">
        <v>8</v>
      </c>
      <c r="L14" s="274">
        <v>157780</v>
      </c>
      <c r="N14" s="32"/>
      <c r="R14" s="48"/>
      <c r="S14" s="26"/>
      <c r="T14" s="26"/>
      <c r="U14" s="26"/>
      <c r="V14" s="26"/>
    </row>
    <row r="15" spans="5:30">
      <c r="H15" s="88">
        <v>4640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4443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>
      <c r="H17" s="88">
        <v>3654</v>
      </c>
      <c r="I17" s="3">
        <v>2</v>
      </c>
      <c r="J17" s="33" t="s">
        <v>6</v>
      </c>
      <c r="L17" s="32"/>
      <c r="R17" s="48"/>
      <c r="S17" s="26"/>
      <c r="T17" s="26"/>
      <c r="U17" s="26"/>
      <c r="V17" s="26"/>
    </row>
    <row r="18" spans="1:22">
      <c r="H18" s="416">
        <v>1837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43">
        <v>1486</v>
      </c>
      <c r="I19" s="3">
        <v>1</v>
      </c>
      <c r="J19" s="33" t="s">
        <v>4</v>
      </c>
      <c r="K19" s="116">
        <f>SUM(I4)</f>
        <v>34</v>
      </c>
      <c r="L19" s="33" t="s">
        <v>1</v>
      </c>
      <c r="M19" s="365">
        <v>18922</v>
      </c>
      <c r="N19" s="89">
        <f>SUM(H4)</f>
        <v>18722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201</v>
      </c>
      <c r="D20" s="59" t="s">
        <v>193</v>
      </c>
      <c r="E20" s="59" t="s">
        <v>51</v>
      </c>
      <c r="F20" s="59" t="s">
        <v>50</v>
      </c>
      <c r="G20" s="60" t="s">
        <v>52</v>
      </c>
      <c r="H20" s="88">
        <v>1334</v>
      </c>
      <c r="I20" s="3">
        <v>24</v>
      </c>
      <c r="J20" s="33" t="s">
        <v>28</v>
      </c>
      <c r="K20" s="116">
        <f t="shared" ref="K20:K28" si="1">SUM(I5)</f>
        <v>33</v>
      </c>
      <c r="L20" s="33" t="s">
        <v>0</v>
      </c>
      <c r="M20" s="366">
        <v>13665</v>
      </c>
      <c r="N20" s="89">
        <f t="shared" ref="N20:N28" si="2">SUM(H5)</f>
        <v>17421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</v>
      </c>
      <c r="C21" s="199">
        <f>SUM(H4)</f>
        <v>18722</v>
      </c>
      <c r="D21" s="89">
        <f>SUM(L4)</f>
        <v>16910</v>
      </c>
      <c r="E21" s="52">
        <f t="shared" ref="E21:E30" si="3">SUM(N19/M19*100)</f>
        <v>98.943029278089</v>
      </c>
      <c r="F21" s="52">
        <f t="shared" ref="F21:F31" si="4">SUM(C21/D21*100)</f>
        <v>110.71555292726198</v>
      </c>
      <c r="G21" s="62"/>
      <c r="H21" s="88">
        <v>1140</v>
      </c>
      <c r="I21" s="3">
        <v>36</v>
      </c>
      <c r="J21" s="33" t="s">
        <v>5</v>
      </c>
      <c r="K21" s="116">
        <f t="shared" si="1"/>
        <v>17</v>
      </c>
      <c r="L21" s="33" t="s">
        <v>21</v>
      </c>
      <c r="M21" s="366">
        <v>16685</v>
      </c>
      <c r="N21" s="89">
        <f t="shared" si="2"/>
        <v>17334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199">
        <f t="shared" ref="C22:C30" si="5">SUM(H5)</f>
        <v>17421</v>
      </c>
      <c r="D22" s="89">
        <f t="shared" ref="D22:D29" si="6">SUM(L5)</f>
        <v>19068</v>
      </c>
      <c r="E22" s="52">
        <f t="shared" si="3"/>
        <v>127.48627881448957</v>
      </c>
      <c r="F22" s="52">
        <f t="shared" si="4"/>
        <v>91.362492133417234</v>
      </c>
      <c r="G22" s="62"/>
      <c r="H22" s="44">
        <v>757</v>
      </c>
      <c r="I22" s="3">
        <v>9</v>
      </c>
      <c r="J22" s="3" t="s">
        <v>162</v>
      </c>
      <c r="K22" s="116">
        <f t="shared" si="1"/>
        <v>3</v>
      </c>
      <c r="L22" s="33" t="s">
        <v>10</v>
      </c>
      <c r="M22" s="366">
        <v>32260</v>
      </c>
      <c r="N22" s="89">
        <f t="shared" si="2"/>
        <v>15179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17334</v>
      </c>
      <c r="D23" s="89">
        <f t="shared" si="6"/>
        <v>18623</v>
      </c>
      <c r="E23" s="52">
        <f t="shared" si="3"/>
        <v>103.88972130656278</v>
      </c>
      <c r="F23" s="52">
        <f t="shared" si="4"/>
        <v>93.078451377329102</v>
      </c>
      <c r="G23" s="62"/>
      <c r="H23" s="88">
        <v>450</v>
      </c>
      <c r="I23" s="3">
        <v>10</v>
      </c>
      <c r="J23" s="33" t="s">
        <v>16</v>
      </c>
      <c r="K23" s="116">
        <f t="shared" si="1"/>
        <v>40</v>
      </c>
      <c r="L23" s="33" t="s">
        <v>2</v>
      </c>
      <c r="M23" s="366">
        <v>10305</v>
      </c>
      <c r="N23" s="89">
        <f t="shared" si="2"/>
        <v>14135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10</v>
      </c>
      <c r="C24" s="199">
        <f t="shared" si="5"/>
        <v>15179</v>
      </c>
      <c r="D24" s="89">
        <f t="shared" si="6"/>
        <v>29679</v>
      </c>
      <c r="E24" s="52">
        <f t="shared" si="3"/>
        <v>47.052076875387478</v>
      </c>
      <c r="F24" s="52">
        <f t="shared" si="4"/>
        <v>51.143906465851273</v>
      </c>
      <c r="G24" s="62"/>
      <c r="H24" s="88">
        <v>422</v>
      </c>
      <c r="I24" s="3">
        <v>12</v>
      </c>
      <c r="J24" s="33" t="s">
        <v>18</v>
      </c>
      <c r="K24" s="116">
        <f t="shared" si="1"/>
        <v>31</v>
      </c>
      <c r="L24" s="33" t="s">
        <v>64</v>
      </c>
      <c r="M24" s="366">
        <v>8820</v>
      </c>
      <c r="N24" s="89">
        <f t="shared" si="2"/>
        <v>10733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</v>
      </c>
      <c r="C25" s="199">
        <f t="shared" si="5"/>
        <v>14135</v>
      </c>
      <c r="D25" s="89">
        <f t="shared" si="6"/>
        <v>10055</v>
      </c>
      <c r="E25" s="52">
        <f t="shared" si="3"/>
        <v>137.16642406598737</v>
      </c>
      <c r="F25" s="52">
        <f t="shared" si="4"/>
        <v>140.57682744903033</v>
      </c>
      <c r="G25" s="72"/>
      <c r="H25" s="88">
        <v>284</v>
      </c>
      <c r="I25" s="3">
        <v>32</v>
      </c>
      <c r="J25" s="33" t="s">
        <v>35</v>
      </c>
      <c r="K25" s="116">
        <f t="shared" si="1"/>
        <v>13</v>
      </c>
      <c r="L25" s="33" t="s">
        <v>7</v>
      </c>
      <c r="M25" s="366">
        <v>8548</v>
      </c>
      <c r="N25" s="89">
        <f t="shared" si="2"/>
        <v>10182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64</v>
      </c>
      <c r="C26" s="199">
        <f t="shared" si="5"/>
        <v>10733</v>
      </c>
      <c r="D26" s="89">
        <f t="shared" si="6"/>
        <v>10319</v>
      </c>
      <c r="E26" s="52">
        <f t="shared" si="3"/>
        <v>121.68934240362812</v>
      </c>
      <c r="F26" s="52">
        <f t="shared" si="4"/>
        <v>104.01201666828182</v>
      </c>
      <c r="G26" s="62"/>
      <c r="H26" s="88">
        <v>264</v>
      </c>
      <c r="I26" s="3">
        <v>7</v>
      </c>
      <c r="J26" s="33" t="s">
        <v>14</v>
      </c>
      <c r="K26" s="116">
        <f t="shared" si="1"/>
        <v>25</v>
      </c>
      <c r="L26" s="33" t="s">
        <v>29</v>
      </c>
      <c r="M26" s="367">
        <v>7762</v>
      </c>
      <c r="N26" s="89">
        <f t="shared" si="2"/>
        <v>7406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10182</v>
      </c>
      <c r="D27" s="89">
        <f t="shared" si="6"/>
        <v>8981</v>
      </c>
      <c r="E27" s="52">
        <f t="shared" si="3"/>
        <v>119.11558259241927</v>
      </c>
      <c r="F27" s="52">
        <f t="shared" si="4"/>
        <v>113.37267564859148</v>
      </c>
      <c r="G27" s="62"/>
      <c r="H27" s="88">
        <v>250</v>
      </c>
      <c r="I27" s="3">
        <v>37</v>
      </c>
      <c r="J27" s="33" t="s">
        <v>37</v>
      </c>
      <c r="K27" s="116">
        <f t="shared" si="1"/>
        <v>21</v>
      </c>
      <c r="L27" s="3" t="s">
        <v>155</v>
      </c>
      <c r="M27" s="368">
        <v>5581</v>
      </c>
      <c r="N27" s="89">
        <f t="shared" si="2"/>
        <v>6936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199">
        <f t="shared" si="5"/>
        <v>7406</v>
      </c>
      <c r="D28" s="89">
        <f t="shared" si="6"/>
        <v>7680</v>
      </c>
      <c r="E28" s="52">
        <f t="shared" si="3"/>
        <v>95.413553207936104</v>
      </c>
      <c r="F28" s="52">
        <f t="shared" si="4"/>
        <v>96.432291666666671</v>
      </c>
      <c r="G28" s="73"/>
      <c r="H28" s="88">
        <v>201</v>
      </c>
      <c r="I28" s="3">
        <v>39</v>
      </c>
      <c r="J28" s="33" t="s">
        <v>39</v>
      </c>
      <c r="K28" s="180">
        <f t="shared" si="1"/>
        <v>26</v>
      </c>
      <c r="L28" s="77" t="s">
        <v>30</v>
      </c>
      <c r="M28" s="368">
        <v>4054</v>
      </c>
      <c r="N28" s="166">
        <f t="shared" si="2"/>
        <v>6519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" t="s">
        <v>155</v>
      </c>
      <c r="C29" s="199">
        <f t="shared" si="5"/>
        <v>6936</v>
      </c>
      <c r="D29" s="89">
        <f t="shared" si="6"/>
        <v>5570</v>
      </c>
      <c r="E29" s="52">
        <f t="shared" si="3"/>
        <v>124.27880308188497</v>
      </c>
      <c r="F29" s="52">
        <f t="shared" si="4"/>
        <v>124.524236983842</v>
      </c>
      <c r="G29" s="72"/>
      <c r="H29" s="88">
        <v>195</v>
      </c>
      <c r="I29" s="3">
        <v>27</v>
      </c>
      <c r="J29" s="33" t="s">
        <v>31</v>
      </c>
      <c r="K29" s="114"/>
      <c r="L29" s="114" t="s">
        <v>166</v>
      </c>
      <c r="M29" s="369">
        <v>168558</v>
      </c>
      <c r="N29" s="171">
        <f>SUM(H44)</f>
        <v>151627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6519</v>
      </c>
      <c r="D30" s="89">
        <f>SUM(L13)</f>
        <v>4177</v>
      </c>
      <c r="E30" s="57">
        <f t="shared" si="3"/>
        <v>160.80414405525408</v>
      </c>
      <c r="F30" s="63">
        <f t="shared" si="4"/>
        <v>156.06894900646398</v>
      </c>
      <c r="G30" s="75"/>
      <c r="H30" s="88">
        <v>161</v>
      </c>
      <c r="I30" s="3">
        <v>4</v>
      </c>
      <c r="J30" s="33" t="s">
        <v>11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151627</v>
      </c>
      <c r="D31" s="67">
        <f>SUM(L14)</f>
        <v>157780</v>
      </c>
      <c r="E31" s="70">
        <f>SUM(N29/M29*100)</f>
        <v>89.955386276533886</v>
      </c>
      <c r="F31" s="63">
        <f t="shared" si="4"/>
        <v>96.100266193433896</v>
      </c>
      <c r="G31" s="71"/>
      <c r="H31" s="88">
        <v>139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3">
        <v>132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60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12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438">
        <v>8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5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289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30</v>
      </c>
      <c r="J38" s="33" t="s">
        <v>33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151627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204</v>
      </c>
      <c r="I48" s="3"/>
      <c r="J48" s="188" t="s">
        <v>91</v>
      </c>
      <c r="K48" s="3"/>
      <c r="L48" s="326" t="s">
        <v>196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26842</v>
      </c>
      <c r="I50" s="3">
        <v>16</v>
      </c>
      <c r="J50" s="33" t="s">
        <v>3</v>
      </c>
      <c r="K50" s="324">
        <f>SUM(I50)</f>
        <v>16</v>
      </c>
      <c r="L50" s="327">
        <v>22425</v>
      </c>
      <c r="M50" s="45"/>
      <c r="R50" s="48"/>
      <c r="S50" s="26"/>
      <c r="T50" s="26"/>
      <c r="U50" s="26"/>
      <c r="V50" s="26"/>
    </row>
    <row r="51" spans="1:22">
      <c r="H51" s="44">
        <v>15217</v>
      </c>
      <c r="I51" s="3">
        <v>26</v>
      </c>
      <c r="J51" s="33" t="s">
        <v>30</v>
      </c>
      <c r="K51" s="324">
        <f t="shared" ref="K51:K59" si="7">SUM(I51)</f>
        <v>26</v>
      </c>
      <c r="L51" s="328">
        <v>10525</v>
      </c>
      <c r="M51" s="45"/>
      <c r="R51" s="48"/>
      <c r="S51" s="26"/>
      <c r="T51" s="26"/>
      <c r="U51" s="26"/>
      <c r="V51" s="26"/>
    </row>
    <row r="52" spans="1:22" ht="14.25" thickBot="1">
      <c r="H52" s="44">
        <v>6497</v>
      </c>
      <c r="I52" s="3">
        <v>33</v>
      </c>
      <c r="J52" s="33" t="s">
        <v>0</v>
      </c>
      <c r="K52" s="324">
        <f t="shared" si="7"/>
        <v>33</v>
      </c>
      <c r="L52" s="328">
        <v>5346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201</v>
      </c>
      <c r="D53" s="59" t="s">
        <v>193</v>
      </c>
      <c r="E53" s="59" t="s">
        <v>51</v>
      </c>
      <c r="F53" s="59" t="s">
        <v>50</v>
      </c>
      <c r="G53" s="60" t="s">
        <v>52</v>
      </c>
      <c r="H53" s="88">
        <v>5498</v>
      </c>
      <c r="I53" s="3">
        <v>34</v>
      </c>
      <c r="J53" s="33" t="s">
        <v>1</v>
      </c>
      <c r="K53" s="324">
        <f t="shared" si="7"/>
        <v>34</v>
      </c>
      <c r="L53" s="328">
        <v>5801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26842</v>
      </c>
      <c r="D54" s="97">
        <f>SUM(L50)</f>
        <v>22425</v>
      </c>
      <c r="E54" s="52">
        <f t="shared" ref="E54:E63" si="8">SUM(N67/M67*100)</f>
        <v>124.82909361484444</v>
      </c>
      <c r="F54" s="52">
        <f t="shared" ref="F54:F62" si="9">SUM(C54/D54*100)</f>
        <v>119.69676700111482</v>
      </c>
      <c r="G54" s="62"/>
      <c r="H54" s="44">
        <v>5235</v>
      </c>
      <c r="I54" s="3">
        <v>38</v>
      </c>
      <c r="J54" s="33" t="s">
        <v>38</v>
      </c>
      <c r="K54" s="324">
        <f t="shared" si="7"/>
        <v>38</v>
      </c>
      <c r="L54" s="328">
        <v>4176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15217</v>
      </c>
      <c r="D55" s="97">
        <f t="shared" ref="D55:D63" si="11">SUM(L51)</f>
        <v>10525</v>
      </c>
      <c r="E55" s="52">
        <f t="shared" si="8"/>
        <v>105.45391545391544</v>
      </c>
      <c r="F55" s="52">
        <f t="shared" si="9"/>
        <v>144.5795724465558</v>
      </c>
      <c r="G55" s="62"/>
      <c r="H55" s="88">
        <v>2266</v>
      </c>
      <c r="I55" s="3">
        <v>25</v>
      </c>
      <c r="J55" s="33" t="s">
        <v>29</v>
      </c>
      <c r="K55" s="324">
        <f t="shared" si="7"/>
        <v>25</v>
      </c>
      <c r="L55" s="328">
        <v>690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6497</v>
      </c>
      <c r="D56" s="97">
        <f t="shared" si="11"/>
        <v>5346</v>
      </c>
      <c r="E56" s="52">
        <f t="shared" si="8"/>
        <v>119.7162336465819</v>
      </c>
      <c r="F56" s="52">
        <f t="shared" si="9"/>
        <v>121.53011597456043</v>
      </c>
      <c r="G56" s="62"/>
      <c r="H56" s="44">
        <v>2177</v>
      </c>
      <c r="I56" s="3">
        <v>17</v>
      </c>
      <c r="J56" s="33" t="s">
        <v>21</v>
      </c>
      <c r="K56" s="324">
        <f t="shared" si="7"/>
        <v>17</v>
      </c>
      <c r="L56" s="328">
        <v>952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5498</v>
      </c>
      <c r="D57" s="97">
        <f t="shared" si="11"/>
        <v>5801</v>
      </c>
      <c r="E57" s="52">
        <f t="shared" si="8"/>
        <v>95.385149201943094</v>
      </c>
      <c r="F57" s="52">
        <f t="shared" si="9"/>
        <v>94.776762627133252</v>
      </c>
      <c r="G57" s="62"/>
      <c r="H57" s="88">
        <v>1770</v>
      </c>
      <c r="I57" s="3">
        <v>24</v>
      </c>
      <c r="J57" s="33" t="s">
        <v>28</v>
      </c>
      <c r="K57" s="324">
        <f t="shared" si="7"/>
        <v>24</v>
      </c>
      <c r="L57" s="328">
        <v>1529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5235</v>
      </c>
      <c r="D58" s="97">
        <f t="shared" si="11"/>
        <v>4176</v>
      </c>
      <c r="E58" s="52">
        <f t="shared" si="8"/>
        <v>114.92864983534577</v>
      </c>
      <c r="F58" s="52">
        <f t="shared" si="9"/>
        <v>125.35919540229885</v>
      </c>
      <c r="G58" s="72"/>
      <c r="H58" s="44">
        <v>1041</v>
      </c>
      <c r="I58" s="3">
        <v>14</v>
      </c>
      <c r="J58" s="33" t="s">
        <v>19</v>
      </c>
      <c r="K58" s="324">
        <f t="shared" si="7"/>
        <v>14</v>
      </c>
      <c r="L58" s="328">
        <v>1214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2266</v>
      </c>
      <c r="D59" s="97">
        <f t="shared" si="11"/>
        <v>690</v>
      </c>
      <c r="E59" s="52">
        <f t="shared" si="8"/>
        <v>175.93167701863354</v>
      </c>
      <c r="F59" s="52">
        <f t="shared" si="9"/>
        <v>328.40579710144925</v>
      </c>
      <c r="G59" s="62"/>
      <c r="H59" s="428">
        <v>867</v>
      </c>
      <c r="I59" s="14">
        <v>36</v>
      </c>
      <c r="J59" s="77" t="s">
        <v>5</v>
      </c>
      <c r="K59" s="325">
        <f t="shared" si="7"/>
        <v>36</v>
      </c>
      <c r="L59" s="329">
        <v>326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21</v>
      </c>
      <c r="C60" s="89">
        <f t="shared" si="10"/>
        <v>2177</v>
      </c>
      <c r="D60" s="97">
        <f t="shared" si="11"/>
        <v>952</v>
      </c>
      <c r="E60" s="52">
        <f t="shared" si="8"/>
        <v>223.74100719424459</v>
      </c>
      <c r="F60" s="52">
        <f t="shared" si="9"/>
        <v>228.67647058823528</v>
      </c>
      <c r="G60" s="62"/>
      <c r="H60" s="423">
        <v>740</v>
      </c>
      <c r="I60" s="219">
        <v>40</v>
      </c>
      <c r="J60" s="377" t="s">
        <v>2</v>
      </c>
      <c r="K60" s="362" t="s">
        <v>8</v>
      </c>
      <c r="L60" s="371">
        <v>56717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28</v>
      </c>
      <c r="C61" s="43">
        <f t="shared" si="10"/>
        <v>1770</v>
      </c>
      <c r="D61" s="97">
        <f t="shared" si="11"/>
        <v>1529</v>
      </c>
      <c r="E61" s="52">
        <f t="shared" si="8"/>
        <v>93.949044585987266</v>
      </c>
      <c r="F61" s="52">
        <f t="shared" si="9"/>
        <v>115.76193590582081</v>
      </c>
      <c r="G61" s="73"/>
      <c r="H61" s="44">
        <v>535</v>
      </c>
      <c r="I61" s="3">
        <v>31</v>
      </c>
      <c r="J61" s="33" t="s">
        <v>106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19</v>
      </c>
      <c r="C62" s="43">
        <f t="shared" si="10"/>
        <v>1041</v>
      </c>
      <c r="D62" s="97">
        <f t="shared" si="11"/>
        <v>1214</v>
      </c>
      <c r="E62" s="52">
        <f t="shared" si="8"/>
        <v>114.77398015435503</v>
      </c>
      <c r="F62" s="52">
        <f t="shared" si="9"/>
        <v>85.749588138385505</v>
      </c>
      <c r="G62" s="72"/>
      <c r="H62" s="44">
        <v>170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5</v>
      </c>
      <c r="C63" s="43">
        <f t="shared" si="10"/>
        <v>867</v>
      </c>
      <c r="D63" s="97">
        <f t="shared" si="11"/>
        <v>326</v>
      </c>
      <c r="E63" s="57">
        <f t="shared" si="8"/>
        <v>118.44262295081967</v>
      </c>
      <c r="F63" s="52">
        <f>SUM(C63/D63*100)</f>
        <v>265.95092024539878</v>
      </c>
      <c r="G63" s="75"/>
      <c r="H63" s="44">
        <v>155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69488</v>
      </c>
      <c r="D64" s="67">
        <f>SUM(L60)</f>
        <v>56717</v>
      </c>
      <c r="E64" s="70">
        <f>SUM(N77/M77*100)</f>
        <v>113.81213659814921</v>
      </c>
      <c r="F64" s="70">
        <f>SUM(C64/D64*100)</f>
        <v>122.51705837755875</v>
      </c>
      <c r="G64" s="71"/>
      <c r="H64" s="346">
        <v>135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133</v>
      </c>
      <c r="I65" s="3">
        <v>37</v>
      </c>
      <c r="J65" s="33" t="s">
        <v>37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162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289">
        <v>83</v>
      </c>
      <c r="I67" s="3">
        <v>15</v>
      </c>
      <c r="J67" s="33" t="s">
        <v>20</v>
      </c>
      <c r="K67" s="3">
        <f>SUM(I50)</f>
        <v>16</v>
      </c>
      <c r="L67" s="33" t="s">
        <v>3</v>
      </c>
      <c r="M67" s="388">
        <v>21503</v>
      </c>
      <c r="N67" s="89">
        <f>SUM(H50)</f>
        <v>26842</v>
      </c>
      <c r="R67" s="48"/>
      <c r="S67" s="26"/>
      <c r="T67" s="26"/>
      <c r="U67" s="26"/>
      <c r="V67" s="26"/>
    </row>
    <row r="68" spans="3:22">
      <c r="C68" s="26"/>
      <c r="H68" s="44">
        <v>36</v>
      </c>
      <c r="I68" s="3">
        <v>13</v>
      </c>
      <c r="J68" s="33" t="s">
        <v>7</v>
      </c>
      <c r="K68" s="3">
        <f t="shared" ref="K68:K76" si="12">SUM(I51)</f>
        <v>26</v>
      </c>
      <c r="L68" s="33" t="s">
        <v>30</v>
      </c>
      <c r="M68" s="389">
        <v>14430</v>
      </c>
      <c r="N68" s="89">
        <f t="shared" ref="N68:N76" si="13">SUM(H51)</f>
        <v>15217</v>
      </c>
      <c r="R68" s="48"/>
      <c r="S68" s="26"/>
      <c r="T68" s="26"/>
      <c r="U68" s="26"/>
      <c r="V68" s="26"/>
    </row>
    <row r="69" spans="3:22">
      <c r="H69" s="44">
        <v>1</v>
      </c>
      <c r="I69" s="3">
        <v>23</v>
      </c>
      <c r="J69" s="33" t="s">
        <v>27</v>
      </c>
      <c r="K69" s="3">
        <f t="shared" si="12"/>
        <v>33</v>
      </c>
      <c r="L69" s="33" t="s">
        <v>0</v>
      </c>
      <c r="M69" s="389">
        <v>5427</v>
      </c>
      <c r="N69" s="89">
        <f t="shared" si="13"/>
        <v>6497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34</v>
      </c>
      <c r="L70" s="33" t="s">
        <v>1</v>
      </c>
      <c r="M70" s="389">
        <v>5764</v>
      </c>
      <c r="N70" s="89">
        <f t="shared" si="13"/>
        <v>5498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38</v>
      </c>
      <c r="L71" s="33" t="s">
        <v>38</v>
      </c>
      <c r="M71" s="389">
        <v>4555</v>
      </c>
      <c r="N71" s="89">
        <f t="shared" si="13"/>
        <v>5235</v>
      </c>
      <c r="R71" s="48"/>
      <c r="S71" s="26"/>
      <c r="T71" s="26"/>
      <c r="U71" s="26"/>
      <c r="V71" s="26"/>
    </row>
    <row r="72" spans="3:22">
      <c r="H72" s="44">
        <v>0</v>
      </c>
      <c r="I72" s="3">
        <v>4</v>
      </c>
      <c r="J72" s="33" t="s">
        <v>11</v>
      </c>
      <c r="K72" s="3">
        <f t="shared" si="12"/>
        <v>25</v>
      </c>
      <c r="L72" s="33" t="s">
        <v>29</v>
      </c>
      <c r="M72" s="389">
        <v>1288</v>
      </c>
      <c r="N72" s="89">
        <f t="shared" si="13"/>
        <v>2266</v>
      </c>
      <c r="R72" s="48"/>
      <c r="S72" s="26"/>
      <c r="T72" s="26"/>
      <c r="U72" s="26"/>
      <c r="V72" s="26"/>
    </row>
    <row r="73" spans="3:22">
      <c r="H73" s="88">
        <v>0</v>
      </c>
      <c r="I73" s="3">
        <v>5</v>
      </c>
      <c r="J73" s="33" t="s">
        <v>12</v>
      </c>
      <c r="K73" s="3">
        <f t="shared" si="12"/>
        <v>17</v>
      </c>
      <c r="L73" s="33" t="s">
        <v>21</v>
      </c>
      <c r="M73" s="389">
        <v>973</v>
      </c>
      <c r="N73" s="89">
        <f t="shared" si="13"/>
        <v>2177</v>
      </c>
      <c r="R73" s="48"/>
      <c r="S73" s="26"/>
      <c r="T73" s="26"/>
      <c r="U73" s="26"/>
      <c r="V73" s="26"/>
    </row>
    <row r="74" spans="3:22">
      <c r="H74" s="88">
        <v>0</v>
      </c>
      <c r="I74" s="3">
        <v>6</v>
      </c>
      <c r="J74" s="33" t="s">
        <v>13</v>
      </c>
      <c r="K74" s="3">
        <f t="shared" si="12"/>
        <v>24</v>
      </c>
      <c r="L74" s="33" t="s">
        <v>28</v>
      </c>
      <c r="M74" s="389">
        <v>1884</v>
      </c>
      <c r="N74" s="89">
        <f t="shared" si="13"/>
        <v>1770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14</v>
      </c>
      <c r="L75" s="33" t="s">
        <v>19</v>
      </c>
      <c r="M75" s="389">
        <v>907</v>
      </c>
      <c r="N75" s="89">
        <f t="shared" si="13"/>
        <v>1041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36</v>
      </c>
      <c r="L76" s="77" t="s">
        <v>5</v>
      </c>
      <c r="M76" s="390">
        <v>732</v>
      </c>
      <c r="N76" s="166">
        <f t="shared" si="13"/>
        <v>867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10</v>
      </c>
      <c r="J77" s="33" t="s">
        <v>16</v>
      </c>
      <c r="K77" s="3"/>
      <c r="L77" s="114" t="s">
        <v>62</v>
      </c>
      <c r="M77" s="294">
        <v>61055</v>
      </c>
      <c r="N77" s="171">
        <f>SUM(H90)</f>
        <v>69488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24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88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>
      <c r="H86" s="88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>
      <c r="H87" s="88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>
      <c r="H89" s="333">
        <v>0</v>
      </c>
      <c r="I89" s="3">
        <v>39</v>
      </c>
      <c r="J89" s="33" t="s">
        <v>39</v>
      </c>
      <c r="R89" s="48"/>
    </row>
    <row r="90" spans="8:22">
      <c r="H90" s="117">
        <f>SUM(H50:H89)</f>
        <v>69488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O27" sqref="O2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205</v>
      </c>
      <c r="I2" s="3"/>
      <c r="J2" s="182" t="s">
        <v>70</v>
      </c>
      <c r="K2" s="81"/>
      <c r="L2" s="316" t="s">
        <v>206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424">
        <v>42415</v>
      </c>
      <c r="I4" s="3">
        <v>33</v>
      </c>
      <c r="J4" s="160" t="s">
        <v>0</v>
      </c>
      <c r="K4" s="120">
        <f>SUM(I4)</f>
        <v>33</v>
      </c>
      <c r="L4" s="309">
        <v>44123</v>
      </c>
      <c r="M4" s="95"/>
      <c r="N4" s="419"/>
      <c r="O4" s="1"/>
      <c r="R4" s="48"/>
      <c r="S4" s="26"/>
      <c r="T4" s="26"/>
      <c r="U4" s="26"/>
      <c r="V4" s="26"/>
    </row>
    <row r="5" spans="8:30" ht="13.5" customHeight="1">
      <c r="H5" s="88">
        <v>10991</v>
      </c>
      <c r="I5" s="3">
        <v>34</v>
      </c>
      <c r="J5" s="160" t="s">
        <v>1</v>
      </c>
      <c r="K5" s="120">
        <f t="shared" ref="K5:K13" si="0">SUM(I5)</f>
        <v>34</v>
      </c>
      <c r="L5" s="310">
        <v>8257</v>
      </c>
      <c r="M5" s="95"/>
      <c r="N5" s="419"/>
      <c r="O5" s="1"/>
      <c r="R5" s="48"/>
      <c r="S5" s="26"/>
      <c r="T5" s="26"/>
      <c r="U5" s="26"/>
      <c r="V5" s="26"/>
    </row>
    <row r="6" spans="8:30" ht="13.5" customHeight="1">
      <c r="H6" s="88">
        <v>10308</v>
      </c>
      <c r="I6" s="3">
        <v>9</v>
      </c>
      <c r="J6" s="3" t="s">
        <v>161</v>
      </c>
      <c r="K6" s="120">
        <f t="shared" si="0"/>
        <v>9</v>
      </c>
      <c r="L6" s="310">
        <v>11136</v>
      </c>
      <c r="M6" s="95"/>
      <c r="N6" s="419"/>
      <c r="O6" s="1"/>
      <c r="R6" s="48"/>
      <c r="S6" s="26"/>
      <c r="T6" s="26"/>
      <c r="U6" s="26"/>
      <c r="V6" s="26"/>
    </row>
    <row r="7" spans="8:30" ht="13.5" customHeight="1">
      <c r="H7" s="88">
        <v>10083</v>
      </c>
      <c r="I7" s="3">
        <v>13</v>
      </c>
      <c r="J7" s="160" t="s">
        <v>7</v>
      </c>
      <c r="K7" s="120">
        <f t="shared" si="0"/>
        <v>13</v>
      </c>
      <c r="L7" s="310">
        <v>12085</v>
      </c>
      <c r="M7" s="95"/>
      <c r="N7" s="419"/>
      <c r="O7" s="1"/>
      <c r="R7" s="48"/>
      <c r="S7" s="26"/>
      <c r="T7" s="26"/>
      <c r="U7" s="26"/>
      <c r="V7" s="26"/>
    </row>
    <row r="8" spans="8:30" ht="13.5" customHeight="1">
      <c r="H8" s="289">
        <v>5579</v>
      </c>
      <c r="I8" s="3">
        <v>24</v>
      </c>
      <c r="J8" s="160" t="s">
        <v>28</v>
      </c>
      <c r="K8" s="120">
        <f t="shared" si="0"/>
        <v>24</v>
      </c>
      <c r="L8" s="310">
        <v>5138</v>
      </c>
      <c r="M8" s="95"/>
      <c r="N8" s="419"/>
      <c r="O8" s="1"/>
      <c r="R8" s="48"/>
      <c r="S8" s="26"/>
      <c r="T8" s="26"/>
      <c r="U8" s="26"/>
      <c r="V8" s="26"/>
    </row>
    <row r="9" spans="8:30" ht="13.5" customHeight="1">
      <c r="H9" s="88">
        <v>4006</v>
      </c>
      <c r="I9" s="3">
        <v>25</v>
      </c>
      <c r="J9" s="160" t="s">
        <v>29</v>
      </c>
      <c r="K9" s="120">
        <f t="shared" si="0"/>
        <v>25</v>
      </c>
      <c r="L9" s="310">
        <v>4233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2016</v>
      </c>
      <c r="I10" s="3">
        <v>20</v>
      </c>
      <c r="J10" s="160" t="s">
        <v>24</v>
      </c>
      <c r="K10" s="120">
        <f t="shared" si="0"/>
        <v>20</v>
      </c>
      <c r="L10" s="310">
        <v>850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1599</v>
      </c>
      <c r="I11" s="3">
        <v>22</v>
      </c>
      <c r="J11" s="160" t="s">
        <v>26</v>
      </c>
      <c r="K11" s="120">
        <f t="shared" si="0"/>
        <v>22</v>
      </c>
      <c r="L11" s="310">
        <v>418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1406</v>
      </c>
      <c r="I12" s="3">
        <v>12</v>
      </c>
      <c r="J12" s="160" t="s">
        <v>18</v>
      </c>
      <c r="K12" s="120">
        <f t="shared" si="0"/>
        <v>12</v>
      </c>
      <c r="L12" s="310">
        <v>1038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1014</v>
      </c>
      <c r="I13" s="14">
        <v>17</v>
      </c>
      <c r="J13" s="162" t="s">
        <v>21</v>
      </c>
      <c r="K13" s="181">
        <f t="shared" si="0"/>
        <v>17</v>
      </c>
      <c r="L13" s="318">
        <v>1097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900</v>
      </c>
      <c r="I14" s="219">
        <v>36</v>
      </c>
      <c r="J14" s="220" t="s">
        <v>5</v>
      </c>
      <c r="K14" s="81" t="s">
        <v>8</v>
      </c>
      <c r="L14" s="319">
        <v>95488</v>
      </c>
      <c r="N14" s="48"/>
      <c r="R14" s="48"/>
      <c r="S14" s="26"/>
      <c r="T14" s="26"/>
      <c r="U14" s="26"/>
      <c r="V14" s="26"/>
    </row>
    <row r="15" spans="8:30" ht="13.5" customHeight="1">
      <c r="H15" s="88">
        <v>851</v>
      </c>
      <c r="I15" s="3">
        <v>26</v>
      </c>
      <c r="J15" s="160" t="s">
        <v>30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797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552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546</v>
      </c>
      <c r="I18" s="3">
        <v>40</v>
      </c>
      <c r="J18" s="160" t="s">
        <v>2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541</v>
      </c>
      <c r="I19" s="3">
        <v>1</v>
      </c>
      <c r="J19" s="160" t="s">
        <v>4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459</v>
      </c>
      <c r="I20" s="3">
        <v>16</v>
      </c>
      <c r="J20" s="160" t="s">
        <v>3</v>
      </c>
      <c r="K20" s="120">
        <f>SUM(I4)</f>
        <v>33</v>
      </c>
      <c r="L20" s="160" t="s">
        <v>0</v>
      </c>
      <c r="M20" s="320">
        <v>40428</v>
      </c>
      <c r="N20" s="89">
        <f>SUM(H4)</f>
        <v>42415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201</v>
      </c>
      <c r="D21" s="59" t="s">
        <v>193</v>
      </c>
      <c r="E21" s="59" t="s">
        <v>41</v>
      </c>
      <c r="F21" s="59" t="s">
        <v>50</v>
      </c>
      <c r="G21" s="60" t="s">
        <v>52</v>
      </c>
      <c r="H21" s="88">
        <v>396</v>
      </c>
      <c r="I21" s="3">
        <v>18</v>
      </c>
      <c r="J21" s="160" t="s">
        <v>22</v>
      </c>
      <c r="K21" s="120">
        <f t="shared" ref="K21:K29" si="1">SUM(I5)</f>
        <v>34</v>
      </c>
      <c r="L21" s="160" t="s">
        <v>1</v>
      </c>
      <c r="M21" s="321">
        <v>9544</v>
      </c>
      <c r="N21" s="89">
        <f t="shared" ref="N21:N29" si="2">SUM(H5)</f>
        <v>10991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42415</v>
      </c>
      <c r="D22" s="97">
        <f>SUM(L4)</f>
        <v>44123</v>
      </c>
      <c r="E22" s="55">
        <f t="shared" ref="E22:E31" si="3">SUM(N20/M20*100)</f>
        <v>104.91491045809835</v>
      </c>
      <c r="F22" s="52">
        <f t="shared" ref="F22:F32" si="4">SUM(C22/D22*100)</f>
        <v>96.129003014300935</v>
      </c>
      <c r="G22" s="62"/>
      <c r="H22" s="88">
        <v>359</v>
      </c>
      <c r="I22" s="3">
        <v>38</v>
      </c>
      <c r="J22" s="160" t="s">
        <v>38</v>
      </c>
      <c r="K22" s="120">
        <f t="shared" si="1"/>
        <v>9</v>
      </c>
      <c r="L22" s="3" t="s">
        <v>161</v>
      </c>
      <c r="M22" s="321">
        <v>10350</v>
      </c>
      <c r="N22" s="89">
        <f t="shared" si="2"/>
        <v>10308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1</v>
      </c>
      <c r="C23" s="43">
        <f t="shared" ref="C23:C31" si="5">SUM(H5)</f>
        <v>10991</v>
      </c>
      <c r="D23" s="97">
        <f t="shared" ref="D23:D31" si="6">SUM(L5)</f>
        <v>8257</v>
      </c>
      <c r="E23" s="55">
        <f t="shared" si="3"/>
        <v>115.16135792120703</v>
      </c>
      <c r="F23" s="52">
        <f t="shared" si="4"/>
        <v>133.11129950345162</v>
      </c>
      <c r="G23" s="62"/>
      <c r="H23" s="289">
        <v>333</v>
      </c>
      <c r="I23" s="3">
        <v>31</v>
      </c>
      <c r="J23" s="3" t="s">
        <v>64</v>
      </c>
      <c r="K23" s="120">
        <f t="shared" si="1"/>
        <v>13</v>
      </c>
      <c r="L23" s="160" t="s">
        <v>7</v>
      </c>
      <c r="M23" s="321">
        <v>9018</v>
      </c>
      <c r="N23" s="89">
        <f t="shared" si="2"/>
        <v>10083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10308</v>
      </c>
      <c r="D24" s="97">
        <f t="shared" si="6"/>
        <v>11136</v>
      </c>
      <c r="E24" s="55">
        <f t="shared" si="3"/>
        <v>99.594202898550719</v>
      </c>
      <c r="F24" s="52">
        <f t="shared" si="4"/>
        <v>92.564655172413794</v>
      </c>
      <c r="G24" s="62"/>
      <c r="H24" s="88">
        <v>279</v>
      </c>
      <c r="I24" s="3">
        <v>5</v>
      </c>
      <c r="J24" s="160" t="s">
        <v>12</v>
      </c>
      <c r="K24" s="120">
        <f t="shared" si="1"/>
        <v>24</v>
      </c>
      <c r="L24" s="160" t="s">
        <v>28</v>
      </c>
      <c r="M24" s="321">
        <v>5680</v>
      </c>
      <c r="N24" s="89">
        <f t="shared" si="2"/>
        <v>5579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10083</v>
      </c>
      <c r="D25" s="97">
        <f t="shared" si="6"/>
        <v>12085</v>
      </c>
      <c r="E25" s="55">
        <f t="shared" si="3"/>
        <v>111.80971390552227</v>
      </c>
      <c r="F25" s="52">
        <f t="shared" si="4"/>
        <v>83.434009102192803</v>
      </c>
      <c r="G25" s="62"/>
      <c r="H25" s="88">
        <v>189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4009</v>
      </c>
      <c r="N25" s="89">
        <f t="shared" si="2"/>
        <v>4006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5579</v>
      </c>
      <c r="D26" s="97">
        <f t="shared" si="6"/>
        <v>5138</v>
      </c>
      <c r="E26" s="55">
        <f t="shared" si="3"/>
        <v>98.221830985915489</v>
      </c>
      <c r="F26" s="52">
        <f t="shared" si="4"/>
        <v>108.58310626702999</v>
      </c>
      <c r="G26" s="72"/>
      <c r="H26" s="88">
        <v>50</v>
      </c>
      <c r="I26" s="3">
        <v>23</v>
      </c>
      <c r="J26" s="160" t="s">
        <v>27</v>
      </c>
      <c r="K26" s="120">
        <f t="shared" si="1"/>
        <v>20</v>
      </c>
      <c r="L26" s="160" t="s">
        <v>24</v>
      </c>
      <c r="M26" s="321">
        <v>2302</v>
      </c>
      <c r="N26" s="89">
        <f t="shared" si="2"/>
        <v>2016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4006</v>
      </c>
      <c r="D27" s="97">
        <f t="shared" si="6"/>
        <v>4233</v>
      </c>
      <c r="E27" s="55">
        <f t="shared" si="3"/>
        <v>99.925168371164872</v>
      </c>
      <c r="F27" s="52">
        <f t="shared" si="4"/>
        <v>94.637373021497751</v>
      </c>
      <c r="G27" s="76"/>
      <c r="H27" s="88">
        <v>45</v>
      </c>
      <c r="I27" s="3">
        <v>11</v>
      </c>
      <c r="J27" s="160" t="s">
        <v>17</v>
      </c>
      <c r="K27" s="120">
        <f t="shared" si="1"/>
        <v>22</v>
      </c>
      <c r="L27" s="160" t="s">
        <v>26</v>
      </c>
      <c r="M27" s="321">
        <v>695</v>
      </c>
      <c r="N27" s="89">
        <f t="shared" si="2"/>
        <v>1599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2016</v>
      </c>
      <c r="D28" s="97">
        <f t="shared" si="6"/>
        <v>850</v>
      </c>
      <c r="E28" s="55">
        <f t="shared" si="3"/>
        <v>87.57602085143354</v>
      </c>
      <c r="F28" s="52">
        <f t="shared" si="4"/>
        <v>237.17647058823528</v>
      </c>
      <c r="G28" s="62"/>
      <c r="H28" s="88">
        <v>39</v>
      </c>
      <c r="I28" s="3">
        <v>27</v>
      </c>
      <c r="J28" s="160" t="s">
        <v>31</v>
      </c>
      <c r="K28" s="120">
        <f t="shared" si="1"/>
        <v>12</v>
      </c>
      <c r="L28" s="160" t="s">
        <v>18</v>
      </c>
      <c r="M28" s="321">
        <v>2004</v>
      </c>
      <c r="N28" s="89">
        <f t="shared" si="2"/>
        <v>1406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1599</v>
      </c>
      <c r="D29" s="97">
        <f t="shared" si="6"/>
        <v>418</v>
      </c>
      <c r="E29" s="55">
        <f t="shared" si="3"/>
        <v>230.07194244604315</v>
      </c>
      <c r="F29" s="52">
        <f t="shared" si="4"/>
        <v>382.53588516746413</v>
      </c>
      <c r="G29" s="73"/>
      <c r="H29" s="88">
        <v>8</v>
      </c>
      <c r="I29" s="3">
        <v>32</v>
      </c>
      <c r="J29" s="160" t="s">
        <v>35</v>
      </c>
      <c r="K29" s="181">
        <f t="shared" si="1"/>
        <v>17</v>
      </c>
      <c r="L29" s="162" t="s">
        <v>21</v>
      </c>
      <c r="M29" s="322">
        <v>1051</v>
      </c>
      <c r="N29" s="89">
        <f t="shared" si="2"/>
        <v>1014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18</v>
      </c>
      <c r="C30" s="43">
        <f t="shared" si="5"/>
        <v>1406</v>
      </c>
      <c r="D30" s="97">
        <f t="shared" si="6"/>
        <v>1038</v>
      </c>
      <c r="E30" s="55">
        <f t="shared" si="3"/>
        <v>70.159680638722548</v>
      </c>
      <c r="F30" s="52">
        <f t="shared" si="4"/>
        <v>135.45279383429673</v>
      </c>
      <c r="G30" s="72"/>
      <c r="H30" s="88">
        <v>5</v>
      </c>
      <c r="I30" s="3">
        <v>4</v>
      </c>
      <c r="J30" s="160" t="s">
        <v>11</v>
      </c>
      <c r="K30" s="114"/>
      <c r="L30" s="332" t="s">
        <v>107</v>
      </c>
      <c r="M30" s="323">
        <v>91686</v>
      </c>
      <c r="N30" s="89">
        <f>SUM(H44)</f>
        <v>95766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1014</v>
      </c>
      <c r="D31" s="97">
        <f t="shared" si="6"/>
        <v>1097</v>
      </c>
      <c r="E31" s="55">
        <f t="shared" si="3"/>
        <v>96.479543292102761</v>
      </c>
      <c r="F31" s="63">
        <f t="shared" si="4"/>
        <v>92.433910665451236</v>
      </c>
      <c r="G31" s="75"/>
      <c r="H31" s="289">
        <v>0</v>
      </c>
      <c r="I31" s="3">
        <v>2</v>
      </c>
      <c r="J31" s="160" t="s">
        <v>6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95766</v>
      </c>
      <c r="D32" s="67">
        <f>SUM(L14)</f>
        <v>95488</v>
      </c>
      <c r="E32" s="68">
        <f>SUM(N30/M30*100)</f>
        <v>104.44997055166547</v>
      </c>
      <c r="F32" s="63">
        <f t="shared" si="4"/>
        <v>100.29113605898124</v>
      </c>
      <c r="G32" s="71"/>
      <c r="H32" s="89">
        <v>0</v>
      </c>
      <c r="I32" s="3">
        <v>3</v>
      </c>
      <c r="J32" s="160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15</v>
      </c>
      <c r="J36" s="160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289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95766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204</v>
      </c>
      <c r="I48" s="3"/>
      <c r="J48" s="178" t="s">
        <v>104</v>
      </c>
      <c r="K48" s="81"/>
      <c r="L48" s="296" t="s">
        <v>206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424">
        <v>344644</v>
      </c>
      <c r="I50" s="160">
        <v>17</v>
      </c>
      <c r="J50" s="160" t="s">
        <v>21</v>
      </c>
      <c r="K50" s="123">
        <f>SUM(I50)</f>
        <v>17</v>
      </c>
      <c r="L50" s="297">
        <v>411196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93951</v>
      </c>
      <c r="I51" s="160">
        <v>36</v>
      </c>
      <c r="J51" s="160" t="s">
        <v>5</v>
      </c>
      <c r="K51" s="123">
        <f t="shared" ref="K51:K59" si="7">SUM(I51)</f>
        <v>36</v>
      </c>
      <c r="L51" s="297">
        <v>98283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24345</v>
      </c>
      <c r="I52" s="160">
        <v>16</v>
      </c>
      <c r="J52" s="160" t="s">
        <v>3</v>
      </c>
      <c r="K52" s="123">
        <f t="shared" si="7"/>
        <v>16</v>
      </c>
      <c r="L52" s="297">
        <v>22547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20689</v>
      </c>
      <c r="I53" s="160">
        <v>40</v>
      </c>
      <c r="J53" s="160" t="s">
        <v>2</v>
      </c>
      <c r="K53" s="123">
        <f t="shared" si="7"/>
        <v>40</v>
      </c>
      <c r="L53" s="297">
        <v>18781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201</v>
      </c>
      <c r="D54" s="59" t="s">
        <v>193</v>
      </c>
      <c r="E54" s="59" t="s">
        <v>41</v>
      </c>
      <c r="F54" s="59" t="s">
        <v>50</v>
      </c>
      <c r="G54" s="60" t="s">
        <v>52</v>
      </c>
      <c r="H54" s="88">
        <v>19940</v>
      </c>
      <c r="I54" s="160">
        <v>26</v>
      </c>
      <c r="J54" s="160" t="s">
        <v>30</v>
      </c>
      <c r="K54" s="123">
        <f t="shared" si="7"/>
        <v>26</v>
      </c>
      <c r="L54" s="297">
        <v>23892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344644</v>
      </c>
      <c r="D55" s="5">
        <f t="shared" ref="D55:D64" si="8">SUM(L50)</f>
        <v>411196</v>
      </c>
      <c r="E55" s="52">
        <f>SUM(N66/M66*100)</f>
        <v>102.95194795108166</v>
      </c>
      <c r="F55" s="52">
        <f t="shared" ref="F55:F65" si="9">SUM(C55/D55*100)</f>
        <v>83.815017655813776</v>
      </c>
      <c r="G55" s="62"/>
      <c r="H55" s="88">
        <v>12828</v>
      </c>
      <c r="I55" s="160">
        <v>24</v>
      </c>
      <c r="J55" s="160" t="s">
        <v>28</v>
      </c>
      <c r="K55" s="123">
        <f t="shared" si="7"/>
        <v>24</v>
      </c>
      <c r="L55" s="297">
        <v>12238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93951</v>
      </c>
      <c r="D56" s="5">
        <f t="shared" si="8"/>
        <v>98283</v>
      </c>
      <c r="E56" s="52">
        <f t="shared" ref="E56:E65" si="11">SUM(N67/M67*100)</f>
        <v>101.69948366005997</v>
      </c>
      <c r="F56" s="52">
        <f t="shared" si="9"/>
        <v>95.592320136747972</v>
      </c>
      <c r="G56" s="62"/>
      <c r="H56" s="88">
        <v>11403</v>
      </c>
      <c r="I56" s="160">
        <v>37</v>
      </c>
      <c r="J56" s="160" t="s">
        <v>37</v>
      </c>
      <c r="K56" s="123">
        <f t="shared" si="7"/>
        <v>37</v>
      </c>
      <c r="L56" s="297">
        <v>13566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24345</v>
      </c>
      <c r="D57" s="5">
        <f t="shared" si="8"/>
        <v>22547</v>
      </c>
      <c r="E57" s="52">
        <f t="shared" si="11"/>
        <v>106.65001971349717</v>
      </c>
      <c r="F57" s="52">
        <f t="shared" si="9"/>
        <v>107.97445336408391</v>
      </c>
      <c r="G57" s="62"/>
      <c r="H57" s="88">
        <v>9828</v>
      </c>
      <c r="I57" s="160">
        <v>33</v>
      </c>
      <c r="J57" s="160" t="s">
        <v>0</v>
      </c>
      <c r="K57" s="123">
        <f t="shared" si="7"/>
        <v>33</v>
      </c>
      <c r="L57" s="297">
        <v>13694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20689</v>
      </c>
      <c r="D58" s="5">
        <f t="shared" si="8"/>
        <v>18781</v>
      </c>
      <c r="E58" s="52">
        <f t="shared" si="11"/>
        <v>117.25799138517343</v>
      </c>
      <c r="F58" s="52">
        <f t="shared" si="9"/>
        <v>110.15920345029551</v>
      </c>
      <c r="G58" s="62"/>
      <c r="H58" s="374">
        <v>9228</v>
      </c>
      <c r="I58" s="162">
        <v>25</v>
      </c>
      <c r="J58" s="162" t="s">
        <v>29</v>
      </c>
      <c r="K58" s="123">
        <f t="shared" si="7"/>
        <v>25</v>
      </c>
      <c r="L58" s="295">
        <v>7524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19940</v>
      </c>
      <c r="D59" s="5">
        <f t="shared" si="8"/>
        <v>23892</v>
      </c>
      <c r="E59" s="52">
        <f t="shared" si="11"/>
        <v>112.53456741351091</v>
      </c>
      <c r="F59" s="52">
        <f t="shared" si="9"/>
        <v>83.458898376025445</v>
      </c>
      <c r="G59" s="72"/>
      <c r="H59" s="439">
        <v>8560</v>
      </c>
      <c r="I59" s="162">
        <v>38</v>
      </c>
      <c r="J59" s="162" t="s">
        <v>38</v>
      </c>
      <c r="K59" s="123">
        <f t="shared" si="7"/>
        <v>38</v>
      </c>
      <c r="L59" s="295">
        <v>8258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12828</v>
      </c>
      <c r="D60" s="5">
        <f t="shared" si="8"/>
        <v>12238</v>
      </c>
      <c r="E60" s="52">
        <f t="shared" si="11"/>
        <v>108.42701377736455</v>
      </c>
      <c r="F60" s="52">
        <f t="shared" si="9"/>
        <v>104.8210491910443</v>
      </c>
      <c r="G60" s="62"/>
      <c r="H60" s="420">
        <v>5519</v>
      </c>
      <c r="I60" s="220">
        <v>34</v>
      </c>
      <c r="J60" s="220" t="s">
        <v>1</v>
      </c>
      <c r="K60" s="81" t="s">
        <v>8</v>
      </c>
      <c r="L60" s="406">
        <v>644632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11403</v>
      </c>
      <c r="D61" s="5">
        <f t="shared" si="8"/>
        <v>13566</v>
      </c>
      <c r="E61" s="52">
        <f t="shared" si="11"/>
        <v>101.84887459807075</v>
      </c>
      <c r="F61" s="52">
        <f t="shared" si="9"/>
        <v>84.055727554179569</v>
      </c>
      <c r="G61" s="62"/>
      <c r="H61" s="88">
        <v>3280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0</v>
      </c>
      <c r="C62" s="43">
        <f t="shared" si="10"/>
        <v>9828</v>
      </c>
      <c r="D62" s="5">
        <f t="shared" si="8"/>
        <v>13694</v>
      </c>
      <c r="E62" s="52">
        <f t="shared" si="11"/>
        <v>80.702906881261299</v>
      </c>
      <c r="F62" s="52">
        <f t="shared" si="9"/>
        <v>71.768657806338538</v>
      </c>
      <c r="G62" s="73"/>
      <c r="H62" s="88">
        <v>1336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9228</v>
      </c>
      <c r="D63" s="5">
        <f t="shared" si="8"/>
        <v>7524</v>
      </c>
      <c r="E63" s="52">
        <f t="shared" si="11"/>
        <v>100.3588907014682</v>
      </c>
      <c r="F63" s="52">
        <f t="shared" si="9"/>
        <v>122.64752791068581</v>
      </c>
      <c r="G63" s="72"/>
      <c r="H63" s="88">
        <v>1073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38</v>
      </c>
      <c r="C64" s="43">
        <f t="shared" si="10"/>
        <v>8560</v>
      </c>
      <c r="D64" s="5">
        <f t="shared" si="8"/>
        <v>8258</v>
      </c>
      <c r="E64" s="57">
        <f t="shared" si="11"/>
        <v>83.610080093768318</v>
      </c>
      <c r="F64" s="52">
        <f t="shared" si="9"/>
        <v>103.65705982077984</v>
      </c>
      <c r="G64" s="75"/>
      <c r="H64" s="122">
        <v>1021</v>
      </c>
      <c r="I64" s="160">
        <v>10</v>
      </c>
      <c r="J64" s="160" t="s">
        <v>16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571105</v>
      </c>
      <c r="D65" s="67">
        <f>SUM(L60)</f>
        <v>644632</v>
      </c>
      <c r="E65" s="70">
        <f t="shared" si="11"/>
        <v>103.12216737027234</v>
      </c>
      <c r="F65" s="70">
        <f t="shared" si="9"/>
        <v>88.593957482718821</v>
      </c>
      <c r="G65" s="71"/>
      <c r="H65" s="89">
        <v>976</v>
      </c>
      <c r="I65" s="160">
        <v>21</v>
      </c>
      <c r="J65" s="160" t="s">
        <v>25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793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334762</v>
      </c>
      <c r="N66" s="89">
        <f>SUM(H50)</f>
        <v>344644</v>
      </c>
      <c r="R66" s="48"/>
      <c r="S66" s="26"/>
      <c r="T66" s="26"/>
      <c r="U66" s="26"/>
      <c r="V66" s="26"/>
    </row>
    <row r="67" spans="1:22" ht="13.5" customHeight="1">
      <c r="H67" s="88">
        <v>752</v>
      </c>
      <c r="I67" s="160">
        <v>35</v>
      </c>
      <c r="J67" s="160" t="s">
        <v>36</v>
      </c>
      <c r="K67" s="116">
        <f t="shared" ref="K67:K75" si="12">SUM(I51)</f>
        <v>36</v>
      </c>
      <c r="L67" s="160" t="s">
        <v>5</v>
      </c>
      <c r="M67" s="306">
        <v>92381</v>
      </c>
      <c r="N67" s="89">
        <f t="shared" ref="N67:N75" si="13">SUM(H51)</f>
        <v>93951</v>
      </c>
      <c r="R67" s="48"/>
      <c r="S67" s="26"/>
      <c r="T67" s="26"/>
      <c r="U67" s="26"/>
      <c r="V67" s="26"/>
    </row>
    <row r="68" spans="1:22" ht="13.5" customHeight="1">
      <c r="C68" s="26"/>
      <c r="H68" s="88">
        <v>325</v>
      </c>
      <c r="I68" s="160">
        <v>13</v>
      </c>
      <c r="J68" s="160" t="s">
        <v>7</v>
      </c>
      <c r="K68" s="116">
        <f t="shared" si="12"/>
        <v>16</v>
      </c>
      <c r="L68" s="160" t="s">
        <v>3</v>
      </c>
      <c r="M68" s="306">
        <v>22827</v>
      </c>
      <c r="N68" s="89">
        <f t="shared" si="13"/>
        <v>24345</v>
      </c>
      <c r="R68" s="48"/>
      <c r="S68" s="26"/>
      <c r="T68" s="26"/>
      <c r="U68" s="26"/>
      <c r="V68" s="26"/>
    </row>
    <row r="69" spans="1:22" ht="13.5" customHeight="1">
      <c r="H69" s="289">
        <v>196</v>
      </c>
      <c r="I69" s="160">
        <v>22</v>
      </c>
      <c r="J69" s="160" t="s">
        <v>26</v>
      </c>
      <c r="K69" s="116">
        <f t="shared" si="12"/>
        <v>40</v>
      </c>
      <c r="L69" s="160" t="s">
        <v>2</v>
      </c>
      <c r="M69" s="306">
        <v>17644</v>
      </c>
      <c r="N69" s="89">
        <f t="shared" si="13"/>
        <v>20689</v>
      </c>
      <c r="R69" s="48"/>
      <c r="S69" s="26"/>
      <c r="T69" s="26"/>
      <c r="U69" s="26"/>
      <c r="V69" s="26"/>
    </row>
    <row r="70" spans="1:22" ht="13.5" customHeight="1">
      <c r="H70" s="88">
        <v>176</v>
      </c>
      <c r="I70" s="160">
        <v>1</v>
      </c>
      <c r="J70" s="160" t="s">
        <v>4</v>
      </c>
      <c r="K70" s="116">
        <f t="shared" si="12"/>
        <v>26</v>
      </c>
      <c r="L70" s="160" t="s">
        <v>30</v>
      </c>
      <c r="M70" s="306">
        <v>17719</v>
      </c>
      <c r="N70" s="89">
        <f t="shared" si="13"/>
        <v>19940</v>
      </c>
      <c r="R70" s="48"/>
      <c r="S70" s="26"/>
      <c r="T70" s="26"/>
      <c r="U70" s="26"/>
      <c r="V70" s="26"/>
    </row>
    <row r="71" spans="1:22" ht="13.5" customHeight="1">
      <c r="H71" s="88">
        <v>83</v>
      </c>
      <c r="I71" s="160">
        <v>9</v>
      </c>
      <c r="J71" s="3" t="s">
        <v>161</v>
      </c>
      <c r="K71" s="116">
        <f t="shared" si="12"/>
        <v>24</v>
      </c>
      <c r="L71" s="160" t="s">
        <v>28</v>
      </c>
      <c r="M71" s="306">
        <v>11831</v>
      </c>
      <c r="N71" s="89">
        <f t="shared" si="13"/>
        <v>12828</v>
      </c>
      <c r="R71" s="48"/>
      <c r="S71" s="26"/>
      <c r="T71" s="26"/>
      <c r="U71" s="26"/>
      <c r="V71" s="26"/>
    </row>
    <row r="72" spans="1:22" ht="13.5" customHeight="1">
      <c r="H72" s="193">
        <v>65</v>
      </c>
      <c r="I72" s="160">
        <v>23</v>
      </c>
      <c r="J72" s="160" t="s">
        <v>27</v>
      </c>
      <c r="K72" s="116">
        <f t="shared" si="12"/>
        <v>37</v>
      </c>
      <c r="L72" s="160" t="s">
        <v>37</v>
      </c>
      <c r="M72" s="306">
        <v>11196</v>
      </c>
      <c r="N72" s="89">
        <f t="shared" si="13"/>
        <v>11403</v>
      </c>
      <c r="R72" s="48"/>
      <c r="S72" s="26"/>
      <c r="T72" s="26"/>
      <c r="U72" s="26"/>
      <c r="V72" s="26"/>
    </row>
    <row r="73" spans="1:22" ht="13.5" customHeight="1">
      <c r="H73" s="88">
        <v>39</v>
      </c>
      <c r="I73" s="160">
        <v>27</v>
      </c>
      <c r="J73" s="160" t="s">
        <v>31</v>
      </c>
      <c r="K73" s="116">
        <f t="shared" si="12"/>
        <v>33</v>
      </c>
      <c r="L73" s="160" t="s">
        <v>0</v>
      </c>
      <c r="M73" s="306">
        <v>12178</v>
      </c>
      <c r="N73" s="89">
        <f t="shared" si="13"/>
        <v>9828</v>
      </c>
      <c r="R73" s="48"/>
      <c r="S73" s="26"/>
      <c r="T73" s="26"/>
      <c r="U73" s="26"/>
      <c r="V73" s="26"/>
    </row>
    <row r="74" spans="1:22" ht="13.5" customHeight="1">
      <c r="H74" s="88">
        <v>29</v>
      </c>
      <c r="I74" s="160">
        <v>11</v>
      </c>
      <c r="J74" s="160" t="s">
        <v>17</v>
      </c>
      <c r="K74" s="116">
        <f t="shared" si="12"/>
        <v>25</v>
      </c>
      <c r="L74" s="162" t="s">
        <v>29</v>
      </c>
      <c r="M74" s="307">
        <v>9195</v>
      </c>
      <c r="N74" s="89">
        <f t="shared" si="13"/>
        <v>9228</v>
      </c>
      <c r="R74" s="48"/>
      <c r="S74" s="26"/>
      <c r="T74" s="26"/>
      <c r="U74" s="26"/>
      <c r="V74" s="26"/>
    </row>
    <row r="75" spans="1:22" ht="13.5" customHeight="1" thickBot="1">
      <c r="H75" s="88">
        <v>14</v>
      </c>
      <c r="I75" s="160">
        <v>4</v>
      </c>
      <c r="J75" s="160" t="s">
        <v>11</v>
      </c>
      <c r="K75" s="116">
        <f t="shared" si="12"/>
        <v>38</v>
      </c>
      <c r="L75" s="162" t="s">
        <v>38</v>
      </c>
      <c r="M75" s="307">
        <v>10238</v>
      </c>
      <c r="N75" s="166">
        <f t="shared" si="13"/>
        <v>8560</v>
      </c>
      <c r="R75" s="48"/>
      <c r="S75" s="26"/>
      <c r="T75" s="26"/>
      <c r="U75" s="26"/>
      <c r="V75" s="26"/>
    </row>
    <row r="76" spans="1:22" ht="13.5" customHeight="1" thickTop="1">
      <c r="H76" s="88">
        <v>7</v>
      </c>
      <c r="I76" s="160">
        <v>28</v>
      </c>
      <c r="J76" s="160" t="s">
        <v>32</v>
      </c>
      <c r="K76" s="3"/>
      <c r="L76" s="332" t="s">
        <v>107</v>
      </c>
      <c r="M76" s="337">
        <v>553814</v>
      </c>
      <c r="N76" s="171">
        <f>SUM(H90)</f>
        <v>571105</v>
      </c>
      <c r="R76" s="48"/>
      <c r="S76" s="26"/>
      <c r="T76" s="26"/>
      <c r="U76" s="26"/>
      <c r="V76" s="26"/>
    </row>
    <row r="77" spans="1:22" ht="13.5" customHeight="1">
      <c r="H77" s="88">
        <v>5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289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289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12</v>
      </c>
      <c r="J84" s="160" t="s">
        <v>18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289">
        <v>0</v>
      </c>
      <c r="I85" s="160">
        <v>19</v>
      </c>
      <c r="J85" s="160" t="s">
        <v>23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20</v>
      </c>
      <c r="J86" s="160" t="s">
        <v>24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31</v>
      </c>
      <c r="J87" s="160" t="s">
        <v>34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32</v>
      </c>
      <c r="J88" s="160" t="s">
        <v>35</v>
      </c>
      <c r="K88" s="45"/>
      <c r="L88" s="26"/>
    </row>
    <row r="89" spans="8:22" ht="13.5" customHeight="1">
      <c r="H89" s="88">
        <v>0</v>
      </c>
      <c r="I89" s="160">
        <v>39</v>
      </c>
      <c r="J89" s="160" t="s">
        <v>39</v>
      </c>
      <c r="K89" s="45"/>
      <c r="L89" s="26"/>
    </row>
    <row r="90" spans="8:22" ht="13.5" customHeight="1">
      <c r="H90" s="117">
        <f>SUM(H50:H89)</f>
        <v>571105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67" sqref="N6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9" t="s">
        <v>216</v>
      </c>
      <c r="B1" s="470"/>
      <c r="C1" s="470"/>
      <c r="D1" s="470"/>
      <c r="E1" s="470"/>
      <c r="F1" s="470"/>
      <c r="G1" s="470"/>
      <c r="I1" s="381"/>
      <c r="J1" s="392"/>
      <c r="M1" s="16"/>
      <c r="N1" t="s">
        <v>201</v>
      </c>
      <c r="O1" s="399"/>
      <c r="Q1" s="279" t="s">
        <v>193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0"/>
      <c r="O2" s="89"/>
      <c r="P2" s="3"/>
      <c r="Q2" s="400"/>
      <c r="R2" s="397"/>
      <c r="S2" s="398"/>
    </row>
    <row r="3" spans="1:19" ht="13.5" customHeight="1">
      <c r="H3" s="3">
        <v>17</v>
      </c>
      <c r="I3" s="160" t="s">
        <v>21</v>
      </c>
      <c r="J3" s="217">
        <v>424639</v>
      </c>
      <c r="K3" s="195">
        <v>1</v>
      </c>
      <c r="L3" s="3">
        <f>SUM(H3)</f>
        <v>17</v>
      </c>
      <c r="M3" s="160" t="s">
        <v>21</v>
      </c>
      <c r="N3" s="13">
        <f>SUM(J3)</f>
        <v>424639</v>
      </c>
      <c r="O3" s="3">
        <f>SUM(H3)</f>
        <v>17</v>
      </c>
      <c r="P3" s="160" t="s">
        <v>21</v>
      </c>
      <c r="Q3" s="196">
        <v>458715</v>
      </c>
      <c r="R3" s="397"/>
      <c r="S3" s="398"/>
    </row>
    <row r="4" spans="1:19" ht="13.5" customHeight="1">
      <c r="G4" s="17"/>
      <c r="H4" s="3">
        <v>26</v>
      </c>
      <c r="I4" s="160" t="s">
        <v>30</v>
      </c>
      <c r="J4" s="13">
        <v>134762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134762</v>
      </c>
      <c r="O4" s="3">
        <f t="shared" ref="O4:O12" si="2">SUM(H4)</f>
        <v>26</v>
      </c>
      <c r="P4" s="160" t="s">
        <v>30</v>
      </c>
      <c r="Q4" s="86">
        <v>137369</v>
      </c>
      <c r="R4" s="397"/>
      <c r="S4" s="398"/>
    </row>
    <row r="5" spans="1:19" ht="13.5" customHeight="1">
      <c r="H5" s="3">
        <v>36</v>
      </c>
      <c r="I5" s="160" t="s">
        <v>5</v>
      </c>
      <c r="J5" s="13">
        <v>129782</v>
      </c>
      <c r="K5" s="195">
        <v>3</v>
      </c>
      <c r="L5" s="3">
        <f t="shared" si="0"/>
        <v>36</v>
      </c>
      <c r="M5" s="160" t="s">
        <v>5</v>
      </c>
      <c r="N5" s="13">
        <f t="shared" si="1"/>
        <v>129782</v>
      </c>
      <c r="O5" s="3">
        <f t="shared" si="2"/>
        <v>36</v>
      </c>
      <c r="P5" s="160" t="s">
        <v>5</v>
      </c>
      <c r="Q5" s="86">
        <v>132579</v>
      </c>
    </row>
    <row r="6" spans="1:19" ht="13.5" customHeight="1">
      <c r="H6" s="3">
        <v>33</v>
      </c>
      <c r="I6" s="160" t="s">
        <v>0</v>
      </c>
      <c r="J6" s="217">
        <v>92707</v>
      </c>
      <c r="K6" s="195">
        <v>4</v>
      </c>
      <c r="L6" s="3">
        <f t="shared" si="0"/>
        <v>33</v>
      </c>
      <c r="M6" s="160" t="s">
        <v>0</v>
      </c>
      <c r="N6" s="13">
        <f t="shared" si="1"/>
        <v>92707</v>
      </c>
      <c r="O6" s="3">
        <f t="shared" si="2"/>
        <v>33</v>
      </c>
      <c r="P6" s="160" t="s">
        <v>0</v>
      </c>
      <c r="Q6" s="86">
        <v>90220</v>
      </c>
    </row>
    <row r="7" spans="1:19" ht="13.5" customHeight="1">
      <c r="H7" s="3">
        <v>31</v>
      </c>
      <c r="I7" s="160" t="s">
        <v>64</v>
      </c>
      <c r="J7" s="217">
        <v>77389</v>
      </c>
      <c r="K7" s="195">
        <v>5</v>
      </c>
      <c r="L7" s="3">
        <f t="shared" si="0"/>
        <v>31</v>
      </c>
      <c r="M7" s="160" t="s">
        <v>64</v>
      </c>
      <c r="N7" s="13">
        <f t="shared" si="1"/>
        <v>77389</v>
      </c>
      <c r="O7" s="3">
        <f t="shared" si="2"/>
        <v>31</v>
      </c>
      <c r="P7" s="160" t="s">
        <v>64</v>
      </c>
      <c r="Q7" s="86">
        <v>70859</v>
      </c>
    </row>
    <row r="8" spans="1:19" ht="13.5" customHeight="1">
      <c r="H8" s="33">
        <v>40</v>
      </c>
      <c r="I8" s="160" t="s">
        <v>2</v>
      </c>
      <c r="J8" s="13">
        <v>68062</v>
      </c>
      <c r="K8" s="195">
        <v>6</v>
      </c>
      <c r="L8" s="3">
        <f t="shared" si="0"/>
        <v>40</v>
      </c>
      <c r="M8" s="160" t="s">
        <v>2</v>
      </c>
      <c r="N8" s="13">
        <f t="shared" si="1"/>
        <v>68062</v>
      </c>
      <c r="O8" s="3">
        <f t="shared" si="2"/>
        <v>40</v>
      </c>
      <c r="P8" s="160" t="s">
        <v>2</v>
      </c>
      <c r="Q8" s="86">
        <v>71679</v>
      </c>
    </row>
    <row r="9" spans="1:19" ht="13.5" customHeight="1">
      <c r="H9" s="14">
        <v>34</v>
      </c>
      <c r="I9" s="162" t="s">
        <v>1</v>
      </c>
      <c r="J9" s="13">
        <v>60887</v>
      </c>
      <c r="K9" s="195">
        <v>7</v>
      </c>
      <c r="L9" s="3">
        <f t="shared" si="0"/>
        <v>34</v>
      </c>
      <c r="M9" s="162" t="s">
        <v>1</v>
      </c>
      <c r="N9" s="13">
        <f t="shared" si="1"/>
        <v>60887</v>
      </c>
      <c r="O9" s="3">
        <f t="shared" si="2"/>
        <v>34</v>
      </c>
      <c r="P9" s="162" t="s">
        <v>1</v>
      </c>
      <c r="Q9" s="86">
        <v>60590</v>
      </c>
    </row>
    <row r="10" spans="1:19" ht="13.5" customHeight="1">
      <c r="H10" s="3">
        <v>16</v>
      </c>
      <c r="I10" s="160" t="s">
        <v>3</v>
      </c>
      <c r="J10" s="13">
        <v>55781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55781</v>
      </c>
      <c r="O10" s="3">
        <f t="shared" si="2"/>
        <v>16</v>
      </c>
      <c r="P10" s="160" t="s">
        <v>3</v>
      </c>
      <c r="Q10" s="86">
        <v>61387</v>
      </c>
    </row>
    <row r="11" spans="1:19" ht="13.5" customHeight="1">
      <c r="H11" s="14">
        <v>13</v>
      </c>
      <c r="I11" s="162" t="s">
        <v>7</v>
      </c>
      <c r="J11" s="13">
        <v>52953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52953</v>
      </c>
      <c r="O11" s="3">
        <f t="shared" si="2"/>
        <v>13</v>
      </c>
      <c r="P11" s="162" t="s">
        <v>7</v>
      </c>
      <c r="Q11" s="86">
        <v>47942</v>
      </c>
    </row>
    <row r="12" spans="1:19" ht="13.5" customHeight="1" thickBot="1">
      <c r="H12" s="271">
        <v>25</v>
      </c>
      <c r="I12" s="375" t="s">
        <v>29</v>
      </c>
      <c r="J12" s="412">
        <v>49402</v>
      </c>
      <c r="K12" s="194">
        <v>10</v>
      </c>
      <c r="L12" s="3">
        <f t="shared" si="0"/>
        <v>25</v>
      </c>
      <c r="M12" s="375" t="s">
        <v>29</v>
      </c>
      <c r="N12" s="113">
        <f t="shared" si="1"/>
        <v>49402</v>
      </c>
      <c r="O12" s="14">
        <f t="shared" si="2"/>
        <v>25</v>
      </c>
      <c r="P12" s="375" t="s">
        <v>29</v>
      </c>
      <c r="Q12" s="197">
        <v>40821</v>
      </c>
    </row>
    <row r="13" spans="1:19" ht="13.5" customHeight="1" thickTop="1" thickBot="1">
      <c r="H13" s="121">
        <v>3</v>
      </c>
      <c r="I13" s="174" t="s">
        <v>10</v>
      </c>
      <c r="J13" s="414">
        <v>41139</v>
      </c>
      <c r="K13" s="103"/>
      <c r="L13" s="78"/>
      <c r="M13" s="163"/>
      <c r="N13" s="336">
        <f>SUM(J43)</f>
        <v>1456721</v>
      </c>
      <c r="O13" s="3"/>
      <c r="P13" s="270" t="s">
        <v>8</v>
      </c>
      <c r="Q13" s="198">
        <v>1510706</v>
      </c>
    </row>
    <row r="14" spans="1:19" ht="13.5" customHeight="1">
      <c r="B14" s="19"/>
      <c r="H14" s="3">
        <v>24</v>
      </c>
      <c r="I14" s="160" t="s">
        <v>28</v>
      </c>
      <c r="J14" s="13">
        <v>38099</v>
      </c>
      <c r="K14" s="103"/>
      <c r="L14" s="26"/>
      <c r="N14" t="s">
        <v>59</v>
      </c>
      <c r="O14"/>
    </row>
    <row r="15" spans="1:19" ht="13.5" customHeight="1">
      <c r="H15" s="3">
        <v>38</v>
      </c>
      <c r="I15" s="160" t="s">
        <v>38</v>
      </c>
      <c r="J15" s="217">
        <v>35467</v>
      </c>
      <c r="K15" s="103"/>
      <c r="L15" s="26"/>
      <c r="M15" t="s">
        <v>202</v>
      </c>
      <c r="N15" s="15"/>
      <c r="O15"/>
      <c r="P15" t="s">
        <v>203</v>
      </c>
      <c r="Q15" s="85" t="s">
        <v>180</v>
      </c>
    </row>
    <row r="16" spans="1:19" ht="13.5" customHeight="1">
      <c r="C16" s="15"/>
      <c r="E16" s="17"/>
      <c r="H16" s="3">
        <v>2</v>
      </c>
      <c r="I16" s="160" t="s">
        <v>6</v>
      </c>
      <c r="J16" s="13">
        <v>30715</v>
      </c>
      <c r="K16" s="103"/>
      <c r="L16" s="3">
        <f>SUM(L3)</f>
        <v>17</v>
      </c>
      <c r="M16" s="13">
        <f>SUM(N3)</f>
        <v>424639</v>
      </c>
      <c r="N16" s="160" t="s">
        <v>21</v>
      </c>
      <c r="O16" s="3">
        <f>SUM(O3)</f>
        <v>17</v>
      </c>
      <c r="P16" s="13">
        <f>SUM(M16)</f>
        <v>424639</v>
      </c>
      <c r="Q16" s="275">
        <v>427843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30536</v>
      </c>
      <c r="K17" s="103"/>
      <c r="L17" s="3">
        <f t="shared" ref="L17:L25" si="3">SUM(L4)</f>
        <v>26</v>
      </c>
      <c r="M17" s="13">
        <f t="shared" ref="M17:M25" si="4">SUM(N4)</f>
        <v>134762</v>
      </c>
      <c r="N17" s="160" t="s">
        <v>30</v>
      </c>
      <c r="O17" s="3">
        <f t="shared" ref="O17:O25" si="5">SUM(O4)</f>
        <v>26</v>
      </c>
      <c r="P17" s="13">
        <f t="shared" ref="P17:P25" si="6">SUM(M17)</f>
        <v>134762</v>
      </c>
      <c r="Q17" s="276">
        <v>132438</v>
      </c>
      <c r="R17" s="79"/>
      <c r="S17" s="42"/>
    </row>
    <row r="18" spans="2:20" ht="13.5" customHeight="1">
      <c r="C18" s="15"/>
      <c r="E18" s="17"/>
      <c r="H18" s="3">
        <v>1</v>
      </c>
      <c r="I18" s="160" t="s">
        <v>4</v>
      </c>
      <c r="J18" s="13">
        <v>16462</v>
      </c>
      <c r="K18" s="103"/>
      <c r="L18" s="3">
        <f t="shared" si="3"/>
        <v>36</v>
      </c>
      <c r="M18" s="13">
        <f t="shared" si="4"/>
        <v>129782</v>
      </c>
      <c r="N18" s="160" t="s">
        <v>5</v>
      </c>
      <c r="O18" s="3">
        <f t="shared" si="5"/>
        <v>36</v>
      </c>
      <c r="P18" s="13">
        <f t="shared" si="6"/>
        <v>129782</v>
      </c>
      <c r="Q18" s="276">
        <v>123654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161</v>
      </c>
      <c r="J19" s="136">
        <v>15594</v>
      </c>
      <c r="L19" s="3">
        <f t="shared" si="3"/>
        <v>33</v>
      </c>
      <c r="M19" s="13">
        <f t="shared" si="4"/>
        <v>92707</v>
      </c>
      <c r="N19" s="160" t="s">
        <v>0</v>
      </c>
      <c r="O19" s="3">
        <f t="shared" si="5"/>
        <v>33</v>
      </c>
      <c r="P19" s="13">
        <f t="shared" si="6"/>
        <v>92707</v>
      </c>
      <c r="Q19" s="276">
        <v>85819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14680</v>
      </c>
      <c r="L20" s="3">
        <f t="shared" si="3"/>
        <v>31</v>
      </c>
      <c r="M20" s="13">
        <f t="shared" si="4"/>
        <v>77389</v>
      </c>
      <c r="N20" s="160" t="s">
        <v>64</v>
      </c>
      <c r="O20" s="3">
        <f t="shared" si="5"/>
        <v>31</v>
      </c>
      <c r="P20" s="13">
        <f t="shared" si="6"/>
        <v>77389</v>
      </c>
      <c r="Q20" s="276">
        <v>79075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155</v>
      </c>
      <c r="J21" s="217">
        <v>13424</v>
      </c>
      <c r="L21" s="3">
        <f t="shared" si="3"/>
        <v>40</v>
      </c>
      <c r="M21" s="13">
        <f t="shared" si="4"/>
        <v>68062</v>
      </c>
      <c r="N21" s="160" t="s">
        <v>2</v>
      </c>
      <c r="O21" s="3">
        <f t="shared" si="5"/>
        <v>40</v>
      </c>
      <c r="P21" s="13">
        <f t="shared" si="6"/>
        <v>68062</v>
      </c>
      <c r="Q21" s="276">
        <v>72904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408">
        <v>12865</v>
      </c>
      <c r="K22" s="15"/>
      <c r="L22" s="3">
        <f t="shared" si="3"/>
        <v>34</v>
      </c>
      <c r="M22" s="13">
        <f t="shared" si="4"/>
        <v>60887</v>
      </c>
      <c r="N22" s="162" t="s">
        <v>1</v>
      </c>
      <c r="O22" s="3">
        <f t="shared" si="5"/>
        <v>34</v>
      </c>
      <c r="P22" s="13">
        <f t="shared" si="6"/>
        <v>60887</v>
      </c>
      <c r="Q22" s="276">
        <v>65482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12511</v>
      </c>
      <c r="K23" s="15"/>
      <c r="L23" s="3">
        <f t="shared" si="3"/>
        <v>16</v>
      </c>
      <c r="M23" s="13">
        <f t="shared" si="4"/>
        <v>55781</v>
      </c>
      <c r="N23" s="160" t="s">
        <v>3</v>
      </c>
      <c r="O23" s="3">
        <f t="shared" si="5"/>
        <v>16</v>
      </c>
      <c r="P23" s="13">
        <f t="shared" si="6"/>
        <v>55781</v>
      </c>
      <c r="Q23" s="276">
        <v>61283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10171</v>
      </c>
      <c r="K24" s="15"/>
      <c r="L24" s="3">
        <f t="shared" si="3"/>
        <v>13</v>
      </c>
      <c r="M24" s="13">
        <f t="shared" si="4"/>
        <v>52953</v>
      </c>
      <c r="N24" s="162" t="s">
        <v>7</v>
      </c>
      <c r="O24" s="3">
        <f t="shared" si="5"/>
        <v>13</v>
      </c>
      <c r="P24" s="13">
        <f t="shared" si="6"/>
        <v>52953</v>
      </c>
      <c r="Q24" s="276">
        <v>52934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6986</v>
      </c>
      <c r="K25" s="15"/>
      <c r="L25" s="14">
        <f t="shared" si="3"/>
        <v>25</v>
      </c>
      <c r="M25" s="113">
        <f t="shared" si="4"/>
        <v>49402</v>
      </c>
      <c r="N25" s="375" t="s">
        <v>29</v>
      </c>
      <c r="O25" s="14">
        <f t="shared" si="5"/>
        <v>25</v>
      </c>
      <c r="P25" s="113">
        <f t="shared" si="6"/>
        <v>49402</v>
      </c>
      <c r="Q25" s="277">
        <v>49393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4918</v>
      </c>
      <c r="K26" s="15"/>
      <c r="L26" s="114"/>
      <c r="M26" s="161">
        <f>SUM(J43-(M16+M17+M18+M19+M20+M21+M22+M23+M24+M25))</f>
        <v>310357</v>
      </c>
      <c r="N26" s="218" t="s">
        <v>45</v>
      </c>
      <c r="O26" s="115"/>
      <c r="P26" s="161">
        <f>SUM(M26)</f>
        <v>310357</v>
      </c>
      <c r="Q26" s="161"/>
      <c r="R26" s="175">
        <v>1482313</v>
      </c>
      <c r="T26" s="28"/>
    </row>
    <row r="27" spans="2:20" ht="13.5" customHeight="1">
      <c r="H27" s="3">
        <v>20</v>
      </c>
      <c r="I27" s="160" t="s">
        <v>24</v>
      </c>
      <c r="J27" s="13">
        <v>4754</v>
      </c>
      <c r="K27" s="15"/>
      <c r="M27" t="s">
        <v>194</v>
      </c>
      <c r="O27" s="110"/>
      <c r="P27" s="28" t="s">
        <v>195</v>
      </c>
    </row>
    <row r="28" spans="2:20" ht="13.5" customHeight="1">
      <c r="H28" s="3">
        <v>12</v>
      </c>
      <c r="I28" s="160" t="s">
        <v>18</v>
      </c>
      <c r="J28" s="13">
        <v>3839</v>
      </c>
      <c r="K28" s="15"/>
      <c r="M28" s="86">
        <f t="shared" ref="M28:M37" si="7">SUM(Q3)</f>
        <v>458715</v>
      </c>
      <c r="N28" s="160" t="s">
        <v>21</v>
      </c>
      <c r="O28" s="3">
        <f>SUM(L3)</f>
        <v>17</v>
      </c>
      <c r="P28" s="86">
        <f t="shared" ref="P28:P37" si="8">SUM(Q3)</f>
        <v>458715</v>
      </c>
    </row>
    <row r="29" spans="2:20" ht="13.5" customHeight="1">
      <c r="H29" s="3">
        <v>35</v>
      </c>
      <c r="I29" s="160" t="s">
        <v>36</v>
      </c>
      <c r="J29" s="13">
        <v>3700</v>
      </c>
      <c r="K29" s="15"/>
      <c r="M29" s="86">
        <f t="shared" si="7"/>
        <v>137369</v>
      </c>
      <c r="N29" s="160" t="s">
        <v>30</v>
      </c>
      <c r="O29" s="3">
        <f t="shared" ref="O29:O37" si="9">SUM(L4)</f>
        <v>26</v>
      </c>
      <c r="P29" s="86">
        <f t="shared" si="8"/>
        <v>137369</v>
      </c>
    </row>
    <row r="30" spans="2:20" ht="13.5" customHeight="1">
      <c r="H30" s="3">
        <v>29</v>
      </c>
      <c r="I30" s="160" t="s">
        <v>54</v>
      </c>
      <c r="J30" s="13">
        <v>3488</v>
      </c>
      <c r="K30" s="15"/>
      <c r="M30" s="86">
        <f t="shared" si="7"/>
        <v>132579</v>
      </c>
      <c r="N30" s="160" t="s">
        <v>5</v>
      </c>
      <c r="O30" s="3">
        <f t="shared" si="9"/>
        <v>36</v>
      </c>
      <c r="P30" s="86">
        <f t="shared" si="8"/>
        <v>132579</v>
      </c>
    </row>
    <row r="31" spans="2:20" ht="13.5" customHeight="1">
      <c r="H31" s="3">
        <v>10</v>
      </c>
      <c r="I31" s="160" t="s">
        <v>16</v>
      </c>
      <c r="J31" s="13">
        <v>2471</v>
      </c>
      <c r="K31" s="15"/>
      <c r="M31" s="86">
        <f t="shared" si="7"/>
        <v>90220</v>
      </c>
      <c r="N31" s="160" t="s">
        <v>0</v>
      </c>
      <c r="O31" s="3">
        <f t="shared" si="9"/>
        <v>33</v>
      </c>
      <c r="P31" s="86">
        <f t="shared" si="8"/>
        <v>90220</v>
      </c>
    </row>
    <row r="32" spans="2:20" ht="13.5" customHeight="1">
      <c r="H32" s="3">
        <v>39</v>
      </c>
      <c r="I32" s="160" t="s">
        <v>39</v>
      </c>
      <c r="J32" s="13">
        <v>1940</v>
      </c>
      <c r="K32" s="15"/>
      <c r="M32" s="86">
        <f t="shared" si="7"/>
        <v>70859</v>
      </c>
      <c r="N32" s="160" t="s">
        <v>64</v>
      </c>
      <c r="O32" s="3">
        <f t="shared" si="9"/>
        <v>31</v>
      </c>
      <c r="P32" s="86">
        <f t="shared" si="8"/>
        <v>70859</v>
      </c>
      <c r="S32" s="10"/>
    </row>
    <row r="33" spans="8:21" ht="13.5" customHeight="1">
      <c r="H33" s="3">
        <v>23</v>
      </c>
      <c r="I33" s="160" t="s">
        <v>27</v>
      </c>
      <c r="J33" s="136">
        <v>1419</v>
      </c>
      <c r="K33" s="15"/>
      <c r="M33" s="86">
        <f t="shared" si="7"/>
        <v>71679</v>
      </c>
      <c r="N33" s="160" t="s">
        <v>2</v>
      </c>
      <c r="O33" s="3">
        <f t="shared" si="9"/>
        <v>40</v>
      </c>
      <c r="P33" s="86">
        <f t="shared" si="8"/>
        <v>71679</v>
      </c>
      <c r="S33" s="28"/>
      <c r="T33" s="28"/>
    </row>
    <row r="34" spans="8:21" ht="13.5" customHeight="1">
      <c r="H34" s="3">
        <v>32</v>
      </c>
      <c r="I34" s="160" t="s">
        <v>35</v>
      </c>
      <c r="J34" s="13">
        <v>1277</v>
      </c>
      <c r="K34" s="15"/>
      <c r="M34" s="86">
        <f t="shared" si="7"/>
        <v>60590</v>
      </c>
      <c r="N34" s="162" t="s">
        <v>1</v>
      </c>
      <c r="O34" s="3">
        <f t="shared" si="9"/>
        <v>34</v>
      </c>
      <c r="P34" s="86">
        <f t="shared" si="8"/>
        <v>60590</v>
      </c>
      <c r="S34" s="28"/>
      <c r="T34" s="28"/>
    </row>
    <row r="35" spans="8:21" ht="13.5" customHeight="1">
      <c r="H35" s="3">
        <v>6</v>
      </c>
      <c r="I35" s="160" t="s">
        <v>13</v>
      </c>
      <c r="J35" s="13">
        <v>1213</v>
      </c>
      <c r="K35" s="15"/>
      <c r="M35" s="86">
        <f t="shared" si="7"/>
        <v>61387</v>
      </c>
      <c r="N35" s="160" t="s">
        <v>3</v>
      </c>
      <c r="O35" s="3">
        <f t="shared" si="9"/>
        <v>16</v>
      </c>
      <c r="P35" s="86">
        <f t="shared" si="8"/>
        <v>61387</v>
      </c>
      <c r="S35" s="28"/>
    </row>
    <row r="36" spans="8:21" ht="13.5" customHeight="1">
      <c r="H36" s="3">
        <v>18</v>
      </c>
      <c r="I36" s="160" t="s">
        <v>22</v>
      </c>
      <c r="J36" s="217">
        <v>1008</v>
      </c>
      <c r="K36" s="15"/>
      <c r="M36" s="86">
        <f t="shared" si="7"/>
        <v>47942</v>
      </c>
      <c r="N36" s="162" t="s">
        <v>7</v>
      </c>
      <c r="O36" s="3">
        <f t="shared" si="9"/>
        <v>13</v>
      </c>
      <c r="P36" s="86">
        <f t="shared" si="8"/>
        <v>47942</v>
      </c>
      <c r="S36" s="28"/>
    </row>
    <row r="37" spans="8:21" ht="13.5" customHeight="1" thickBot="1">
      <c r="H37" s="3">
        <v>4</v>
      </c>
      <c r="I37" s="160" t="s">
        <v>11</v>
      </c>
      <c r="J37" s="13">
        <v>601</v>
      </c>
      <c r="K37" s="15"/>
      <c r="M37" s="112">
        <f t="shared" si="7"/>
        <v>40821</v>
      </c>
      <c r="N37" s="375" t="s">
        <v>29</v>
      </c>
      <c r="O37" s="14">
        <f t="shared" si="9"/>
        <v>25</v>
      </c>
      <c r="P37" s="112">
        <f t="shared" si="8"/>
        <v>40821</v>
      </c>
      <c r="S37" s="28"/>
    </row>
    <row r="38" spans="8:21" ht="13.5" customHeight="1" thickTop="1">
      <c r="H38" s="3">
        <v>5</v>
      </c>
      <c r="I38" s="160" t="s">
        <v>12</v>
      </c>
      <c r="J38" s="87">
        <v>465</v>
      </c>
      <c r="K38" s="15"/>
      <c r="M38" s="342">
        <f>SUM(Q13-(Q3+Q4+Q5+Q6+Q7+Q8+Q9+Q10+Q11+Q12))</f>
        <v>338545</v>
      </c>
      <c r="N38" s="407" t="s">
        <v>184</v>
      </c>
      <c r="O38" s="343"/>
      <c r="P38" s="344">
        <f>SUM(M38)</f>
        <v>338545</v>
      </c>
      <c r="U38" s="28"/>
    </row>
    <row r="39" spans="8:21" ht="13.5" customHeight="1">
      <c r="H39" s="3">
        <v>7</v>
      </c>
      <c r="I39" s="160" t="s">
        <v>14</v>
      </c>
      <c r="J39" s="13">
        <v>288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168</v>
      </c>
      <c r="K40" s="15"/>
    </row>
    <row r="41" spans="8:21" ht="13.5" customHeight="1">
      <c r="H41" s="3">
        <v>28</v>
      </c>
      <c r="I41" s="160" t="s">
        <v>32</v>
      </c>
      <c r="J41" s="217">
        <v>159</v>
      </c>
      <c r="K41" s="15"/>
    </row>
    <row r="42" spans="8:21" ht="13.5" customHeight="1" thickBot="1">
      <c r="H42" s="14">
        <v>8</v>
      </c>
      <c r="I42" s="162" t="s">
        <v>15</v>
      </c>
      <c r="J42" s="426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1456721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201</v>
      </c>
      <c r="D52" s="59" t="s">
        <v>193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3"/>
    </row>
    <row r="53" spans="1:19" ht="13.5" customHeight="1">
      <c r="A53" s="9">
        <v>1</v>
      </c>
      <c r="B53" s="160" t="s">
        <v>21</v>
      </c>
      <c r="C53" s="409">
        <f>SUM(J3)</f>
        <v>424639</v>
      </c>
      <c r="D53" s="87">
        <f t="shared" ref="D53:D63" si="10">SUM(Q3)</f>
        <v>458715</v>
      </c>
      <c r="E53" s="80">
        <f t="shared" ref="E53:E62" si="11">SUM(P16/Q16*100)</f>
        <v>99.251127165806153</v>
      </c>
      <c r="F53" s="20">
        <f t="shared" ref="F53:F63" si="12">SUM(C53/D53*100)</f>
        <v>92.571422342849047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9">
        <f t="shared" ref="C54:C62" si="13">SUM(J4)</f>
        <v>134762</v>
      </c>
      <c r="D54" s="87">
        <f t="shared" si="10"/>
        <v>137369</v>
      </c>
      <c r="E54" s="80">
        <f t="shared" si="11"/>
        <v>101.75478337033177</v>
      </c>
      <c r="F54" s="394">
        <f t="shared" si="12"/>
        <v>98.102191906470892</v>
      </c>
      <c r="G54" s="21"/>
      <c r="M54" s="382"/>
      <c r="N54" s="17"/>
    </row>
    <row r="55" spans="1:19" ht="13.5" customHeight="1">
      <c r="A55" s="9">
        <v>3</v>
      </c>
      <c r="B55" s="160" t="s">
        <v>5</v>
      </c>
      <c r="C55" s="409">
        <f t="shared" si="13"/>
        <v>129782</v>
      </c>
      <c r="D55" s="87">
        <f t="shared" si="10"/>
        <v>132579</v>
      </c>
      <c r="E55" s="80">
        <f t="shared" si="11"/>
        <v>104.95576366312453</v>
      </c>
      <c r="F55" s="20">
        <f t="shared" si="12"/>
        <v>97.890314454023638</v>
      </c>
      <c r="G55" s="21"/>
      <c r="I55" s="471"/>
      <c r="J55" s="472"/>
    </row>
    <row r="56" spans="1:19" ht="13.5" customHeight="1">
      <c r="A56" s="9">
        <v>4</v>
      </c>
      <c r="B56" s="160" t="s">
        <v>0</v>
      </c>
      <c r="C56" s="409">
        <f t="shared" si="13"/>
        <v>92707</v>
      </c>
      <c r="D56" s="87">
        <f t="shared" si="10"/>
        <v>90220</v>
      </c>
      <c r="E56" s="80">
        <f t="shared" si="11"/>
        <v>108.02619466551695</v>
      </c>
      <c r="F56" s="20">
        <f t="shared" si="12"/>
        <v>102.75659499002438</v>
      </c>
      <c r="G56" s="21"/>
      <c r="I56" s="471"/>
      <c r="J56" s="472"/>
    </row>
    <row r="57" spans="1:19" ht="13.5" customHeight="1">
      <c r="A57" s="9">
        <v>5</v>
      </c>
      <c r="B57" s="160" t="s">
        <v>64</v>
      </c>
      <c r="C57" s="409">
        <f t="shared" si="13"/>
        <v>77389</v>
      </c>
      <c r="D57" s="87">
        <f t="shared" si="10"/>
        <v>70859</v>
      </c>
      <c r="E57" s="80">
        <f t="shared" si="11"/>
        <v>97.867846980714518</v>
      </c>
      <c r="F57" s="20">
        <f t="shared" si="12"/>
        <v>109.21548427158159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09">
        <f t="shared" si="13"/>
        <v>68062</v>
      </c>
      <c r="D58" s="87">
        <f t="shared" si="10"/>
        <v>71679</v>
      </c>
      <c r="E58" s="80">
        <f t="shared" si="11"/>
        <v>93.358389114451882</v>
      </c>
      <c r="F58" s="20">
        <f t="shared" si="12"/>
        <v>94.953891655854576</v>
      </c>
      <c r="G58" s="21"/>
    </row>
    <row r="59" spans="1:19" ht="13.5" customHeight="1">
      <c r="A59" s="9">
        <v>7</v>
      </c>
      <c r="B59" s="162" t="s">
        <v>1</v>
      </c>
      <c r="C59" s="409">
        <f t="shared" si="13"/>
        <v>60887</v>
      </c>
      <c r="D59" s="87">
        <f t="shared" si="10"/>
        <v>60590</v>
      </c>
      <c r="E59" s="80">
        <f t="shared" si="11"/>
        <v>92.982804434806511</v>
      </c>
      <c r="F59" s="20">
        <f t="shared" si="12"/>
        <v>100.49017989767289</v>
      </c>
      <c r="G59" s="21"/>
    </row>
    <row r="60" spans="1:19" ht="13.5" customHeight="1">
      <c r="A60" s="9">
        <v>8</v>
      </c>
      <c r="B60" s="160" t="s">
        <v>3</v>
      </c>
      <c r="C60" s="409">
        <f t="shared" si="13"/>
        <v>55781</v>
      </c>
      <c r="D60" s="87">
        <f t="shared" si="10"/>
        <v>61387</v>
      </c>
      <c r="E60" s="80">
        <f t="shared" si="11"/>
        <v>91.021979994451968</v>
      </c>
      <c r="F60" s="20">
        <f t="shared" si="12"/>
        <v>90.867773307051976</v>
      </c>
      <c r="G60" s="21"/>
    </row>
    <row r="61" spans="1:19" ht="13.5" customHeight="1">
      <c r="A61" s="9">
        <v>9</v>
      </c>
      <c r="B61" s="162" t="s">
        <v>7</v>
      </c>
      <c r="C61" s="409">
        <f t="shared" si="13"/>
        <v>52953</v>
      </c>
      <c r="D61" s="87">
        <f t="shared" si="10"/>
        <v>47942</v>
      </c>
      <c r="E61" s="80">
        <f t="shared" si="11"/>
        <v>100.03589375448672</v>
      </c>
      <c r="F61" s="20">
        <f t="shared" si="12"/>
        <v>110.45221309081808</v>
      </c>
      <c r="G61" s="21"/>
    </row>
    <row r="62" spans="1:19" ht="13.5" customHeight="1" thickBot="1">
      <c r="A62" s="127">
        <v>10</v>
      </c>
      <c r="B62" s="375" t="s">
        <v>29</v>
      </c>
      <c r="C62" s="409">
        <f t="shared" si="13"/>
        <v>49402</v>
      </c>
      <c r="D62" s="128">
        <f t="shared" si="10"/>
        <v>40821</v>
      </c>
      <c r="E62" s="129">
        <f t="shared" si="11"/>
        <v>100.01822120543397</v>
      </c>
      <c r="F62" s="130">
        <f t="shared" si="12"/>
        <v>121.02104309056614</v>
      </c>
      <c r="G62" s="131"/>
    </row>
    <row r="63" spans="1:19" ht="13.5" customHeight="1" thickTop="1">
      <c r="A63" s="114"/>
      <c r="B63" s="132" t="s">
        <v>74</v>
      </c>
      <c r="C63" s="133">
        <f>SUM(J43)</f>
        <v>1456721</v>
      </c>
      <c r="D63" s="133">
        <f t="shared" si="10"/>
        <v>1510706</v>
      </c>
      <c r="E63" s="134">
        <f>SUM(C63/R26*100)</f>
        <v>98.2735090362157</v>
      </c>
      <c r="F63" s="135">
        <f t="shared" si="12"/>
        <v>96.426505223385618</v>
      </c>
      <c r="G63" s="140">
        <v>74.400000000000006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2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73" sqref="P7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173</v>
      </c>
      <c r="R1" s="104"/>
    </row>
    <row r="2" spans="8:30">
      <c r="H2" s="183" t="s">
        <v>204</v>
      </c>
      <c r="I2" s="3"/>
      <c r="J2" s="184" t="s">
        <v>102</v>
      </c>
      <c r="K2" s="3"/>
      <c r="L2" s="293" t="s">
        <v>196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18"/>
      <c r="S3" s="26"/>
      <c r="T3" s="26"/>
      <c r="U3" s="26"/>
    </row>
    <row r="4" spans="8:30" ht="13.5" customHeight="1">
      <c r="H4" s="97">
        <v>21392</v>
      </c>
      <c r="I4" s="3">
        <v>33</v>
      </c>
      <c r="J4" s="160" t="s">
        <v>0</v>
      </c>
      <c r="K4" s="116">
        <f>SUM(I4)</f>
        <v>33</v>
      </c>
      <c r="L4" s="312">
        <v>14879</v>
      </c>
      <c r="M4" s="391"/>
      <c r="N4" s="418"/>
      <c r="O4" s="90"/>
      <c r="S4" s="26"/>
      <c r="T4" s="26"/>
      <c r="U4" s="26"/>
    </row>
    <row r="5" spans="8:30" ht="13.5" customHeight="1">
      <c r="H5" s="88">
        <v>13655</v>
      </c>
      <c r="I5" s="3">
        <v>37</v>
      </c>
      <c r="J5" s="160" t="s">
        <v>37</v>
      </c>
      <c r="K5" s="116">
        <f t="shared" ref="K5:K13" si="0">SUM(I5)</f>
        <v>37</v>
      </c>
      <c r="L5" s="313">
        <v>14848</v>
      </c>
      <c r="M5" s="45"/>
      <c r="N5" s="418"/>
      <c r="O5" s="90"/>
      <c r="S5" s="26"/>
      <c r="T5" s="26"/>
      <c r="U5" s="26"/>
    </row>
    <row r="6" spans="8:30" ht="13.5" customHeight="1">
      <c r="H6" s="88">
        <v>12577</v>
      </c>
      <c r="I6" s="3">
        <v>26</v>
      </c>
      <c r="J6" s="160" t="s">
        <v>30</v>
      </c>
      <c r="K6" s="116">
        <f t="shared" si="0"/>
        <v>26</v>
      </c>
      <c r="L6" s="313">
        <v>10331</v>
      </c>
      <c r="M6" s="45"/>
      <c r="N6" s="418"/>
      <c r="O6" s="90"/>
      <c r="S6" s="26"/>
      <c r="T6" s="26"/>
      <c r="U6" s="26"/>
    </row>
    <row r="7" spans="8:30" ht="13.5" customHeight="1">
      <c r="H7" s="333">
        <v>6864</v>
      </c>
      <c r="I7" s="33">
        <v>40</v>
      </c>
      <c r="J7" s="160" t="s">
        <v>2</v>
      </c>
      <c r="K7" s="116">
        <f t="shared" si="0"/>
        <v>40</v>
      </c>
      <c r="L7" s="313">
        <v>5793</v>
      </c>
      <c r="M7" s="45"/>
      <c r="N7" s="418"/>
      <c r="O7" s="90"/>
      <c r="S7" s="26"/>
      <c r="T7" s="26"/>
      <c r="U7" s="26"/>
    </row>
    <row r="8" spans="8:30">
      <c r="H8" s="44">
        <v>6721</v>
      </c>
      <c r="I8" s="3">
        <v>14</v>
      </c>
      <c r="J8" s="160" t="s">
        <v>19</v>
      </c>
      <c r="K8" s="116">
        <f t="shared" si="0"/>
        <v>14</v>
      </c>
      <c r="L8" s="313">
        <v>6152</v>
      </c>
      <c r="M8" s="45"/>
      <c r="N8" s="90"/>
      <c r="O8" s="90"/>
      <c r="S8" s="26"/>
      <c r="T8" s="26"/>
      <c r="U8" s="26"/>
    </row>
    <row r="9" spans="8:30">
      <c r="H9" s="88">
        <v>5004</v>
      </c>
      <c r="I9" s="3">
        <v>36</v>
      </c>
      <c r="J9" s="160" t="s">
        <v>5</v>
      </c>
      <c r="K9" s="116">
        <f t="shared" si="0"/>
        <v>36</v>
      </c>
      <c r="L9" s="313">
        <v>4222</v>
      </c>
      <c r="M9" s="45"/>
      <c r="N9" s="90"/>
      <c r="O9" s="90"/>
      <c r="S9" s="26"/>
      <c r="T9" s="26"/>
      <c r="U9" s="26"/>
    </row>
    <row r="10" spans="8:30">
      <c r="H10" s="44">
        <v>4815</v>
      </c>
      <c r="I10" s="14">
        <v>25</v>
      </c>
      <c r="J10" s="162" t="s">
        <v>29</v>
      </c>
      <c r="K10" s="116">
        <f t="shared" si="0"/>
        <v>25</v>
      </c>
      <c r="L10" s="313">
        <v>5583</v>
      </c>
      <c r="S10" s="26"/>
      <c r="T10" s="26"/>
      <c r="U10" s="26"/>
    </row>
    <row r="11" spans="8:30">
      <c r="H11" s="97">
        <v>4325</v>
      </c>
      <c r="I11" s="3">
        <v>27</v>
      </c>
      <c r="J11" s="160" t="s">
        <v>31</v>
      </c>
      <c r="K11" s="116">
        <f t="shared" si="0"/>
        <v>27</v>
      </c>
      <c r="L11" s="313">
        <v>4120</v>
      </c>
      <c r="M11" s="45"/>
      <c r="N11" s="90"/>
      <c r="O11" s="90"/>
      <c r="S11" s="26"/>
      <c r="T11" s="26"/>
      <c r="U11" s="26"/>
    </row>
    <row r="12" spans="8:30">
      <c r="H12" s="330">
        <v>3673</v>
      </c>
      <c r="I12" s="14">
        <v>15</v>
      </c>
      <c r="J12" s="162" t="s">
        <v>20</v>
      </c>
      <c r="K12" s="116">
        <f t="shared" si="0"/>
        <v>15</v>
      </c>
      <c r="L12" s="313">
        <v>3286</v>
      </c>
      <c r="M12" s="45"/>
      <c r="N12" s="90"/>
      <c r="O12" s="90"/>
      <c r="S12" s="26"/>
      <c r="T12" s="26"/>
      <c r="U12" s="26"/>
    </row>
    <row r="13" spans="8:30" ht="14.25" thickBot="1">
      <c r="H13" s="378">
        <v>3033</v>
      </c>
      <c r="I13" s="378">
        <v>16</v>
      </c>
      <c r="J13" s="379" t="s">
        <v>3</v>
      </c>
      <c r="K13" s="116">
        <f t="shared" si="0"/>
        <v>16</v>
      </c>
      <c r="L13" s="314">
        <v>3000</v>
      </c>
      <c r="M13" s="45"/>
      <c r="N13" s="90"/>
      <c r="O13" s="90"/>
      <c r="S13" s="26"/>
      <c r="T13" s="26"/>
      <c r="U13" s="26"/>
    </row>
    <row r="14" spans="8:30" ht="14.25" thickTop="1">
      <c r="H14" s="44">
        <v>2685</v>
      </c>
      <c r="I14" s="121">
        <v>34</v>
      </c>
      <c r="J14" s="174" t="s">
        <v>1</v>
      </c>
      <c r="K14" s="107" t="s">
        <v>8</v>
      </c>
      <c r="L14" s="315">
        <v>84234</v>
      </c>
      <c r="S14" s="26"/>
      <c r="T14" s="26"/>
      <c r="U14" s="26"/>
    </row>
    <row r="15" spans="8:30">
      <c r="H15" s="193">
        <v>2021</v>
      </c>
      <c r="I15" s="3">
        <v>17</v>
      </c>
      <c r="J15" s="160" t="s">
        <v>21</v>
      </c>
      <c r="K15" s="50"/>
      <c r="L15" t="s">
        <v>60</v>
      </c>
      <c r="M15" s="401" t="s">
        <v>190</v>
      </c>
      <c r="N15" s="42" t="s">
        <v>75</v>
      </c>
      <c r="S15" s="26"/>
      <c r="T15" s="26"/>
      <c r="U15" s="26"/>
    </row>
    <row r="16" spans="8:30">
      <c r="H16" s="193">
        <v>1964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431">
        <v>21181</v>
      </c>
      <c r="N16" s="89">
        <f>SUM(H4)</f>
        <v>21392</v>
      </c>
      <c r="O16" s="45"/>
      <c r="P16" s="17"/>
      <c r="S16" s="26"/>
      <c r="T16" s="26"/>
      <c r="U16" s="26"/>
    </row>
    <row r="17" spans="1:21">
      <c r="H17" s="88">
        <v>1796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432">
        <v>15331</v>
      </c>
      <c r="N17" s="89">
        <f t="shared" ref="N17:N25" si="2">SUM(H5)</f>
        <v>13655</v>
      </c>
      <c r="O17" s="45"/>
      <c r="P17" s="17"/>
      <c r="S17" s="26"/>
      <c r="T17" s="26"/>
      <c r="U17" s="26"/>
    </row>
    <row r="18" spans="1:21">
      <c r="H18" s="346">
        <v>1288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32">
        <v>12281</v>
      </c>
      <c r="N18" s="89">
        <f t="shared" si="2"/>
        <v>12577</v>
      </c>
      <c r="O18" s="45"/>
      <c r="P18" s="17"/>
      <c r="S18" s="26"/>
      <c r="T18" s="26"/>
      <c r="U18" s="26"/>
    </row>
    <row r="19" spans="1:21">
      <c r="H19" s="97">
        <v>456</v>
      </c>
      <c r="I19" s="3">
        <v>2</v>
      </c>
      <c r="J19" s="160" t="s">
        <v>6</v>
      </c>
      <c r="K19" s="116">
        <f t="shared" si="1"/>
        <v>40</v>
      </c>
      <c r="L19" s="160" t="s">
        <v>2</v>
      </c>
      <c r="M19" s="432">
        <v>6799</v>
      </c>
      <c r="N19" s="89">
        <f t="shared" si="2"/>
        <v>6864</v>
      </c>
      <c r="O19" s="45"/>
      <c r="P19" s="17"/>
      <c r="S19" s="26"/>
      <c r="T19" s="26"/>
      <c r="U19" s="26"/>
    </row>
    <row r="20" spans="1:21" ht="14.25" thickBot="1">
      <c r="H20" s="193">
        <v>410</v>
      </c>
      <c r="I20" s="3">
        <v>12</v>
      </c>
      <c r="J20" s="160" t="s">
        <v>18</v>
      </c>
      <c r="K20" s="116">
        <f t="shared" si="1"/>
        <v>14</v>
      </c>
      <c r="L20" s="160" t="s">
        <v>19</v>
      </c>
      <c r="M20" s="432">
        <v>6394</v>
      </c>
      <c r="N20" s="89">
        <f t="shared" si="2"/>
        <v>6721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201</v>
      </c>
      <c r="D21" s="59" t="s">
        <v>193</v>
      </c>
      <c r="E21" s="59" t="s">
        <v>41</v>
      </c>
      <c r="F21" s="59" t="s">
        <v>50</v>
      </c>
      <c r="G21" s="8" t="s">
        <v>172</v>
      </c>
      <c r="H21" s="193">
        <v>355</v>
      </c>
      <c r="I21" s="3">
        <v>23</v>
      </c>
      <c r="J21" s="160" t="s">
        <v>27</v>
      </c>
      <c r="K21" s="116">
        <f t="shared" si="1"/>
        <v>36</v>
      </c>
      <c r="L21" s="160" t="s">
        <v>5</v>
      </c>
      <c r="M21" s="432">
        <v>4842</v>
      </c>
      <c r="N21" s="89">
        <f t="shared" si="2"/>
        <v>5004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21392</v>
      </c>
      <c r="D22" s="89">
        <f>SUM(L4)</f>
        <v>14879</v>
      </c>
      <c r="E22" s="52">
        <f t="shared" ref="E22:E32" si="4">SUM(N16/M16*100)</f>
        <v>100.99617581795005</v>
      </c>
      <c r="F22" s="55">
        <f>SUM(C22/D22*100)</f>
        <v>143.77310303111767</v>
      </c>
      <c r="G22" s="3"/>
      <c r="H22" s="91">
        <v>188</v>
      </c>
      <c r="I22" s="3">
        <v>22</v>
      </c>
      <c r="J22" s="160" t="s">
        <v>26</v>
      </c>
      <c r="K22" s="116">
        <f t="shared" si="1"/>
        <v>25</v>
      </c>
      <c r="L22" s="162" t="s">
        <v>29</v>
      </c>
      <c r="M22" s="432">
        <v>4872</v>
      </c>
      <c r="N22" s="89">
        <f t="shared" si="2"/>
        <v>4815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13655</v>
      </c>
      <c r="D23" s="89">
        <f>SUM(L5)</f>
        <v>14848</v>
      </c>
      <c r="E23" s="52">
        <f t="shared" si="4"/>
        <v>89.067901637205665</v>
      </c>
      <c r="F23" s="55">
        <f t="shared" ref="F23:F32" si="5">SUM(C23/D23*100)</f>
        <v>91.965247844827587</v>
      </c>
      <c r="G23" s="3"/>
      <c r="H23" s="125">
        <v>155</v>
      </c>
      <c r="I23" s="3">
        <v>21</v>
      </c>
      <c r="J23" s="160" t="s">
        <v>25</v>
      </c>
      <c r="K23" s="116">
        <f t="shared" si="1"/>
        <v>27</v>
      </c>
      <c r="L23" s="160" t="s">
        <v>31</v>
      </c>
      <c r="M23" s="432">
        <v>6514</v>
      </c>
      <c r="N23" s="89">
        <f t="shared" si="2"/>
        <v>4325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12577</v>
      </c>
      <c r="D24" s="89">
        <f t="shared" ref="D24:D31" si="6">SUM(L6)</f>
        <v>10331</v>
      </c>
      <c r="E24" s="52">
        <f t="shared" si="4"/>
        <v>102.41022718019705</v>
      </c>
      <c r="F24" s="55">
        <f t="shared" si="5"/>
        <v>121.74039299196593</v>
      </c>
      <c r="G24" s="3"/>
      <c r="H24" s="91">
        <v>82</v>
      </c>
      <c r="I24" s="3">
        <v>31</v>
      </c>
      <c r="J24" s="160" t="s">
        <v>64</v>
      </c>
      <c r="K24" s="116">
        <f t="shared" si="1"/>
        <v>15</v>
      </c>
      <c r="L24" s="162" t="s">
        <v>20</v>
      </c>
      <c r="M24" s="432">
        <v>3783</v>
      </c>
      <c r="N24" s="89">
        <f t="shared" si="2"/>
        <v>3673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6864</v>
      </c>
      <c r="D25" s="89">
        <f t="shared" si="6"/>
        <v>5793</v>
      </c>
      <c r="E25" s="52">
        <f t="shared" si="4"/>
        <v>100.95602294455065</v>
      </c>
      <c r="F25" s="55">
        <f t="shared" si="5"/>
        <v>118.48783013982394</v>
      </c>
      <c r="G25" s="3"/>
      <c r="H25" s="91">
        <v>81</v>
      </c>
      <c r="I25" s="3">
        <v>4</v>
      </c>
      <c r="J25" s="160" t="s">
        <v>11</v>
      </c>
      <c r="K25" s="180">
        <f t="shared" si="1"/>
        <v>16</v>
      </c>
      <c r="L25" s="379" t="s">
        <v>3</v>
      </c>
      <c r="M25" s="433">
        <v>3034</v>
      </c>
      <c r="N25" s="166">
        <f t="shared" si="2"/>
        <v>3033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6721</v>
      </c>
      <c r="D26" s="89">
        <f t="shared" si="6"/>
        <v>6152</v>
      </c>
      <c r="E26" s="52">
        <f t="shared" si="4"/>
        <v>105.11416953393807</v>
      </c>
      <c r="F26" s="55">
        <f t="shared" si="5"/>
        <v>109.24902470741222</v>
      </c>
      <c r="G26" s="12"/>
      <c r="H26" s="446">
        <v>76</v>
      </c>
      <c r="I26" s="3">
        <v>9</v>
      </c>
      <c r="J26" s="3" t="s">
        <v>161</v>
      </c>
      <c r="K26" s="3"/>
      <c r="L26" s="361" t="s">
        <v>8</v>
      </c>
      <c r="M26" s="434">
        <v>96584</v>
      </c>
      <c r="N26" s="191">
        <f>SUM(H44)</f>
        <v>93699</v>
      </c>
      <c r="S26" s="26"/>
      <c r="T26" s="26"/>
      <c r="U26" s="26"/>
    </row>
    <row r="27" spans="1:21">
      <c r="A27" s="61">
        <v>6</v>
      </c>
      <c r="B27" s="160" t="s">
        <v>5</v>
      </c>
      <c r="C27" s="43">
        <f t="shared" si="3"/>
        <v>5004</v>
      </c>
      <c r="D27" s="89">
        <f t="shared" si="6"/>
        <v>4222</v>
      </c>
      <c r="E27" s="52">
        <f t="shared" si="4"/>
        <v>103.3457249070632</v>
      </c>
      <c r="F27" s="55">
        <f t="shared" si="5"/>
        <v>118.52202747513027</v>
      </c>
      <c r="G27" s="3"/>
      <c r="H27" s="125">
        <v>58</v>
      </c>
      <c r="I27" s="3">
        <v>32</v>
      </c>
      <c r="J27" s="160" t="s">
        <v>35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4815</v>
      </c>
      <c r="D28" s="89">
        <f t="shared" si="6"/>
        <v>5583</v>
      </c>
      <c r="E28" s="52">
        <f t="shared" si="4"/>
        <v>98.830049261083744</v>
      </c>
      <c r="F28" s="55">
        <f t="shared" si="5"/>
        <v>86.243954862976892</v>
      </c>
      <c r="G28" s="3"/>
      <c r="H28" s="372">
        <v>14</v>
      </c>
      <c r="I28" s="3">
        <v>35</v>
      </c>
      <c r="J28" s="160" t="s">
        <v>36</v>
      </c>
      <c r="L28" s="29"/>
      <c r="S28" s="26"/>
      <c r="T28" s="26"/>
      <c r="U28" s="26"/>
    </row>
    <row r="29" spans="1:21">
      <c r="A29" s="61">
        <v>8</v>
      </c>
      <c r="B29" s="160" t="s">
        <v>31</v>
      </c>
      <c r="C29" s="43">
        <f t="shared" si="3"/>
        <v>4325</v>
      </c>
      <c r="D29" s="89">
        <f t="shared" si="6"/>
        <v>4120</v>
      </c>
      <c r="E29" s="52">
        <f t="shared" si="4"/>
        <v>66.395455941050045</v>
      </c>
      <c r="F29" s="55">
        <f t="shared" si="5"/>
        <v>104.97572815533979</v>
      </c>
      <c r="G29" s="11"/>
      <c r="H29" s="125">
        <v>7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3673</v>
      </c>
      <c r="D30" s="89">
        <f t="shared" si="6"/>
        <v>3286</v>
      </c>
      <c r="E30" s="52">
        <f t="shared" si="4"/>
        <v>97.092254824213583</v>
      </c>
      <c r="F30" s="55">
        <f t="shared" si="5"/>
        <v>111.77723676202069</v>
      </c>
      <c r="G30" s="12"/>
      <c r="H30" s="91">
        <v>4</v>
      </c>
      <c r="I30" s="3">
        <v>6</v>
      </c>
      <c r="J30" s="160" t="s">
        <v>13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9" t="s">
        <v>3</v>
      </c>
      <c r="C31" s="43">
        <f t="shared" si="3"/>
        <v>3033</v>
      </c>
      <c r="D31" s="89">
        <f t="shared" si="6"/>
        <v>3000</v>
      </c>
      <c r="E31" s="52">
        <f t="shared" si="4"/>
        <v>99.967040210942642</v>
      </c>
      <c r="F31" s="55">
        <f t="shared" si="5"/>
        <v>101.1</v>
      </c>
      <c r="G31" s="92"/>
      <c r="H31" s="125">
        <v>0</v>
      </c>
      <c r="I31" s="3">
        <v>5</v>
      </c>
      <c r="J31" s="160" t="s">
        <v>12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93699</v>
      </c>
      <c r="D32" s="67">
        <f>SUM(L14)</f>
        <v>84234</v>
      </c>
      <c r="E32" s="70">
        <f t="shared" si="4"/>
        <v>97.012962809575086</v>
      </c>
      <c r="F32" s="68">
        <f t="shared" si="5"/>
        <v>111.23655531020728</v>
      </c>
      <c r="G32" s="385">
        <v>66.400000000000006</v>
      </c>
      <c r="H32" s="447">
        <v>0</v>
      </c>
      <c r="I32" s="3">
        <v>7</v>
      </c>
      <c r="J32" s="160" t="s">
        <v>14</v>
      </c>
      <c r="L32" s="42"/>
      <c r="M32" s="26"/>
      <c r="S32" s="26"/>
      <c r="T32" s="26"/>
      <c r="U32" s="26"/>
    </row>
    <row r="33" spans="2:30">
      <c r="H33" s="43">
        <v>0</v>
      </c>
      <c r="I33" s="3">
        <v>8</v>
      </c>
      <c r="J33" s="160" t="s">
        <v>15</v>
      </c>
      <c r="L33" s="42"/>
      <c r="M33" s="26"/>
      <c r="S33" s="26"/>
      <c r="T33" s="26"/>
      <c r="U33" s="26"/>
    </row>
    <row r="34" spans="2:30">
      <c r="H34" s="89">
        <v>0</v>
      </c>
      <c r="I34" s="3">
        <v>10</v>
      </c>
      <c r="J34" s="160" t="s">
        <v>16</v>
      </c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47"/>
      <c r="M35" s="384"/>
      <c r="O35" t="s">
        <v>192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13</v>
      </c>
      <c r="J36" s="160" t="s">
        <v>7</v>
      </c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19</v>
      </c>
      <c r="J38" s="160" t="s">
        <v>23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333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93699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7" t="s">
        <v>176</v>
      </c>
      <c r="L46" s="402" t="s">
        <v>179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204</v>
      </c>
      <c r="I47" s="3"/>
      <c r="J47" s="178" t="s">
        <v>71</v>
      </c>
      <c r="K47" s="3"/>
      <c r="L47" s="298" t="s">
        <v>196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424">
        <v>78547</v>
      </c>
      <c r="I49" s="3">
        <v>26</v>
      </c>
      <c r="J49" s="160" t="s">
        <v>30</v>
      </c>
      <c r="K49" s="3">
        <f>SUM(I49)</f>
        <v>26</v>
      </c>
      <c r="L49" s="303">
        <v>83747</v>
      </c>
      <c r="S49" s="26"/>
      <c r="T49" s="26"/>
      <c r="U49" s="26"/>
      <c r="V49" s="26"/>
    </row>
    <row r="50" spans="1:22">
      <c r="H50" s="43">
        <v>17713</v>
      </c>
      <c r="I50" s="3">
        <v>13</v>
      </c>
      <c r="J50" s="160" t="s">
        <v>7</v>
      </c>
      <c r="K50" s="3">
        <f t="shared" ref="K50:K58" si="7">SUM(I50)</f>
        <v>13</v>
      </c>
      <c r="L50" s="303">
        <v>16285</v>
      </c>
      <c r="M50" s="26"/>
      <c r="N50" s="90"/>
      <c r="O50" s="90"/>
      <c r="S50" s="26"/>
      <c r="T50" s="26"/>
      <c r="U50" s="26"/>
      <c r="V50" s="26"/>
    </row>
    <row r="51" spans="1:22">
      <c r="H51" s="88">
        <v>12653</v>
      </c>
      <c r="I51" s="3">
        <v>25</v>
      </c>
      <c r="J51" s="160" t="s">
        <v>29</v>
      </c>
      <c r="K51" s="3">
        <f t="shared" si="7"/>
        <v>25</v>
      </c>
      <c r="L51" s="303">
        <v>5868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11129</v>
      </c>
      <c r="I52" s="3">
        <v>33</v>
      </c>
      <c r="J52" s="160" t="s">
        <v>0</v>
      </c>
      <c r="K52" s="3">
        <f t="shared" si="7"/>
        <v>33</v>
      </c>
      <c r="L52" s="303">
        <v>12845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201</v>
      </c>
      <c r="D53" s="59" t="s">
        <v>193</v>
      </c>
      <c r="E53" s="59" t="s">
        <v>41</v>
      </c>
      <c r="F53" s="59" t="s">
        <v>50</v>
      </c>
      <c r="G53" s="8" t="s">
        <v>172</v>
      </c>
      <c r="H53" s="88">
        <v>8871</v>
      </c>
      <c r="I53" s="3">
        <v>16</v>
      </c>
      <c r="J53" s="160" t="s">
        <v>3</v>
      </c>
      <c r="K53" s="3">
        <f t="shared" si="7"/>
        <v>16</v>
      </c>
      <c r="L53" s="303">
        <v>8685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78547</v>
      </c>
      <c r="D54" s="97">
        <f>SUM(L49)</f>
        <v>83747</v>
      </c>
      <c r="E54" s="52">
        <f t="shared" ref="E54:E64" si="9">SUM(N63/M63*100)</f>
        <v>100.57234314980793</v>
      </c>
      <c r="F54" s="52">
        <f>SUM(C54/D54*100)</f>
        <v>93.790822357815813</v>
      </c>
      <c r="G54" s="3"/>
      <c r="H54" s="88">
        <v>8624</v>
      </c>
      <c r="I54" s="3">
        <v>22</v>
      </c>
      <c r="J54" s="160" t="s">
        <v>26</v>
      </c>
      <c r="K54" s="3">
        <f t="shared" si="7"/>
        <v>22</v>
      </c>
      <c r="L54" s="303">
        <v>9309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17713</v>
      </c>
      <c r="D55" s="97">
        <f t="shared" ref="D55:D64" si="10">SUM(L50)</f>
        <v>16285</v>
      </c>
      <c r="E55" s="52">
        <f t="shared" si="9"/>
        <v>102.52952072238944</v>
      </c>
      <c r="F55" s="52">
        <f t="shared" ref="F55:F64" si="11">SUM(C55/D55*100)</f>
        <v>108.76880564937059</v>
      </c>
      <c r="G55" s="3"/>
      <c r="H55" s="88">
        <v>8041</v>
      </c>
      <c r="I55" s="3">
        <v>34</v>
      </c>
      <c r="J55" s="160" t="s">
        <v>1</v>
      </c>
      <c r="K55" s="3">
        <f t="shared" si="7"/>
        <v>34</v>
      </c>
      <c r="L55" s="303">
        <v>8517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12653</v>
      </c>
      <c r="D56" s="97">
        <f t="shared" si="10"/>
        <v>5868</v>
      </c>
      <c r="E56" s="52">
        <f t="shared" si="9"/>
        <v>101.00582741278839</v>
      </c>
      <c r="F56" s="52">
        <f t="shared" si="11"/>
        <v>215.62713019768233</v>
      </c>
      <c r="G56" s="3"/>
      <c r="H56" s="44">
        <v>7040</v>
      </c>
      <c r="I56" s="3">
        <v>36</v>
      </c>
      <c r="J56" s="160" t="s">
        <v>5</v>
      </c>
      <c r="K56" s="3">
        <f t="shared" si="7"/>
        <v>36</v>
      </c>
      <c r="L56" s="303">
        <v>4876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11129</v>
      </c>
      <c r="D57" s="97">
        <f t="shared" si="10"/>
        <v>12845</v>
      </c>
      <c r="E57" s="52">
        <f t="shared" si="9"/>
        <v>131.57956963821235</v>
      </c>
      <c r="F57" s="52">
        <f t="shared" si="11"/>
        <v>86.64071623199689</v>
      </c>
      <c r="G57" s="3"/>
      <c r="H57" s="417">
        <v>4901</v>
      </c>
      <c r="I57" s="3">
        <v>24</v>
      </c>
      <c r="J57" s="160" t="s">
        <v>28</v>
      </c>
      <c r="K57" s="3">
        <f t="shared" si="7"/>
        <v>24</v>
      </c>
      <c r="L57" s="303">
        <v>5257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3</v>
      </c>
      <c r="C58" s="43">
        <f t="shared" si="8"/>
        <v>8871</v>
      </c>
      <c r="D58" s="97">
        <f t="shared" si="10"/>
        <v>8685</v>
      </c>
      <c r="E58" s="52">
        <f t="shared" si="9"/>
        <v>100.04511108604939</v>
      </c>
      <c r="F58" s="52">
        <f t="shared" si="11"/>
        <v>102.14162348877376</v>
      </c>
      <c r="G58" s="12"/>
      <c r="H58" s="330">
        <v>4348</v>
      </c>
      <c r="I58" s="14">
        <v>40</v>
      </c>
      <c r="J58" s="162" t="s">
        <v>2</v>
      </c>
      <c r="K58" s="14">
        <f t="shared" si="7"/>
        <v>40</v>
      </c>
      <c r="L58" s="304">
        <v>5228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8624</v>
      </c>
      <c r="D59" s="97">
        <f t="shared" si="10"/>
        <v>9309</v>
      </c>
      <c r="E59" s="52">
        <f t="shared" si="9"/>
        <v>89.367875647668399</v>
      </c>
      <c r="F59" s="52">
        <f t="shared" si="11"/>
        <v>92.64152970243849</v>
      </c>
      <c r="G59" s="3"/>
      <c r="H59" s="437">
        <v>2654</v>
      </c>
      <c r="I59" s="335">
        <v>38</v>
      </c>
      <c r="J59" s="220" t="s">
        <v>38</v>
      </c>
      <c r="K59" s="8" t="s">
        <v>67</v>
      </c>
      <c r="L59" s="305">
        <v>169529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1</v>
      </c>
      <c r="C60" s="43">
        <f t="shared" si="8"/>
        <v>8041</v>
      </c>
      <c r="D60" s="97">
        <f t="shared" si="10"/>
        <v>8517</v>
      </c>
      <c r="E60" s="52">
        <f t="shared" si="9"/>
        <v>98.795920874800345</v>
      </c>
      <c r="F60" s="52">
        <f t="shared" si="11"/>
        <v>94.411177644710577</v>
      </c>
      <c r="G60" s="3"/>
      <c r="H60" s="125">
        <v>1591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7040</v>
      </c>
      <c r="D61" s="97">
        <f t="shared" si="10"/>
        <v>4876</v>
      </c>
      <c r="E61" s="52">
        <f t="shared" si="9"/>
        <v>100.61454909246821</v>
      </c>
      <c r="F61" s="52">
        <f t="shared" si="11"/>
        <v>144.38063986874488</v>
      </c>
      <c r="G61" s="11"/>
      <c r="H61" s="125">
        <v>1100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4901</v>
      </c>
      <c r="D62" s="97">
        <f t="shared" si="10"/>
        <v>5257</v>
      </c>
      <c r="E62" s="52">
        <f t="shared" si="9"/>
        <v>99.050121261115592</v>
      </c>
      <c r="F62" s="52">
        <f t="shared" si="11"/>
        <v>93.228076849914402</v>
      </c>
      <c r="G62" s="12"/>
      <c r="H62" s="91">
        <v>815</v>
      </c>
      <c r="I62" s="173">
        <v>23</v>
      </c>
      <c r="J62" s="160" t="s">
        <v>27</v>
      </c>
      <c r="K62" s="50"/>
      <c r="L62" t="s">
        <v>61</v>
      </c>
      <c r="M62" s="401" t="s">
        <v>181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</v>
      </c>
      <c r="C63" s="330">
        <f t="shared" si="8"/>
        <v>4348</v>
      </c>
      <c r="D63" s="137">
        <f t="shared" si="10"/>
        <v>5228</v>
      </c>
      <c r="E63" s="57">
        <f t="shared" si="9"/>
        <v>83.56717278493177</v>
      </c>
      <c r="F63" s="57">
        <f t="shared" si="11"/>
        <v>83.167559296097934</v>
      </c>
      <c r="G63" s="92"/>
      <c r="H63" s="91">
        <v>548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78100</v>
      </c>
      <c r="N63" s="89">
        <f>SUM(H49)</f>
        <v>78547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169184</v>
      </c>
      <c r="D64" s="138">
        <f t="shared" si="10"/>
        <v>169529</v>
      </c>
      <c r="E64" s="70">
        <f t="shared" si="9"/>
        <v>101.37516552918406</v>
      </c>
      <c r="F64" s="70">
        <f t="shared" si="11"/>
        <v>99.796494994956618</v>
      </c>
      <c r="G64" s="385">
        <v>77.400000000000006</v>
      </c>
      <c r="H64" s="91">
        <v>242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17276</v>
      </c>
      <c r="N64" s="89">
        <f t="shared" ref="N64:N72" si="13">SUM(H50)</f>
        <v>17713</v>
      </c>
      <c r="O64" s="45"/>
      <c r="S64" s="26"/>
      <c r="T64" s="26"/>
      <c r="U64" s="26"/>
      <c r="V64" s="26"/>
    </row>
    <row r="65" spans="2:22">
      <c r="H65" s="415">
        <v>130</v>
      </c>
      <c r="I65" s="3">
        <v>11</v>
      </c>
      <c r="J65" s="160" t="s">
        <v>17</v>
      </c>
      <c r="K65" s="3">
        <f t="shared" si="12"/>
        <v>25</v>
      </c>
      <c r="L65" s="160" t="s">
        <v>29</v>
      </c>
      <c r="M65" s="169">
        <v>12527</v>
      </c>
      <c r="N65" s="89">
        <f t="shared" si="13"/>
        <v>12653</v>
      </c>
      <c r="O65" s="45"/>
      <c r="S65" s="26"/>
      <c r="T65" s="26"/>
      <c r="U65" s="26"/>
      <c r="V65" s="26"/>
    </row>
    <row r="66" spans="2:22">
      <c r="H66" s="43">
        <v>76</v>
      </c>
      <c r="I66" s="3">
        <v>9</v>
      </c>
      <c r="J66" s="3" t="s">
        <v>161</v>
      </c>
      <c r="K66" s="3">
        <f t="shared" si="12"/>
        <v>33</v>
      </c>
      <c r="L66" s="160" t="s">
        <v>0</v>
      </c>
      <c r="M66" s="169">
        <v>8458</v>
      </c>
      <c r="N66" s="89">
        <f t="shared" si="13"/>
        <v>11129</v>
      </c>
      <c r="O66" s="45"/>
      <c r="S66" s="26"/>
      <c r="T66" s="26"/>
      <c r="U66" s="26"/>
      <c r="V66" s="26"/>
    </row>
    <row r="67" spans="2:22">
      <c r="H67" s="89">
        <v>76</v>
      </c>
      <c r="I67" s="3">
        <v>15</v>
      </c>
      <c r="J67" s="160" t="s">
        <v>20</v>
      </c>
      <c r="K67" s="3">
        <f t="shared" si="12"/>
        <v>16</v>
      </c>
      <c r="L67" s="160" t="s">
        <v>3</v>
      </c>
      <c r="M67" s="169">
        <v>8867</v>
      </c>
      <c r="N67" s="89">
        <f t="shared" si="13"/>
        <v>8871</v>
      </c>
      <c r="O67" s="45"/>
      <c r="S67" s="26"/>
      <c r="T67" s="26"/>
      <c r="U67" s="26"/>
      <c r="V67" s="26"/>
    </row>
    <row r="68" spans="2:22">
      <c r="B68" s="51"/>
      <c r="C68" s="26"/>
      <c r="H68" s="44">
        <v>38</v>
      </c>
      <c r="I68" s="3">
        <v>4</v>
      </c>
      <c r="J68" s="160" t="s">
        <v>11</v>
      </c>
      <c r="K68" s="3">
        <f t="shared" si="12"/>
        <v>22</v>
      </c>
      <c r="L68" s="160" t="s">
        <v>26</v>
      </c>
      <c r="M68" s="169">
        <v>9650</v>
      </c>
      <c r="N68" s="89">
        <f t="shared" si="13"/>
        <v>8624</v>
      </c>
      <c r="O68" s="45"/>
      <c r="S68" s="26"/>
      <c r="T68" s="26"/>
      <c r="U68" s="26"/>
      <c r="V68" s="26"/>
    </row>
    <row r="69" spans="2:22">
      <c r="B69" s="51"/>
      <c r="C69" s="26"/>
      <c r="H69" s="44">
        <v>27</v>
      </c>
      <c r="I69" s="3">
        <v>35</v>
      </c>
      <c r="J69" s="160" t="s">
        <v>36</v>
      </c>
      <c r="K69" s="3">
        <f t="shared" si="12"/>
        <v>34</v>
      </c>
      <c r="L69" s="160" t="s">
        <v>1</v>
      </c>
      <c r="M69" s="169">
        <v>8139</v>
      </c>
      <c r="N69" s="89">
        <f t="shared" si="13"/>
        <v>8041</v>
      </c>
      <c r="O69" s="45"/>
      <c r="S69" s="26"/>
      <c r="T69" s="26"/>
      <c r="U69" s="26"/>
      <c r="V69" s="26"/>
    </row>
    <row r="70" spans="2:22">
      <c r="B70" s="50"/>
      <c r="H70" s="44">
        <v>12</v>
      </c>
      <c r="I70" s="3">
        <v>27</v>
      </c>
      <c r="J70" s="160" t="s">
        <v>31</v>
      </c>
      <c r="K70" s="3">
        <f t="shared" si="12"/>
        <v>36</v>
      </c>
      <c r="L70" s="160" t="s">
        <v>5</v>
      </c>
      <c r="M70" s="169">
        <v>6997</v>
      </c>
      <c r="N70" s="89">
        <f t="shared" si="13"/>
        <v>7040</v>
      </c>
      <c r="O70" s="45"/>
      <c r="S70" s="26"/>
      <c r="T70" s="26"/>
      <c r="U70" s="26"/>
      <c r="V70" s="26"/>
    </row>
    <row r="71" spans="2:22">
      <c r="B71" s="50"/>
      <c r="H71" s="44">
        <v>8</v>
      </c>
      <c r="I71" s="3">
        <v>29</v>
      </c>
      <c r="J71" s="160" t="s">
        <v>54</v>
      </c>
      <c r="K71" s="3">
        <f t="shared" si="12"/>
        <v>24</v>
      </c>
      <c r="L71" s="160" t="s">
        <v>28</v>
      </c>
      <c r="M71" s="169">
        <v>4948</v>
      </c>
      <c r="N71" s="89">
        <f t="shared" si="13"/>
        <v>4901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40</v>
      </c>
      <c r="L72" s="162" t="s">
        <v>2</v>
      </c>
      <c r="M72" s="170">
        <v>5203</v>
      </c>
      <c r="N72" s="89">
        <f t="shared" si="13"/>
        <v>4348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166889</v>
      </c>
      <c r="N73" s="167">
        <f>SUM(H89)</f>
        <v>169184</v>
      </c>
      <c r="O73" s="45"/>
      <c r="S73" s="26"/>
      <c r="T73" s="26"/>
      <c r="U73" s="26"/>
      <c r="V73" s="26"/>
    </row>
    <row r="74" spans="2:22">
      <c r="B74" s="50"/>
      <c r="H74" s="289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4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333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169184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3:J43">
    <sortCondition descending="1" ref="H3:H43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82" sqref="L82:M8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0" t="s">
        <v>174</v>
      </c>
      <c r="J1" s="101"/>
      <c r="Q1" s="26"/>
      <c r="R1" s="108"/>
    </row>
    <row r="2" spans="5:30">
      <c r="H2" s="410" t="s">
        <v>201</v>
      </c>
      <c r="I2" s="3"/>
      <c r="J2" s="185" t="s">
        <v>103</v>
      </c>
      <c r="K2" s="3"/>
      <c r="L2" s="179" t="s">
        <v>193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18"/>
      <c r="R3" s="48"/>
      <c r="S3" s="26"/>
      <c r="T3" s="26"/>
      <c r="U3" s="26"/>
      <c r="V3" s="26"/>
    </row>
    <row r="4" spans="5:30" ht="13.5" customHeight="1">
      <c r="H4" s="89">
        <v>75624</v>
      </c>
      <c r="I4" s="3">
        <v>31</v>
      </c>
      <c r="J4" s="33" t="s">
        <v>64</v>
      </c>
      <c r="K4" s="200">
        <f>SUM(I4)</f>
        <v>31</v>
      </c>
      <c r="L4" s="272">
        <v>68768</v>
      </c>
      <c r="M4" s="391"/>
      <c r="N4" s="418"/>
      <c r="R4" s="48"/>
      <c r="S4" s="26"/>
      <c r="T4" s="26"/>
      <c r="U4" s="26"/>
      <c r="V4" s="26"/>
    </row>
    <row r="5" spans="5:30" ht="13.5" customHeight="1">
      <c r="H5" s="88">
        <v>41132</v>
      </c>
      <c r="I5" s="3">
        <v>3</v>
      </c>
      <c r="J5" s="33" t="s">
        <v>10</v>
      </c>
      <c r="K5" s="200">
        <f t="shared" ref="K5:K13" si="0">SUM(I5)</f>
        <v>3</v>
      </c>
      <c r="L5" s="272">
        <v>44788</v>
      </c>
      <c r="M5" s="45"/>
      <c r="N5" s="418"/>
      <c r="R5" s="48"/>
      <c r="S5" s="26"/>
      <c r="T5" s="26"/>
      <c r="U5" s="26"/>
      <c r="V5" s="26"/>
    </row>
    <row r="6" spans="5:30" ht="13.5" customHeight="1">
      <c r="H6" s="88">
        <v>30859</v>
      </c>
      <c r="I6" s="3">
        <v>17</v>
      </c>
      <c r="J6" s="33" t="s">
        <v>21</v>
      </c>
      <c r="K6" s="200">
        <f t="shared" si="0"/>
        <v>17</v>
      </c>
      <c r="L6" s="272">
        <v>29792</v>
      </c>
      <c r="M6" s="45"/>
      <c r="N6" s="418"/>
      <c r="R6" s="48"/>
      <c r="S6" s="26"/>
      <c r="T6" s="26"/>
      <c r="U6" s="26"/>
      <c r="V6" s="26"/>
    </row>
    <row r="7" spans="5:30" ht="13.5" customHeight="1">
      <c r="H7" s="88">
        <v>29172</v>
      </c>
      <c r="I7" s="3">
        <v>2</v>
      </c>
      <c r="J7" s="33" t="s">
        <v>6</v>
      </c>
      <c r="K7" s="200">
        <f t="shared" si="0"/>
        <v>2</v>
      </c>
      <c r="L7" s="272">
        <v>39968</v>
      </c>
      <c r="M7" s="45"/>
      <c r="N7" s="418"/>
      <c r="R7" s="48"/>
      <c r="S7" s="26"/>
      <c r="T7" s="26"/>
      <c r="U7" s="26"/>
      <c r="V7" s="26"/>
    </row>
    <row r="8" spans="5:30">
      <c r="H8" s="289">
        <v>28834</v>
      </c>
      <c r="I8" s="3">
        <v>34</v>
      </c>
      <c r="J8" s="33" t="s">
        <v>1</v>
      </c>
      <c r="K8" s="200">
        <f t="shared" si="0"/>
        <v>34</v>
      </c>
      <c r="L8" s="272">
        <v>26806</v>
      </c>
      <c r="M8" s="45"/>
      <c r="R8" s="48"/>
      <c r="S8" s="26"/>
      <c r="T8" s="26"/>
      <c r="U8" s="26"/>
      <c r="V8" s="26"/>
    </row>
    <row r="9" spans="5:30">
      <c r="H9" s="88">
        <v>16395</v>
      </c>
      <c r="I9" s="3">
        <v>13</v>
      </c>
      <c r="J9" s="33" t="s">
        <v>7</v>
      </c>
      <c r="K9" s="200">
        <f t="shared" si="0"/>
        <v>13</v>
      </c>
      <c r="L9" s="272">
        <v>13892</v>
      </c>
      <c r="M9" s="45"/>
      <c r="R9" s="48"/>
      <c r="S9" s="26"/>
      <c r="T9" s="26"/>
      <c r="U9" s="26"/>
      <c r="V9" s="26"/>
    </row>
    <row r="10" spans="5:30">
      <c r="H10" s="289">
        <v>13585</v>
      </c>
      <c r="I10" s="3">
        <v>33</v>
      </c>
      <c r="J10" s="33" t="s">
        <v>0</v>
      </c>
      <c r="K10" s="200">
        <f t="shared" si="0"/>
        <v>33</v>
      </c>
      <c r="L10" s="272">
        <v>17009</v>
      </c>
      <c r="M10" s="45"/>
      <c r="R10" s="48"/>
      <c r="S10" s="26"/>
      <c r="T10" s="26"/>
      <c r="U10" s="26"/>
      <c r="V10" s="26"/>
    </row>
    <row r="11" spans="5:30">
      <c r="H11" s="88">
        <v>13522</v>
      </c>
      <c r="I11" s="3">
        <v>40</v>
      </c>
      <c r="J11" s="33" t="s">
        <v>2</v>
      </c>
      <c r="K11" s="200">
        <f t="shared" si="0"/>
        <v>40</v>
      </c>
      <c r="L11" s="272">
        <v>16575</v>
      </c>
      <c r="M11" s="45"/>
      <c r="N11" s="29"/>
      <c r="R11" s="48"/>
      <c r="S11" s="26"/>
      <c r="T11" s="26"/>
      <c r="U11" s="26"/>
      <c r="V11" s="26"/>
    </row>
    <row r="12" spans="5:30">
      <c r="H12" s="444">
        <v>12924</v>
      </c>
      <c r="I12" s="3">
        <v>26</v>
      </c>
      <c r="J12" s="33" t="s">
        <v>30</v>
      </c>
      <c r="K12" s="200">
        <f t="shared" si="0"/>
        <v>26</v>
      </c>
      <c r="L12" s="273">
        <v>10019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7">
        <v>12112</v>
      </c>
      <c r="I13" s="14">
        <v>11</v>
      </c>
      <c r="J13" s="77" t="s">
        <v>17</v>
      </c>
      <c r="K13" s="200">
        <f t="shared" si="0"/>
        <v>11</v>
      </c>
      <c r="L13" s="273">
        <v>8497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45">
        <v>10897</v>
      </c>
      <c r="I14" s="219">
        <v>38</v>
      </c>
      <c r="J14" s="377" t="s">
        <v>38</v>
      </c>
      <c r="K14" s="107" t="s">
        <v>8</v>
      </c>
      <c r="L14" s="274">
        <v>345992</v>
      </c>
      <c r="N14" s="32"/>
      <c r="R14" s="48"/>
      <c r="S14" s="26"/>
      <c r="T14" s="26"/>
      <c r="U14" s="26"/>
      <c r="V14" s="26"/>
    </row>
    <row r="15" spans="5:30">
      <c r="H15" s="88">
        <v>8105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7860</v>
      </c>
      <c r="I16" s="3">
        <v>21</v>
      </c>
      <c r="J16" s="3" t="s">
        <v>155</v>
      </c>
      <c r="K16" s="50"/>
      <c r="L16" s="32"/>
      <c r="R16" s="48"/>
      <c r="S16" s="26"/>
      <c r="T16" s="26"/>
      <c r="U16" s="26"/>
      <c r="V16" s="26"/>
    </row>
    <row r="17" spans="1:22">
      <c r="H17" s="88">
        <v>7072</v>
      </c>
      <c r="I17" s="3">
        <v>16</v>
      </c>
      <c r="J17" s="33" t="s">
        <v>3</v>
      </c>
      <c r="L17" s="32"/>
      <c r="M17" s="395"/>
      <c r="R17" s="48"/>
      <c r="S17" s="26"/>
      <c r="T17" s="26"/>
      <c r="U17" s="26"/>
      <c r="V17" s="26"/>
    </row>
    <row r="18" spans="1:22">
      <c r="H18" s="122">
        <v>6225</v>
      </c>
      <c r="I18" s="3">
        <v>25</v>
      </c>
      <c r="J18" s="33" t="s">
        <v>29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5241</v>
      </c>
      <c r="I19" s="3">
        <v>24</v>
      </c>
      <c r="J19" s="33" t="s">
        <v>28</v>
      </c>
      <c r="K19" s="116">
        <f>SUM(I4)</f>
        <v>31</v>
      </c>
      <c r="L19" s="33" t="s">
        <v>64</v>
      </c>
      <c r="M19" s="365">
        <v>76793</v>
      </c>
      <c r="N19" s="89">
        <f>SUM(H4)</f>
        <v>75624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201</v>
      </c>
      <c r="D20" s="59" t="s">
        <v>193</v>
      </c>
      <c r="E20" s="59" t="s">
        <v>41</v>
      </c>
      <c r="F20" s="59" t="s">
        <v>50</v>
      </c>
      <c r="G20" s="8" t="s">
        <v>172</v>
      </c>
      <c r="H20" s="44">
        <v>5227</v>
      </c>
      <c r="I20" s="3">
        <v>36</v>
      </c>
      <c r="J20" s="33" t="s">
        <v>5</v>
      </c>
      <c r="K20" s="116">
        <f t="shared" ref="K20:K28" si="1">SUM(I5)</f>
        <v>3</v>
      </c>
      <c r="L20" s="33" t="s">
        <v>10</v>
      </c>
      <c r="M20" s="366">
        <v>44750</v>
      </c>
      <c r="N20" s="89">
        <f t="shared" ref="N20:N28" si="2">SUM(H5)</f>
        <v>41132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75624</v>
      </c>
      <c r="D21" s="5">
        <f>SUM(L4)</f>
        <v>68768</v>
      </c>
      <c r="E21" s="52">
        <f t="shared" ref="E21:E30" si="3">SUM(N19/M19*100)</f>
        <v>98.47772583438595</v>
      </c>
      <c r="F21" s="52">
        <f t="shared" ref="F21:F31" si="4">SUM(C21/D21*100)</f>
        <v>109.96975337366217</v>
      </c>
      <c r="G21" s="62"/>
      <c r="H21" s="289">
        <v>3255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6">
        <v>33958</v>
      </c>
      <c r="N21" s="89">
        <f t="shared" si="2"/>
        <v>30859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41132</v>
      </c>
      <c r="D22" s="5">
        <f t="shared" ref="D22:D30" si="6">SUM(L5)</f>
        <v>44788</v>
      </c>
      <c r="E22" s="52">
        <f t="shared" si="3"/>
        <v>91.915083798882677</v>
      </c>
      <c r="F22" s="52">
        <f t="shared" si="4"/>
        <v>91.837099223006163</v>
      </c>
      <c r="G22" s="62"/>
      <c r="H22" s="88">
        <v>2275</v>
      </c>
      <c r="I22" s="3">
        <v>14</v>
      </c>
      <c r="J22" s="33" t="s">
        <v>19</v>
      </c>
      <c r="K22" s="116">
        <f t="shared" si="1"/>
        <v>2</v>
      </c>
      <c r="L22" s="33" t="s">
        <v>6</v>
      </c>
      <c r="M22" s="366">
        <v>38913</v>
      </c>
      <c r="N22" s="89">
        <f t="shared" si="2"/>
        <v>29172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30859</v>
      </c>
      <c r="D23" s="97">
        <f t="shared" si="6"/>
        <v>29792</v>
      </c>
      <c r="E23" s="52">
        <f t="shared" si="3"/>
        <v>90.874020849284406</v>
      </c>
      <c r="F23" s="52">
        <f t="shared" si="4"/>
        <v>103.58149838882922</v>
      </c>
      <c r="G23" s="62"/>
      <c r="H23" s="88">
        <v>1512</v>
      </c>
      <c r="I23" s="3">
        <v>12</v>
      </c>
      <c r="J23" s="33" t="s">
        <v>18</v>
      </c>
      <c r="K23" s="116">
        <f t="shared" si="1"/>
        <v>34</v>
      </c>
      <c r="L23" s="33" t="s">
        <v>1</v>
      </c>
      <c r="M23" s="366">
        <v>29189</v>
      </c>
      <c r="N23" s="89">
        <f t="shared" si="2"/>
        <v>28834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</v>
      </c>
      <c r="C24" s="199">
        <f t="shared" si="5"/>
        <v>29172</v>
      </c>
      <c r="D24" s="5">
        <f t="shared" si="6"/>
        <v>39968</v>
      </c>
      <c r="E24" s="52">
        <f t="shared" si="3"/>
        <v>74.967234600262117</v>
      </c>
      <c r="F24" s="52">
        <f t="shared" si="4"/>
        <v>72.988390712570066</v>
      </c>
      <c r="G24" s="62"/>
      <c r="H24" s="88">
        <v>1450</v>
      </c>
      <c r="I24" s="3">
        <v>10</v>
      </c>
      <c r="J24" s="33" t="s">
        <v>16</v>
      </c>
      <c r="K24" s="116">
        <f t="shared" si="1"/>
        <v>13</v>
      </c>
      <c r="L24" s="33" t="s">
        <v>7</v>
      </c>
      <c r="M24" s="366">
        <v>17215</v>
      </c>
      <c r="N24" s="89">
        <f t="shared" si="2"/>
        <v>16395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28834</v>
      </c>
      <c r="D25" s="5">
        <f t="shared" si="6"/>
        <v>26806</v>
      </c>
      <c r="E25" s="52">
        <f t="shared" si="3"/>
        <v>98.783788413443418</v>
      </c>
      <c r="F25" s="52">
        <f t="shared" si="4"/>
        <v>107.56547041707081</v>
      </c>
      <c r="G25" s="72"/>
      <c r="H25" s="88">
        <v>1395</v>
      </c>
      <c r="I25" s="3">
        <v>37</v>
      </c>
      <c r="J25" s="33" t="s">
        <v>37</v>
      </c>
      <c r="K25" s="116">
        <f t="shared" si="1"/>
        <v>33</v>
      </c>
      <c r="L25" s="33" t="s">
        <v>0</v>
      </c>
      <c r="M25" s="366">
        <v>11472</v>
      </c>
      <c r="N25" s="89">
        <f t="shared" si="2"/>
        <v>13585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16395</v>
      </c>
      <c r="D26" s="5">
        <f t="shared" si="6"/>
        <v>13892</v>
      </c>
      <c r="E26" s="52">
        <f t="shared" si="3"/>
        <v>95.236712169619523</v>
      </c>
      <c r="F26" s="52">
        <f t="shared" si="4"/>
        <v>118.0175640656493</v>
      </c>
      <c r="G26" s="62"/>
      <c r="H26" s="88">
        <v>1211</v>
      </c>
      <c r="I26" s="3">
        <v>32</v>
      </c>
      <c r="J26" s="33" t="s">
        <v>35</v>
      </c>
      <c r="K26" s="116">
        <f t="shared" si="1"/>
        <v>40</v>
      </c>
      <c r="L26" s="33" t="s">
        <v>2</v>
      </c>
      <c r="M26" s="366">
        <v>17660</v>
      </c>
      <c r="N26" s="89">
        <f t="shared" si="2"/>
        <v>13522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0</v>
      </c>
      <c r="C27" s="199">
        <f t="shared" si="5"/>
        <v>13585</v>
      </c>
      <c r="D27" s="5">
        <f t="shared" si="6"/>
        <v>17009</v>
      </c>
      <c r="E27" s="52">
        <f t="shared" si="3"/>
        <v>118.41875871687589</v>
      </c>
      <c r="F27" s="52">
        <f t="shared" si="4"/>
        <v>79.869480863072496</v>
      </c>
      <c r="G27" s="62"/>
      <c r="H27" s="333">
        <v>453</v>
      </c>
      <c r="I27" s="3">
        <v>15</v>
      </c>
      <c r="J27" s="33" t="s">
        <v>20</v>
      </c>
      <c r="K27" s="116">
        <f t="shared" si="1"/>
        <v>26</v>
      </c>
      <c r="L27" s="33" t="s">
        <v>30</v>
      </c>
      <c r="M27" s="367">
        <v>11746</v>
      </c>
      <c r="N27" s="89">
        <f t="shared" si="2"/>
        <v>12924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</v>
      </c>
      <c r="C28" s="199">
        <f t="shared" si="5"/>
        <v>13522</v>
      </c>
      <c r="D28" s="5">
        <f t="shared" si="6"/>
        <v>16575</v>
      </c>
      <c r="E28" s="52">
        <f t="shared" si="3"/>
        <v>76.568516421291051</v>
      </c>
      <c r="F28" s="52">
        <f t="shared" si="4"/>
        <v>81.580693815987942</v>
      </c>
      <c r="G28" s="73"/>
      <c r="H28" s="88">
        <v>434</v>
      </c>
      <c r="I28" s="3">
        <v>20</v>
      </c>
      <c r="J28" s="33" t="s">
        <v>24</v>
      </c>
      <c r="K28" s="180">
        <f t="shared" si="1"/>
        <v>11</v>
      </c>
      <c r="L28" s="77" t="s">
        <v>17</v>
      </c>
      <c r="M28" s="368">
        <v>12095</v>
      </c>
      <c r="N28" s="166">
        <f t="shared" si="2"/>
        <v>12112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12924</v>
      </c>
      <c r="D29" s="5">
        <f t="shared" si="6"/>
        <v>10019</v>
      </c>
      <c r="E29" s="52">
        <f t="shared" si="3"/>
        <v>110.02894602417845</v>
      </c>
      <c r="F29" s="52">
        <f t="shared" si="4"/>
        <v>128.99490967162393</v>
      </c>
      <c r="G29" s="72"/>
      <c r="H29" s="88">
        <v>425</v>
      </c>
      <c r="I29" s="3">
        <v>4</v>
      </c>
      <c r="J29" s="33" t="s">
        <v>11</v>
      </c>
      <c r="K29" s="114"/>
      <c r="L29" s="114" t="s">
        <v>55</v>
      </c>
      <c r="M29" s="369">
        <v>363214</v>
      </c>
      <c r="N29" s="171">
        <f>SUM(H44)</f>
        <v>338319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12112</v>
      </c>
      <c r="D30" s="5">
        <f t="shared" si="6"/>
        <v>8497</v>
      </c>
      <c r="E30" s="57">
        <f t="shared" si="3"/>
        <v>100.14055394791237</v>
      </c>
      <c r="F30" s="63">
        <f t="shared" si="4"/>
        <v>142.54442744498056</v>
      </c>
      <c r="G30" s="75"/>
      <c r="H30" s="88">
        <v>335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338319</v>
      </c>
      <c r="D31" s="67">
        <f>SUM(L14)</f>
        <v>345992</v>
      </c>
      <c r="E31" s="70">
        <f>SUM(N29/M29*100)</f>
        <v>93.145913979086714</v>
      </c>
      <c r="F31" s="63">
        <f t="shared" si="4"/>
        <v>97.782318666327555</v>
      </c>
      <c r="G31" s="83">
        <v>46.8</v>
      </c>
      <c r="H31" s="88">
        <v>288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236</v>
      </c>
      <c r="I32" s="3">
        <v>27</v>
      </c>
      <c r="J32" s="33" t="s">
        <v>31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232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14</v>
      </c>
      <c r="I34" s="3">
        <v>23</v>
      </c>
      <c r="J34" s="33" t="s">
        <v>27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8</v>
      </c>
      <c r="I35" s="3">
        <v>18</v>
      </c>
      <c r="J35" s="33" t="s">
        <v>22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3">
        <v>8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2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338319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1" t="s">
        <v>177</v>
      </c>
      <c r="L47" s="395" t="s">
        <v>174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201</v>
      </c>
      <c r="I48" s="3"/>
      <c r="J48" s="188" t="s">
        <v>91</v>
      </c>
      <c r="K48" s="3"/>
      <c r="L48" s="326" t="s">
        <v>193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6"/>
      <c r="R49" s="48"/>
      <c r="S49" s="26"/>
      <c r="T49" s="26"/>
      <c r="U49" s="26"/>
      <c r="V49" s="26"/>
    </row>
    <row r="50" spans="1:22" ht="13.5" customHeight="1">
      <c r="H50" s="43">
        <v>13956</v>
      </c>
      <c r="I50" s="3">
        <v>16</v>
      </c>
      <c r="J50" s="33" t="s">
        <v>3</v>
      </c>
      <c r="K50" s="324">
        <f>SUM(I50)</f>
        <v>16</v>
      </c>
      <c r="L50" s="327">
        <v>14842</v>
      </c>
      <c r="M50" s="396"/>
      <c r="R50" s="48"/>
      <c r="S50" s="26"/>
      <c r="T50" s="26"/>
      <c r="U50" s="26"/>
      <c r="V50" s="26"/>
    </row>
    <row r="51" spans="1:22" ht="13.5" customHeight="1">
      <c r="H51" s="44">
        <v>11542</v>
      </c>
      <c r="I51" s="3">
        <v>26</v>
      </c>
      <c r="J51" s="33" t="s">
        <v>30</v>
      </c>
      <c r="K51" s="324">
        <f t="shared" ref="K51:K59" si="7">SUM(I51)</f>
        <v>26</v>
      </c>
      <c r="L51" s="328">
        <v>13164</v>
      </c>
      <c r="M51" s="396"/>
      <c r="R51" s="48"/>
      <c r="S51" s="26"/>
      <c r="T51" s="26"/>
      <c r="U51" s="26"/>
      <c r="V51" s="26"/>
    </row>
    <row r="52" spans="1:22" ht="14.25" thickBot="1">
      <c r="H52" s="289">
        <v>6768</v>
      </c>
      <c r="I52" s="3">
        <v>34</v>
      </c>
      <c r="J52" s="33" t="s">
        <v>1</v>
      </c>
      <c r="K52" s="324">
        <f t="shared" si="7"/>
        <v>34</v>
      </c>
      <c r="L52" s="328">
        <v>8991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201</v>
      </c>
      <c r="D53" s="59" t="s">
        <v>193</v>
      </c>
      <c r="E53" s="59" t="s">
        <v>41</v>
      </c>
      <c r="F53" s="59" t="s">
        <v>50</v>
      </c>
      <c r="G53" s="8" t="s">
        <v>172</v>
      </c>
      <c r="H53" s="44">
        <v>6674</v>
      </c>
      <c r="I53" s="3">
        <v>33</v>
      </c>
      <c r="J53" s="33" t="s">
        <v>0</v>
      </c>
      <c r="K53" s="324">
        <f t="shared" si="7"/>
        <v>33</v>
      </c>
      <c r="L53" s="328">
        <v>3309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13956</v>
      </c>
      <c r="D54" s="97">
        <f>SUM(L50)</f>
        <v>14842</v>
      </c>
      <c r="E54" s="52">
        <f t="shared" ref="E54:E63" si="8">SUM(N67/M67*100)</f>
        <v>98.866534429016724</v>
      </c>
      <c r="F54" s="52">
        <f t="shared" ref="F54:F62" si="9">SUM(C54/D54*100)</f>
        <v>94.030454116695864</v>
      </c>
      <c r="G54" s="62"/>
      <c r="H54" s="44">
        <v>3154</v>
      </c>
      <c r="I54" s="3">
        <v>25</v>
      </c>
      <c r="J54" s="33" t="s">
        <v>29</v>
      </c>
      <c r="K54" s="324">
        <f t="shared" si="7"/>
        <v>25</v>
      </c>
      <c r="L54" s="328">
        <v>1388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11542</v>
      </c>
      <c r="D55" s="97">
        <f t="shared" ref="D55:D63" si="11">SUM(L51)</f>
        <v>13164</v>
      </c>
      <c r="E55" s="52">
        <f t="shared" si="8"/>
        <v>88.79144549580738</v>
      </c>
      <c r="F55" s="52">
        <f t="shared" si="9"/>
        <v>87.678517168034034</v>
      </c>
      <c r="G55" s="62"/>
      <c r="H55" s="88">
        <v>1616</v>
      </c>
      <c r="I55" s="3">
        <v>17</v>
      </c>
      <c r="J55" s="33" t="s">
        <v>21</v>
      </c>
      <c r="K55" s="324">
        <f t="shared" si="7"/>
        <v>17</v>
      </c>
      <c r="L55" s="328">
        <v>750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6768</v>
      </c>
      <c r="D56" s="97">
        <f t="shared" si="11"/>
        <v>8991</v>
      </c>
      <c r="E56" s="52">
        <f t="shared" si="8"/>
        <v>65.56868823871342</v>
      </c>
      <c r="F56" s="52">
        <f t="shared" si="9"/>
        <v>75.275275275275277</v>
      </c>
      <c r="G56" s="62"/>
      <c r="H56" s="88">
        <v>1616</v>
      </c>
      <c r="I56" s="3">
        <v>40</v>
      </c>
      <c r="J56" s="33" t="s">
        <v>2</v>
      </c>
      <c r="K56" s="324">
        <f t="shared" si="7"/>
        <v>40</v>
      </c>
      <c r="L56" s="328">
        <v>1717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6674</v>
      </c>
      <c r="D57" s="97">
        <f t="shared" si="11"/>
        <v>3309</v>
      </c>
      <c r="E57" s="52">
        <f t="shared" si="8"/>
        <v>105.97014925373134</v>
      </c>
      <c r="F57" s="52">
        <f t="shared" si="9"/>
        <v>201.69235418555456</v>
      </c>
      <c r="G57" s="62"/>
      <c r="H57" s="44">
        <v>1535</v>
      </c>
      <c r="I57" s="3">
        <v>39</v>
      </c>
      <c r="J57" s="33" t="s">
        <v>39</v>
      </c>
      <c r="K57" s="324">
        <f t="shared" si="7"/>
        <v>39</v>
      </c>
      <c r="L57" s="328">
        <v>1635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3154</v>
      </c>
      <c r="D58" s="97">
        <f t="shared" si="11"/>
        <v>1388</v>
      </c>
      <c r="E58" s="52">
        <f t="shared" si="8"/>
        <v>152.44079265345579</v>
      </c>
      <c r="F58" s="52">
        <f t="shared" si="9"/>
        <v>227.23342939481265</v>
      </c>
      <c r="G58" s="72"/>
      <c r="H58" s="44">
        <v>1522</v>
      </c>
      <c r="I58" s="3">
        <v>36</v>
      </c>
      <c r="J58" s="33" t="s">
        <v>5</v>
      </c>
      <c r="K58" s="324">
        <f t="shared" si="7"/>
        <v>36</v>
      </c>
      <c r="L58" s="328">
        <v>1615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21</v>
      </c>
      <c r="C59" s="43">
        <f t="shared" si="10"/>
        <v>1616</v>
      </c>
      <c r="D59" s="97">
        <f t="shared" si="11"/>
        <v>750</v>
      </c>
      <c r="E59" s="52">
        <f t="shared" si="8"/>
        <v>161.43856143856144</v>
      </c>
      <c r="F59" s="52">
        <f t="shared" si="9"/>
        <v>215.46666666666664</v>
      </c>
      <c r="G59" s="62"/>
      <c r="H59" s="439">
        <v>1334</v>
      </c>
      <c r="I59" s="14">
        <v>31</v>
      </c>
      <c r="J59" s="77" t="s">
        <v>64</v>
      </c>
      <c r="K59" s="325">
        <f t="shared" si="7"/>
        <v>31</v>
      </c>
      <c r="L59" s="329">
        <v>1577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1616</v>
      </c>
      <c r="D60" s="97">
        <f t="shared" si="11"/>
        <v>1717</v>
      </c>
      <c r="E60" s="52">
        <f t="shared" si="8"/>
        <v>106.4558629776021</v>
      </c>
      <c r="F60" s="52">
        <f t="shared" si="9"/>
        <v>94.117647058823522</v>
      </c>
      <c r="G60" s="62"/>
      <c r="H60" s="423">
        <v>1271</v>
      </c>
      <c r="I60" s="219">
        <v>38</v>
      </c>
      <c r="J60" s="377" t="s">
        <v>38</v>
      </c>
      <c r="K60" s="362" t="s">
        <v>8</v>
      </c>
      <c r="L60" s="371">
        <v>55639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1535</v>
      </c>
      <c r="D61" s="97">
        <f t="shared" si="11"/>
        <v>1635</v>
      </c>
      <c r="E61" s="52">
        <f t="shared" si="8"/>
        <v>100</v>
      </c>
      <c r="F61" s="52">
        <f t="shared" si="9"/>
        <v>93.883792048929664</v>
      </c>
      <c r="G61" s="73"/>
      <c r="H61" s="44">
        <v>1119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5</v>
      </c>
      <c r="C62" s="43">
        <f t="shared" si="10"/>
        <v>1522</v>
      </c>
      <c r="D62" s="97">
        <f t="shared" si="11"/>
        <v>1615</v>
      </c>
      <c r="E62" s="57">
        <f t="shared" si="8"/>
        <v>107.9432624113475</v>
      </c>
      <c r="F62" s="52">
        <f t="shared" si="9"/>
        <v>94.241486068111456</v>
      </c>
      <c r="G62" s="72"/>
      <c r="H62" s="44">
        <v>688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64</v>
      </c>
      <c r="C63" s="43">
        <f t="shared" si="10"/>
        <v>1334</v>
      </c>
      <c r="D63" s="97">
        <f t="shared" si="11"/>
        <v>1577</v>
      </c>
      <c r="E63" s="57">
        <f t="shared" si="8"/>
        <v>72.697547683923702</v>
      </c>
      <c r="F63" s="52">
        <f>SUM(C63/D63*100)</f>
        <v>84.590995561192145</v>
      </c>
      <c r="G63" s="75"/>
      <c r="H63" s="88">
        <v>649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54290</v>
      </c>
      <c r="D64" s="67">
        <f>SUM(L60)</f>
        <v>55639</v>
      </c>
      <c r="E64" s="70">
        <f>SUM(N77/M77*100)</f>
        <v>94.847918377330146</v>
      </c>
      <c r="F64" s="70">
        <f>SUM(C64/D64*100)</f>
        <v>97.575441686586757</v>
      </c>
      <c r="G64" s="386">
        <v>127.3</v>
      </c>
      <c r="H64" s="438">
        <v>193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186</v>
      </c>
      <c r="I65" s="3">
        <v>15</v>
      </c>
      <c r="J65" s="33" t="s">
        <v>20</v>
      </c>
      <c r="M65" s="395" t="s">
        <v>174</v>
      </c>
      <c r="N65" s="26"/>
      <c r="R65" s="48"/>
      <c r="S65" s="26"/>
      <c r="T65" s="26"/>
      <c r="U65" s="26"/>
      <c r="V65" s="26"/>
    </row>
    <row r="66" spans="3:22">
      <c r="H66" s="44">
        <v>160</v>
      </c>
      <c r="I66" s="3">
        <v>19</v>
      </c>
      <c r="J66" s="33" t="s">
        <v>23</v>
      </c>
      <c r="L66" s="189" t="s">
        <v>91</v>
      </c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137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8">
        <v>14116</v>
      </c>
      <c r="N67" s="89">
        <f>SUM(H50)</f>
        <v>13956</v>
      </c>
      <c r="R67" s="48"/>
      <c r="S67" s="26"/>
      <c r="T67" s="26"/>
      <c r="U67" s="26"/>
      <c r="V67" s="26"/>
    </row>
    <row r="68" spans="3:22">
      <c r="C68" s="26"/>
      <c r="H68" s="44">
        <v>136</v>
      </c>
      <c r="I68" s="3">
        <v>9</v>
      </c>
      <c r="J68" s="3" t="s">
        <v>161</v>
      </c>
      <c r="K68" s="3">
        <f t="shared" ref="K68:K76" si="12">SUM(I51)</f>
        <v>26</v>
      </c>
      <c r="L68" s="33" t="s">
        <v>30</v>
      </c>
      <c r="M68" s="389">
        <v>12999</v>
      </c>
      <c r="N68" s="89">
        <f t="shared" ref="N68:N76" si="13">SUM(H51)</f>
        <v>11542</v>
      </c>
      <c r="R68" s="48"/>
      <c r="S68" s="26"/>
      <c r="T68" s="26"/>
      <c r="U68" s="26"/>
      <c r="V68" s="26"/>
    </row>
    <row r="69" spans="3:22">
      <c r="H69" s="289">
        <v>33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9">
        <v>10322</v>
      </c>
      <c r="N69" s="89">
        <f t="shared" si="13"/>
        <v>6768</v>
      </c>
      <c r="R69" s="48"/>
      <c r="S69" s="26"/>
      <c r="T69" s="26"/>
      <c r="U69" s="26"/>
      <c r="V69" s="26"/>
    </row>
    <row r="70" spans="3:22">
      <c r="H70" s="44">
        <v>1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89">
        <v>6298</v>
      </c>
      <c r="N70" s="89">
        <f t="shared" si="13"/>
        <v>6674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25</v>
      </c>
      <c r="L71" s="33" t="s">
        <v>29</v>
      </c>
      <c r="M71" s="389">
        <v>2069</v>
      </c>
      <c r="N71" s="89">
        <f t="shared" si="13"/>
        <v>3154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17</v>
      </c>
      <c r="L72" s="33" t="s">
        <v>21</v>
      </c>
      <c r="M72" s="389">
        <v>1001</v>
      </c>
      <c r="N72" s="89">
        <f t="shared" si="13"/>
        <v>1616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89">
        <v>1518</v>
      </c>
      <c r="N73" s="89">
        <f t="shared" si="13"/>
        <v>1616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39</v>
      </c>
      <c r="L74" s="33" t="s">
        <v>39</v>
      </c>
      <c r="M74" s="389">
        <v>1535</v>
      </c>
      <c r="N74" s="89">
        <f t="shared" si="13"/>
        <v>1535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36</v>
      </c>
      <c r="L75" s="33" t="s">
        <v>5</v>
      </c>
      <c r="M75" s="389">
        <v>1410</v>
      </c>
      <c r="N75" s="89">
        <f t="shared" si="13"/>
        <v>1522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31</v>
      </c>
      <c r="L76" s="77" t="s">
        <v>64</v>
      </c>
      <c r="M76" s="390">
        <v>1835</v>
      </c>
      <c r="N76" s="166">
        <f t="shared" si="13"/>
        <v>1334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56</v>
      </c>
      <c r="M77" s="294">
        <v>57239</v>
      </c>
      <c r="N77" s="171">
        <f>SUM(H90)</f>
        <v>54290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122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4"/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54290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20" sqref="P2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1"/>
      <c r="J1" s="46"/>
      <c r="L1" s="47"/>
      <c r="M1" s="393"/>
      <c r="N1" s="47"/>
      <c r="O1" s="48"/>
      <c r="R1" s="108"/>
    </row>
    <row r="2" spans="8:30" ht="13.5" customHeight="1">
      <c r="H2" s="290" t="s">
        <v>207</v>
      </c>
      <c r="I2" s="3"/>
      <c r="J2" s="182" t="s">
        <v>70</v>
      </c>
      <c r="K2" s="81"/>
      <c r="L2" s="316" t="s">
        <v>208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7"/>
      <c r="N3" s="398"/>
      <c r="O3" s="1"/>
      <c r="R3" s="48"/>
      <c r="S3" s="26"/>
      <c r="T3" s="26"/>
      <c r="U3" s="26"/>
      <c r="V3" s="26"/>
    </row>
    <row r="4" spans="8:30" ht="13.5" customHeight="1">
      <c r="H4" s="89">
        <v>27897</v>
      </c>
      <c r="I4" s="3">
        <v>33</v>
      </c>
      <c r="J4" s="160" t="s">
        <v>0</v>
      </c>
      <c r="K4" s="120">
        <f>SUM(I4)</f>
        <v>33</v>
      </c>
      <c r="L4" s="309">
        <v>30054</v>
      </c>
      <c r="M4" s="403"/>
      <c r="N4" s="419"/>
      <c r="O4" s="1"/>
      <c r="R4" s="48"/>
      <c r="S4" s="26"/>
      <c r="T4" s="26"/>
      <c r="U4" s="26"/>
      <c r="V4" s="26"/>
    </row>
    <row r="5" spans="8:30" ht="13.5" customHeight="1">
      <c r="H5" s="88">
        <v>17902</v>
      </c>
      <c r="I5" s="3">
        <v>13</v>
      </c>
      <c r="J5" s="160" t="s">
        <v>7</v>
      </c>
      <c r="K5" s="120">
        <f t="shared" ref="K5:K13" si="0">SUM(I5)</f>
        <v>13</v>
      </c>
      <c r="L5" s="310">
        <v>16539</v>
      </c>
      <c r="M5" s="397"/>
      <c r="N5" s="419"/>
      <c r="O5" s="1"/>
      <c r="R5" s="48"/>
      <c r="S5" s="26"/>
      <c r="T5" s="26"/>
      <c r="U5" s="26"/>
      <c r="V5" s="26"/>
    </row>
    <row r="6" spans="8:30" ht="13.5" customHeight="1">
      <c r="H6" s="88">
        <v>11688</v>
      </c>
      <c r="I6" s="3">
        <v>9</v>
      </c>
      <c r="J6" s="3" t="s">
        <v>161</v>
      </c>
      <c r="K6" s="120">
        <f t="shared" si="0"/>
        <v>9</v>
      </c>
      <c r="L6" s="310">
        <v>12483</v>
      </c>
      <c r="M6" s="95"/>
      <c r="N6" s="419"/>
      <c r="O6" s="1"/>
      <c r="R6" s="48"/>
      <c r="S6" s="26"/>
      <c r="T6" s="26"/>
      <c r="U6" s="26"/>
      <c r="V6" s="26"/>
    </row>
    <row r="7" spans="8:30" ht="13.5" customHeight="1">
      <c r="H7" s="88">
        <v>8917</v>
      </c>
      <c r="I7" s="3">
        <v>34</v>
      </c>
      <c r="J7" s="160" t="s">
        <v>1</v>
      </c>
      <c r="K7" s="120">
        <f t="shared" si="0"/>
        <v>34</v>
      </c>
      <c r="L7" s="310">
        <v>8587</v>
      </c>
      <c r="M7" s="95"/>
      <c r="N7" s="419"/>
      <c r="O7" s="1"/>
      <c r="R7" s="48"/>
      <c r="S7" s="26"/>
      <c r="T7" s="26"/>
      <c r="U7" s="26"/>
      <c r="V7" s="26"/>
    </row>
    <row r="8" spans="8:30" ht="13.5" customHeight="1">
      <c r="H8" s="88">
        <v>7245</v>
      </c>
      <c r="I8" s="3">
        <v>24</v>
      </c>
      <c r="J8" s="160" t="s">
        <v>28</v>
      </c>
      <c r="K8" s="120">
        <f t="shared" si="0"/>
        <v>24</v>
      </c>
      <c r="L8" s="310">
        <v>7104</v>
      </c>
      <c r="M8" s="95"/>
      <c r="N8" s="419"/>
      <c r="O8" s="1"/>
      <c r="R8" s="48"/>
      <c r="S8" s="26"/>
      <c r="T8" s="26"/>
      <c r="U8" s="26"/>
      <c r="V8" s="26"/>
    </row>
    <row r="9" spans="8:30" ht="13.5" customHeight="1">
      <c r="H9" s="289">
        <v>4320</v>
      </c>
      <c r="I9" s="3">
        <v>20</v>
      </c>
      <c r="J9" s="160" t="s">
        <v>24</v>
      </c>
      <c r="K9" s="120">
        <f t="shared" si="0"/>
        <v>20</v>
      </c>
      <c r="L9" s="310">
        <v>1951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3915</v>
      </c>
      <c r="I10" s="3">
        <v>25</v>
      </c>
      <c r="J10" s="160" t="s">
        <v>29</v>
      </c>
      <c r="K10" s="120">
        <f t="shared" si="0"/>
        <v>25</v>
      </c>
      <c r="L10" s="310">
        <v>5400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289">
        <v>3431</v>
      </c>
      <c r="I11" s="3">
        <v>22</v>
      </c>
      <c r="J11" s="160" t="s">
        <v>26</v>
      </c>
      <c r="K11" s="120">
        <f t="shared" si="0"/>
        <v>22</v>
      </c>
      <c r="L11" s="310">
        <v>2804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89">
        <v>3214</v>
      </c>
      <c r="I12" s="3">
        <v>17</v>
      </c>
      <c r="J12" s="160" t="s">
        <v>21</v>
      </c>
      <c r="K12" s="120">
        <f t="shared" si="0"/>
        <v>17</v>
      </c>
      <c r="L12" s="310">
        <v>3192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2562</v>
      </c>
      <c r="I13" s="14">
        <v>26</v>
      </c>
      <c r="J13" s="162" t="s">
        <v>30</v>
      </c>
      <c r="K13" s="181">
        <f t="shared" si="0"/>
        <v>26</v>
      </c>
      <c r="L13" s="318">
        <v>2168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2150</v>
      </c>
      <c r="I14" s="219">
        <v>1</v>
      </c>
      <c r="J14" s="220" t="s">
        <v>4</v>
      </c>
      <c r="K14" s="81" t="s">
        <v>8</v>
      </c>
      <c r="L14" s="319">
        <v>103736</v>
      </c>
      <c r="N14" s="48"/>
      <c r="R14" s="48"/>
      <c r="S14" s="26"/>
      <c r="T14" s="26"/>
      <c r="U14" s="26"/>
      <c r="V14" s="26"/>
    </row>
    <row r="15" spans="8:30" ht="13.5" customHeight="1">
      <c r="H15" s="88">
        <v>1521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1314</v>
      </c>
      <c r="I16" s="3">
        <v>12</v>
      </c>
      <c r="J16" s="160" t="s">
        <v>18</v>
      </c>
      <c r="K16" s="50"/>
      <c r="R16" s="48"/>
      <c r="S16" s="26"/>
      <c r="T16" s="26"/>
      <c r="U16" s="26"/>
      <c r="V16" s="26"/>
    </row>
    <row r="17" spans="1:22" ht="13.5" customHeight="1">
      <c r="H17" s="88">
        <v>1209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1174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918</v>
      </c>
      <c r="I19" s="3">
        <v>18</v>
      </c>
      <c r="J19" s="160" t="s">
        <v>22</v>
      </c>
      <c r="L19" s="411" t="s">
        <v>187</v>
      </c>
      <c r="M19" s="93" t="s">
        <v>186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289">
        <v>898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27738</v>
      </c>
      <c r="N20" s="89">
        <f>SUM(H4)</f>
        <v>27897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201</v>
      </c>
      <c r="D21" s="59" t="s">
        <v>193</v>
      </c>
      <c r="E21" s="59" t="s">
        <v>41</v>
      </c>
      <c r="F21" s="59" t="s">
        <v>50</v>
      </c>
      <c r="G21" s="8" t="s">
        <v>172</v>
      </c>
      <c r="H21" s="88">
        <v>852</v>
      </c>
      <c r="I21" s="3">
        <v>16</v>
      </c>
      <c r="J21" s="160" t="s">
        <v>3</v>
      </c>
      <c r="K21" s="120">
        <f t="shared" ref="K21:K29" si="1">SUM(I5)</f>
        <v>13</v>
      </c>
      <c r="L21" s="160" t="s">
        <v>7</v>
      </c>
      <c r="M21" s="321">
        <v>17509</v>
      </c>
      <c r="N21" s="89">
        <f t="shared" ref="N21:N29" si="2">SUM(H5)</f>
        <v>17902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27897</v>
      </c>
      <c r="D22" s="97">
        <f>SUM(L4)</f>
        <v>30054</v>
      </c>
      <c r="E22" s="55">
        <f t="shared" ref="E22:E31" si="3">SUM(N20/M20*100)</f>
        <v>100.57322085226043</v>
      </c>
      <c r="F22" s="52">
        <f t="shared" ref="F22:F32" si="4">SUM(C22/D22*100)</f>
        <v>92.822918746256732</v>
      </c>
      <c r="G22" s="62"/>
      <c r="H22" s="88">
        <v>845</v>
      </c>
      <c r="I22" s="3">
        <v>40</v>
      </c>
      <c r="J22" s="160" t="s">
        <v>2</v>
      </c>
      <c r="K22" s="120">
        <f t="shared" si="1"/>
        <v>9</v>
      </c>
      <c r="L22" s="3" t="s">
        <v>161</v>
      </c>
      <c r="M22" s="321">
        <v>11437</v>
      </c>
      <c r="N22" s="89">
        <f t="shared" si="2"/>
        <v>11688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17902</v>
      </c>
      <c r="D23" s="97">
        <f t="shared" ref="D23:D31" si="6">SUM(L5)</f>
        <v>16539</v>
      </c>
      <c r="E23" s="55">
        <f t="shared" si="3"/>
        <v>102.24455994060197</v>
      </c>
      <c r="F23" s="52">
        <f t="shared" si="4"/>
        <v>108.24112703307334</v>
      </c>
      <c r="G23" s="62"/>
      <c r="H23" s="88">
        <v>733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9035</v>
      </c>
      <c r="N23" s="89">
        <f t="shared" si="2"/>
        <v>8917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11688</v>
      </c>
      <c r="D24" s="97">
        <f t="shared" si="6"/>
        <v>12483</v>
      </c>
      <c r="E24" s="55">
        <f t="shared" si="3"/>
        <v>102.19463145929876</v>
      </c>
      <c r="F24" s="52">
        <f t="shared" si="4"/>
        <v>93.631338620523906</v>
      </c>
      <c r="G24" s="62"/>
      <c r="H24" s="88">
        <v>430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7068</v>
      </c>
      <c r="N24" s="89">
        <f t="shared" si="2"/>
        <v>7245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8917</v>
      </c>
      <c r="D25" s="97">
        <f t="shared" si="6"/>
        <v>8587</v>
      </c>
      <c r="E25" s="55">
        <f t="shared" si="3"/>
        <v>98.693967902601003</v>
      </c>
      <c r="F25" s="52">
        <f t="shared" si="4"/>
        <v>103.84301851636195</v>
      </c>
      <c r="G25" s="62"/>
      <c r="H25" s="88">
        <v>349</v>
      </c>
      <c r="I25" s="3">
        <v>31</v>
      </c>
      <c r="J25" s="3" t="s">
        <v>64</v>
      </c>
      <c r="K25" s="120">
        <f t="shared" si="1"/>
        <v>20</v>
      </c>
      <c r="L25" s="160" t="s">
        <v>24</v>
      </c>
      <c r="M25" s="321">
        <v>4956</v>
      </c>
      <c r="N25" s="89">
        <f t="shared" si="2"/>
        <v>4320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7245</v>
      </c>
      <c r="D26" s="97">
        <f t="shared" si="6"/>
        <v>7104</v>
      </c>
      <c r="E26" s="55">
        <f t="shared" si="3"/>
        <v>102.50424448217316</v>
      </c>
      <c r="F26" s="52">
        <f t="shared" si="4"/>
        <v>101.98479729729731</v>
      </c>
      <c r="G26" s="72"/>
      <c r="H26" s="88">
        <v>311</v>
      </c>
      <c r="I26" s="3">
        <v>14</v>
      </c>
      <c r="J26" s="160" t="s">
        <v>19</v>
      </c>
      <c r="K26" s="120">
        <f t="shared" si="1"/>
        <v>25</v>
      </c>
      <c r="L26" s="160" t="s">
        <v>29</v>
      </c>
      <c r="M26" s="321">
        <v>4264</v>
      </c>
      <c r="N26" s="89">
        <f t="shared" si="2"/>
        <v>3915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4320</v>
      </c>
      <c r="D27" s="97">
        <f t="shared" si="6"/>
        <v>1951</v>
      </c>
      <c r="E27" s="55">
        <f t="shared" si="3"/>
        <v>87.167070217917669</v>
      </c>
      <c r="F27" s="52">
        <f t="shared" si="4"/>
        <v>221.42491030240902</v>
      </c>
      <c r="G27" s="76"/>
      <c r="H27" s="88">
        <v>233</v>
      </c>
      <c r="I27" s="3">
        <v>5</v>
      </c>
      <c r="J27" s="160" t="s">
        <v>12</v>
      </c>
      <c r="K27" s="120">
        <f t="shared" si="1"/>
        <v>22</v>
      </c>
      <c r="L27" s="160" t="s">
        <v>26</v>
      </c>
      <c r="M27" s="321">
        <v>3099</v>
      </c>
      <c r="N27" s="89">
        <f t="shared" si="2"/>
        <v>3431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29</v>
      </c>
      <c r="C28" s="43">
        <f t="shared" si="5"/>
        <v>3915</v>
      </c>
      <c r="D28" s="97">
        <f t="shared" si="6"/>
        <v>5400</v>
      </c>
      <c r="E28" s="55">
        <f t="shared" si="3"/>
        <v>91.815196998123824</v>
      </c>
      <c r="F28" s="52">
        <f t="shared" si="4"/>
        <v>72.5</v>
      </c>
      <c r="G28" s="62"/>
      <c r="H28" s="289">
        <v>150</v>
      </c>
      <c r="I28" s="3">
        <v>23</v>
      </c>
      <c r="J28" s="160" t="s">
        <v>27</v>
      </c>
      <c r="K28" s="120">
        <f t="shared" si="1"/>
        <v>17</v>
      </c>
      <c r="L28" s="160" t="s">
        <v>21</v>
      </c>
      <c r="M28" s="321">
        <v>3138</v>
      </c>
      <c r="N28" s="89">
        <f t="shared" si="2"/>
        <v>3214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3431</v>
      </c>
      <c r="D29" s="97">
        <f t="shared" si="6"/>
        <v>2804</v>
      </c>
      <c r="E29" s="55">
        <f t="shared" si="3"/>
        <v>110.7131332687964</v>
      </c>
      <c r="F29" s="52">
        <f t="shared" si="4"/>
        <v>122.36091298145506</v>
      </c>
      <c r="G29" s="73"/>
      <c r="H29" s="88">
        <v>76</v>
      </c>
      <c r="I29" s="3">
        <v>11</v>
      </c>
      <c r="J29" s="160" t="s">
        <v>17</v>
      </c>
      <c r="K29" s="181">
        <f t="shared" si="1"/>
        <v>26</v>
      </c>
      <c r="L29" s="162" t="s">
        <v>30</v>
      </c>
      <c r="M29" s="322">
        <v>2700</v>
      </c>
      <c r="N29" s="89">
        <f t="shared" si="2"/>
        <v>2562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21</v>
      </c>
      <c r="C30" s="43">
        <f t="shared" si="5"/>
        <v>3214</v>
      </c>
      <c r="D30" s="97">
        <f t="shared" si="6"/>
        <v>3192</v>
      </c>
      <c r="E30" s="55">
        <f t="shared" si="3"/>
        <v>102.4219247928617</v>
      </c>
      <c r="F30" s="52">
        <f t="shared" si="4"/>
        <v>100.68922305764411</v>
      </c>
      <c r="G30" s="72"/>
      <c r="H30" s="88">
        <v>51</v>
      </c>
      <c r="I30" s="3">
        <v>27</v>
      </c>
      <c r="J30" s="160" t="s">
        <v>31</v>
      </c>
      <c r="K30" s="114"/>
      <c r="L30" s="332" t="s">
        <v>107</v>
      </c>
      <c r="M30" s="323">
        <v>104703</v>
      </c>
      <c r="N30" s="89">
        <f>SUM(H44)</f>
        <v>104385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2562</v>
      </c>
      <c r="D31" s="97">
        <f t="shared" si="6"/>
        <v>2168</v>
      </c>
      <c r="E31" s="56">
        <f t="shared" si="3"/>
        <v>94.888888888888886</v>
      </c>
      <c r="F31" s="63">
        <f t="shared" si="4"/>
        <v>118.17343173431733</v>
      </c>
      <c r="G31" s="75"/>
      <c r="H31" s="88">
        <v>40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104385</v>
      </c>
      <c r="D32" s="67">
        <f>SUM(L14)</f>
        <v>103736</v>
      </c>
      <c r="E32" s="68">
        <f>SUM(N30/M30*100)</f>
        <v>99.69628377410389</v>
      </c>
      <c r="F32" s="63">
        <f t="shared" si="4"/>
        <v>100.62562659057608</v>
      </c>
      <c r="G32" s="83">
        <v>91.8</v>
      </c>
      <c r="H32" s="89">
        <v>30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8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2</v>
      </c>
      <c r="I34" s="3">
        <v>39</v>
      </c>
      <c r="J34" s="160" t="s">
        <v>39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289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47"/>
      <c r="M40" s="384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104385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175</v>
      </c>
      <c r="J47" s="46"/>
      <c r="L47" s="401"/>
      <c r="N47" s="47"/>
      <c r="R47" s="48"/>
      <c r="S47" s="26"/>
      <c r="T47" s="26"/>
      <c r="U47" s="26"/>
      <c r="V47" s="26"/>
    </row>
    <row r="48" spans="3:30" ht="13.5" customHeight="1">
      <c r="H48" s="183" t="s">
        <v>201</v>
      </c>
      <c r="I48" s="3"/>
      <c r="J48" s="178" t="s">
        <v>104</v>
      </c>
      <c r="K48" s="81"/>
      <c r="L48" s="296" t="s">
        <v>208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7"/>
      <c r="N49" s="398"/>
      <c r="R49" s="48"/>
      <c r="S49" s="26"/>
      <c r="T49" s="26"/>
      <c r="U49" s="26"/>
      <c r="V49" s="26"/>
    </row>
    <row r="50" spans="1:22" ht="13.5" customHeight="1">
      <c r="H50" s="89">
        <v>385829</v>
      </c>
      <c r="I50" s="160">
        <v>17</v>
      </c>
      <c r="J50" s="160" t="s">
        <v>21</v>
      </c>
      <c r="K50" s="123">
        <f>SUM(I50)</f>
        <v>17</v>
      </c>
      <c r="L50" s="297">
        <v>421835</v>
      </c>
      <c r="M50" s="397"/>
      <c r="N50" s="398"/>
      <c r="O50" s="26"/>
      <c r="R50" s="48"/>
      <c r="S50" s="26"/>
      <c r="T50" s="26"/>
      <c r="U50" s="26"/>
      <c r="V50" s="26"/>
    </row>
    <row r="51" spans="1:22" ht="13.5" customHeight="1">
      <c r="H51" s="88">
        <v>109468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113837</v>
      </c>
      <c r="M51" s="397"/>
      <c r="N51" s="398"/>
      <c r="O51" s="26"/>
      <c r="R51" s="48"/>
      <c r="S51" s="26"/>
      <c r="T51" s="26"/>
      <c r="U51" s="26"/>
      <c r="V51" s="26"/>
    </row>
    <row r="52" spans="1:22" ht="13.5" customHeight="1">
      <c r="H52" s="193">
        <v>40867</v>
      </c>
      <c r="I52" s="160">
        <v>40</v>
      </c>
      <c r="J52" s="160" t="s">
        <v>2</v>
      </c>
      <c r="K52" s="123">
        <f t="shared" si="7"/>
        <v>40</v>
      </c>
      <c r="L52" s="297">
        <v>41030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21997</v>
      </c>
      <c r="I53" s="160">
        <v>16</v>
      </c>
      <c r="J53" s="160" t="s">
        <v>3</v>
      </c>
      <c r="K53" s="123">
        <f t="shared" si="7"/>
        <v>16</v>
      </c>
      <c r="L53" s="297">
        <v>23217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201</v>
      </c>
      <c r="D54" s="59" t="s">
        <v>193</v>
      </c>
      <c r="E54" s="59" t="s">
        <v>41</v>
      </c>
      <c r="F54" s="59" t="s">
        <v>50</v>
      </c>
      <c r="G54" s="8" t="s">
        <v>172</v>
      </c>
      <c r="H54" s="88">
        <v>18927</v>
      </c>
      <c r="I54" s="160">
        <v>38</v>
      </c>
      <c r="J54" s="160" t="s">
        <v>38</v>
      </c>
      <c r="K54" s="123">
        <f t="shared" si="7"/>
        <v>38</v>
      </c>
      <c r="L54" s="297">
        <v>23179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385829</v>
      </c>
      <c r="D55" s="5">
        <f t="shared" ref="D55:D64" si="8">SUM(L50)</f>
        <v>421835</v>
      </c>
      <c r="E55" s="52">
        <f>SUM(N66/M66*100)</f>
        <v>99.689172988280035</v>
      </c>
      <c r="F55" s="52">
        <f t="shared" ref="F55:F65" si="9">SUM(C55/D55*100)</f>
        <v>91.464435146443506</v>
      </c>
      <c r="G55" s="62"/>
      <c r="H55" s="88">
        <v>18640</v>
      </c>
      <c r="I55" s="160">
        <v>25</v>
      </c>
      <c r="J55" s="160" t="s">
        <v>29</v>
      </c>
      <c r="K55" s="123">
        <f t="shared" si="7"/>
        <v>25</v>
      </c>
      <c r="L55" s="297">
        <v>15434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109468</v>
      </c>
      <c r="D56" s="5">
        <f t="shared" si="8"/>
        <v>113837</v>
      </c>
      <c r="E56" s="52">
        <f t="shared" ref="E56:E65" si="11">SUM(N67/M67*100)</f>
        <v>105.77231530330261</v>
      </c>
      <c r="F56" s="52">
        <f t="shared" si="9"/>
        <v>96.162056273443611</v>
      </c>
      <c r="G56" s="62"/>
      <c r="H56" s="88">
        <v>18228</v>
      </c>
      <c r="I56" s="160">
        <v>24</v>
      </c>
      <c r="J56" s="160" t="s">
        <v>28</v>
      </c>
      <c r="K56" s="123">
        <f t="shared" si="7"/>
        <v>24</v>
      </c>
      <c r="L56" s="297">
        <v>20193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40867</v>
      </c>
      <c r="D57" s="5">
        <f t="shared" si="8"/>
        <v>41030</v>
      </c>
      <c r="E57" s="52">
        <f t="shared" si="11"/>
        <v>99.78513002075448</v>
      </c>
      <c r="F57" s="52">
        <f t="shared" si="9"/>
        <v>99.602729709968315</v>
      </c>
      <c r="G57" s="62"/>
      <c r="H57" s="88">
        <v>16610</v>
      </c>
      <c r="I57" s="160">
        <v>26</v>
      </c>
      <c r="J57" s="160" t="s">
        <v>30</v>
      </c>
      <c r="K57" s="123">
        <f t="shared" si="7"/>
        <v>26</v>
      </c>
      <c r="L57" s="297">
        <v>17940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21997</v>
      </c>
      <c r="D58" s="5">
        <f t="shared" si="8"/>
        <v>23217</v>
      </c>
      <c r="E58" s="52">
        <f t="shared" si="11"/>
        <v>91.749739311783102</v>
      </c>
      <c r="F58" s="52">
        <f t="shared" si="9"/>
        <v>94.745229788517037</v>
      </c>
      <c r="G58" s="62"/>
      <c r="H58" s="374">
        <v>15349</v>
      </c>
      <c r="I58" s="162">
        <v>37</v>
      </c>
      <c r="J58" s="162" t="s">
        <v>37</v>
      </c>
      <c r="K58" s="123">
        <f t="shared" si="7"/>
        <v>37</v>
      </c>
      <c r="L58" s="295">
        <v>16410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18927</v>
      </c>
      <c r="D59" s="5">
        <f t="shared" si="8"/>
        <v>23179</v>
      </c>
      <c r="E59" s="52">
        <f t="shared" si="11"/>
        <v>94.196984024287062</v>
      </c>
      <c r="F59" s="52">
        <f t="shared" si="9"/>
        <v>81.655809137581443</v>
      </c>
      <c r="G59" s="72"/>
      <c r="H59" s="439">
        <v>12030</v>
      </c>
      <c r="I59" s="162">
        <v>33</v>
      </c>
      <c r="J59" s="162" t="s">
        <v>0</v>
      </c>
      <c r="K59" s="123">
        <f t="shared" si="7"/>
        <v>33</v>
      </c>
      <c r="L59" s="295">
        <v>12124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29</v>
      </c>
      <c r="C60" s="43">
        <f t="shared" si="10"/>
        <v>18640</v>
      </c>
      <c r="D60" s="5">
        <f t="shared" si="8"/>
        <v>15434</v>
      </c>
      <c r="E60" s="52">
        <f t="shared" si="11"/>
        <v>100.71864699843303</v>
      </c>
      <c r="F60" s="52">
        <f t="shared" si="9"/>
        <v>120.77232085007128</v>
      </c>
      <c r="G60" s="62"/>
      <c r="H60" s="420">
        <v>6985</v>
      </c>
      <c r="I60" s="220">
        <v>30</v>
      </c>
      <c r="J60" s="220" t="s">
        <v>98</v>
      </c>
      <c r="K60" s="81" t="s">
        <v>8</v>
      </c>
      <c r="L60" s="299">
        <v>751576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18228</v>
      </c>
      <c r="D61" s="5">
        <f t="shared" si="8"/>
        <v>20193</v>
      </c>
      <c r="E61" s="52">
        <f t="shared" si="11"/>
        <v>100.29160935350757</v>
      </c>
      <c r="F61" s="52">
        <f t="shared" si="9"/>
        <v>90.268905066112012</v>
      </c>
      <c r="G61" s="62"/>
      <c r="H61" s="88">
        <v>5642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30</v>
      </c>
      <c r="C62" s="43">
        <f t="shared" si="10"/>
        <v>16610</v>
      </c>
      <c r="D62" s="5">
        <f t="shared" si="8"/>
        <v>17940</v>
      </c>
      <c r="E62" s="52">
        <f t="shared" si="11"/>
        <v>113.67369285518751</v>
      </c>
      <c r="F62" s="52">
        <f t="shared" si="9"/>
        <v>92.586399108138238</v>
      </c>
      <c r="G62" s="73"/>
      <c r="H62" s="289">
        <v>4885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15349</v>
      </c>
      <c r="D63" s="5">
        <f t="shared" si="8"/>
        <v>16410</v>
      </c>
      <c r="E63" s="52">
        <f t="shared" si="11"/>
        <v>100.0586701434159</v>
      </c>
      <c r="F63" s="52">
        <f t="shared" si="9"/>
        <v>93.534430225472278</v>
      </c>
      <c r="G63" s="72"/>
      <c r="H63" s="88">
        <v>4254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12030</v>
      </c>
      <c r="D64" s="5">
        <f t="shared" si="8"/>
        <v>12124</v>
      </c>
      <c r="E64" s="57">
        <f t="shared" si="11"/>
        <v>112.7248875562219</v>
      </c>
      <c r="F64" s="52">
        <f t="shared" si="9"/>
        <v>99.224678323985486</v>
      </c>
      <c r="G64" s="75"/>
      <c r="H64" s="122">
        <v>3659</v>
      </c>
      <c r="I64" s="160">
        <v>35</v>
      </c>
      <c r="J64" s="160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696844</v>
      </c>
      <c r="D65" s="67">
        <f>SUM(L60)</f>
        <v>751576</v>
      </c>
      <c r="E65" s="70">
        <f t="shared" si="11"/>
        <v>100.45553883324396</v>
      </c>
      <c r="F65" s="70">
        <f t="shared" si="9"/>
        <v>92.717702534407692</v>
      </c>
      <c r="G65" s="83">
        <v>81.900000000000006</v>
      </c>
      <c r="H65" s="89">
        <v>3479</v>
      </c>
      <c r="I65" s="160">
        <v>29</v>
      </c>
      <c r="J65" s="160" t="s">
        <v>54</v>
      </c>
      <c r="L65" s="190" t="s">
        <v>104</v>
      </c>
      <c r="M65" s="141" t="s">
        <v>180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3352</v>
      </c>
      <c r="I66" s="160">
        <v>1</v>
      </c>
      <c r="J66" s="160" t="s">
        <v>4</v>
      </c>
      <c r="K66" s="116">
        <f>SUM(I50)</f>
        <v>17</v>
      </c>
      <c r="L66" s="160" t="s">
        <v>21</v>
      </c>
      <c r="M66" s="308">
        <v>387032</v>
      </c>
      <c r="N66" s="89">
        <f>SUM(H50)</f>
        <v>385829</v>
      </c>
      <c r="R66" s="48"/>
      <c r="S66" s="26"/>
      <c r="T66" s="26"/>
      <c r="U66" s="26"/>
      <c r="V66" s="26"/>
    </row>
    <row r="67" spans="1:22" ht="13.5" customHeight="1">
      <c r="H67" s="88">
        <v>2644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103494</v>
      </c>
      <c r="N67" s="89">
        <f t="shared" ref="N67:N75" si="13">SUM(H51)</f>
        <v>109468</v>
      </c>
      <c r="R67" s="48"/>
      <c r="S67" s="26"/>
      <c r="T67" s="26"/>
      <c r="U67" s="26"/>
      <c r="V67" s="26"/>
    </row>
    <row r="68" spans="1:22" ht="13.5" customHeight="1">
      <c r="C68" s="26"/>
      <c r="H68" s="88">
        <v>1021</v>
      </c>
      <c r="I68" s="160">
        <v>10</v>
      </c>
      <c r="J68" s="160" t="s">
        <v>16</v>
      </c>
      <c r="K68" s="116">
        <f t="shared" si="12"/>
        <v>40</v>
      </c>
      <c r="L68" s="160" t="s">
        <v>2</v>
      </c>
      <c r="M68" s="306">
        <v>40955</v>
      </c>
      <c r="N68" s="89">
        <f t="shared" si="13"/>
        <v>40867</v>
      </c>
      <c r="R68" s="48"/>
      <c r="S68" s="26"/>
      <c r="T68" s="26"/>
      <c r="U68" s="26"/>
      <c r="V68" s="26"/>
    </row>
    <row r="69" spans="1:22" ht="13.5" customHeight="1">
      <c r="H69" s="88">
        <v>910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23975</v>
      </c>
      <c r="N69" s="89">
        <f t="shared" si="13"/>
        <v>21997</v>
      </c>
      <c r="R69" s="48"/>
      <c r="S69" s="26"/>
      <c r="T69" s="26"/>
      <c r="U69" s="26"/>
      <c r="V69" s="26"/>
    </row>
    <row r="70" spans="1:22" ht="13.5" customHeight="1">
      <c r="H70" s="289">
        <v>363</v>
      </c>
      <c r="I70" s="160">
        <v>9</v>
      </c>
      <c r="J70" s="3" t="s">
        <v>161</v>
      </c>
      <c r="K70" s="116">
        <f t="shared" si="12"/>
        <v>38</v>
      </c>
      <c r="L70" s="160" t="s">
        <v>38</v>
      </c>
      <c r="M70" s="306">
        <v>20093</v>
      </c>
      <c r="N70" s="89">
        <f t="shared" si="13"/>
        <v>18927</v>
      </c>
      <c r="R70" s="48"/>
      <c r="S70" s="26"/>
      <c r="T70" s="26"/>
      <c r="U70" s="26"/>
      <c r="V70" s="26"/>
    </row>
    <row r="71" spans="1:22" ht="13.5" customHeight="1">
      <c r="H71" s="88">
        <v>354</v>
      </c>
      <c r="I71" s="160">
        <v>2</v>
      </c>
      <c r="J71" s="160" t="s">
        <v>6</v>
      </c>
      <c r="K71" s="116">
        <f t="shared" si="12"/>
        <v>25</v>
      </c>
      <c r="L71" s="160" t="s">
        <v>29</v>
      </c>
      <c r="M71" s="306">
        <v>18507</v>
      </c>
      <c r="N71" s="89">
        <f t="shared" si="13"/>
        <v>18640</v>
      </c>
      <c r="R71" s="48"/>
      <c r="S71" s="26"/>
      <c r="T71" s="26"/>
      <c r="U71" s="26"/>
      <c r="V71" s="26"/>
    </row>
    <row r="72" spans="1:22" ht="13.5" customHeight="1">
      <c r="H72" s="88">
        <v>354</v>
      </c>
      <c r="I72" s="160">
        <v>11</v>
      </c>
      <c r="J72" s="160" t="s">
        <v>17</v>
      </c>
      <c r="K72" s="116">
        <f t="shared" si="12"/>
        <v>24</v>
      </c>
      <c r="L72" s="160" t="s">
        <v>28</v>
      </c>
      <c r="M72" s="306">
        <v>18175</v>
      </c>
      <c r="N72" s="89">
        <f t="shared" si="13"/>
        <v>18228</v>
      </c>
      <c r="R72" s="48"/>
      <c r="S72" s="26"/>
      <c r="T72" s="26"/>
      <c r="U72" s="26"/>
      <c r="V72" s="26"/>
    </row>
    <row r="73" spans="1:22" ht="13.5" customHeight="1">
      <c r="H73" s="88">
        <v>294</v>
      </c>
      <c r="I73" s="160">
        <v>27</v>
      </c>
      <c r="J73" s="160" t="s">
        <v>31</v>
      </c>
      <c r="K73" s="116">
        <f t="shared" si="12"/>
        <v>26</v>
      </c>
      <c r="L73" s="160" t="s">
        <v>30</v>
      </c>
      <c r="M73" s="306">
        <v>14612</v>
      </c>
      <c r="N73" s="89">
        <f t="shared" si="13"/>
        <v>16610</v>
      </c>
      <c r="R73" s="48"/>
      <c r="S73" s="26"/>
      <c r="T73" s="26"/>
      <c r="U73" s="26"/>
      <c r="V73" s="26"/>
    </row>
    <row r="74" spans="1:22" ht="13.5" customHeight="1">
      <c r="H74" s="88">
        <v>268</v>
      </c>
      <c r="I74" s="160">
        <v>22</v>
      </c>
      <c r="J74" s="160" t="s">
        <v>26</v>
      </c>
      <c r="K74" s="116">
        <f t="shared" si="12"/>
        <v>37</v>
      </c>
      <c r="L74" s="162" t="s">
        <v>37</v>
      </c>
      <c r="M74" s="307">
        <v>15340</v>
      </c>
      <c r="N74" s="89">
        <f t="shared" si="13"/>
        <v>15349</v>
      </c>
      <c r="R74" s="48"/>
      <c r="S74" s="26"/>
      <c r="T74" s="26"/>
      <c r="U74" s="26"/>
      <c r="V74" s="26"/>
    </row>
    <row r="75" spans="1:22" ht="13.5" customHeight="1" thickBot="1">
      <c r="H75" s="88">
        <v>129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10672</v>
      </c>
      <c r="N75" s="166">
        <f t="shared" si="13"/>
        <v>12030</v>
      </c>
      <c r="R75" s="48"/>
      <c r="S75" s="26"/>
      <c r="T75" s="26"/>
      <c r="U75" s="26"/>
      <c r="V75" s="26"/>
    </row>
    <row r="76" spans="1:22" ht="13.5" customHeight="1" thickTop="1">
      <c r="H76" s="88">
        <v>84</v>
      </c>
      <c r="I76" s="160">
        <v>23</v>
      </c>
      <c r="J76" s="160" t="s">
        <v>27</v>
      </c>
      <c r="K76" s="3"/>
      <c r="L76" s="332" t="s">
        <v>107</v>
      </c>
      <c r="M76" s="337">
        <v>693684</v>
      </c>
      <c r="N76" s="171">
        <f>SUM(H90)</f>
        <v>696844</v>
      </c>
      <c r="R76" s="48"/>
      <c r="S76" s="26"/>
      <c r="T76" s="26"/>
      <c r="U76" s="26"/>
      <c r="V76" s="26"/>
    </row>
    <row r="77" spans="1:22" ht="13.5" customHeight="1">
      <c r="H77" s="88">
        <v>82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424">
        <v>68</v>
      </c>
      <c r="I78" s="160">
        <v>39</v>
      </c>
      <c r="J78" s="160" t="s">
        <v>39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289">
        <v>55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17</v>
      </c>
      <c r="I80" s="160">
        <v>4</v>
      </c>
      <c r="J80" s="160" t="s">
        <v>11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3</v>
      </c>
      <c r="J81" s="160" t="s">
        <v>10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5</v>
      </c>
      <c r="J82" s="160" t="s">
        <v>12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6</v>
      </c>
      <c r="J83" s="160" t="s">
        <v>13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7</v>
      </c>
      <c r="J84" s="160" t="s">
        <v>14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8</v>
      </c>
      <c r="J85" s="160" t="s">
        <v>15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2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89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696844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D71" sqref="D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183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188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193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201</v>
      </c>
      <c r="B21" s="145">
        <v>56.7</v>
      </c>
      <c r="C21" s="145">
        <v>58.5</v>
      </c>
      <c r="D21" s="145">
        <v>61.8</v>
      </c>
      <c r="E21" s="145"/>
      <c r="F21" s="145"/>
      <c r="G21" s="145"/>
      <c r="H21" s="147"/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183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188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193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201</v>
      </c>
      <c r="B46" s="152">
        <v>96.7</v>
      </c>
      <c r="C46" s="152">
        <v>96.6</v>
      </c>
      <c r="D46" s="152">
        <v>93.7</v>
      </c>
      <c r="E46" s="152"/>
      <c r="F46" s="152"/>
      <c r="G46" s="152"/>
      <c r="H46" s="152"/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183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188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193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201</v>
      </c>
      <c r="B70" s="145">
        <v>58.1</v>
      </c>
      <c r="C70" s="145">
        <v>60.6</v>
      </c>
      <c r="D70" s="145">
        <v>66.400000000000006</v>
      </c>
      <c r="E70" s="145"/>
      <c r="F70" s="145"/>
      <c r="G70" s="145"/>
      <c r="H70" s="145"/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D76" sqref="D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183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188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193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201</v>
      </c>
      <c r="B23" s="152">
        <v>10</v>
      </c>
      <c r="C23" s="152">
        <v>10</v>
      </c>
      <c r="D23" s="152">
        <v>13.2</v>
      </c>
      <c r="E23" s="152"/>
      <c r="F23" s="152"/>
      <c r="G23" s="152"/>
      <c r="H23" s="152"/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183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188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193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201</v>
      </c>
      <c r="B47" s="152">
        <v>16.7</v>
      </c>
      <c r="C47" s="152">
        <v>16.7</v>
      </c>
      <c r="D47" s="152">
        <v>16.899999999999999</v>
      </c>
      <c r="E47" s="152"/>
      <c r="F47" s="152"/>
      <c r="G47" s="152"/>
      <c r="H47" s="152"/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183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188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193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9">
        <f t="shared" si="3"/>
        <v>113.4</v>
      </c>
      <c r="Q74" s="17"/>
      <c r="R74" s="17"/>
    </row>
    <row r="75" spans="1:26" ht="11.1" customHeight="1">
      <c r="A75" s="6" t="s">
        <v>201</v>
      </c>
      <c r="B75" s="145">
        <v>60</v>
      </c>
      <c r="C75" s="145">
        <v>59.9</v>
      </c>
      <c r="D75" s="145">
        <v>77.400000000000006</v>
      </c>
      <c r="E75" s="145"/>
      <c r="F75" s="145"/>
      <c r="G75" s="145"/>
      <c r="H75" s="145"/>
      <c r="I75" s="145"/>
      <c r="J75" s="145"/>
      <c r="K75" s="145"/>
      <c r="L75" s="145"/>
      <c r="M75" s="145"/>
      <c r="N75" s="208">
        <f>SUM(B75:M75)/12</f>
        <v>16.441666666666666</v>
      </c>
      <c r="O75" s="42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D89" sqref="D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183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188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193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201</v>
      </c>
      <c r="B29" s="152">
        <v>17</v>
      </c>
      <c r="C29" s="152">
        <v>16.899999999999999</v>
      </c>
      <c r="D29" s="152">
        <v>15.2</v>
      </c>
      <c r="E29" s="152"/>
      <c r="F29" s="152"/>
      <c r="G29" s="152"/>
      <c r="H29" s="152"/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183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188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193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201</v>
      </c>
      <c r="B58" s="152">
        <v>34.4</v>
      </c>
      <c r="C58" s="152">
        <v>36.299999999999997</v>
      </c>
      <c r="D58" s="152">
        <v>33.799999999999997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183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188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193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201</v>
      </c>
      <c r="B88" s="145">
        <v>48.4</v>
      </c>
      <c r="C88" s="147">
        <v>45</v>
      </c>
      <c r="D88" s="145">
        <v>46.8</v>
      </c>
      <c r="E88" s="145"/>
      <c r="F88" s="145"/>
      <c r="G88" s="145"/>
      <c r="H88" s="147"/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6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D89" sqref="D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183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188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193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201</v>
      </c>
      <c r="B29" s="156">
        <v>57.5</v>
      </c>
      <c r="C29" s="156">
        <v>61.1</v>
      </c>
      <c r="D29" s="156">
        <v>69.5</v>
      </c>
      <c r="E29" s="156"/>
      <c r="F29" s="156"/>
      <c r="G29" s="156"/>
      <c r="H29" s="156"/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183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188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193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201</v>
      </c>
      <c r="B58" s="156">
        <v>58.1</v>
      </c>
      <c r="C58" s="156">
        <v>57.2</v>
      </c>
      <c r="D58" s="156">
        <v>54.3</v>
      </c>
      <c r="E58" s="156"/>
      <c r="F58" s="156"/>
      <c r="G58" s="156"/>
      <c r="H58" s="156"/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183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188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193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201</v>
      </c>
      <c r="B88" s="11">
        <v>99</v>
      </c>
      <c r="C88" s="11">
        <v>106.6</v>
      </c>
      <c r="D88" s="11">
        <v>127.3</v>
      </c>
      <c r="E88" s="11"/>
      <c r="F88" s="11"/>
      <c r="G88" s="11"/>
      <c r="H88" s="11"/>
      <c r="I88" s="11"/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D89" sqref="D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183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188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193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201</v>
      </c>
      <c r="B29" s="351">
        <v>83.6</v>
      </c>
      <c r="C29" s="351">
        <v>91.7</v>
      </c>
      <c r="D29" s="351">
        <v>95.8</v>
      </c>
      <c r="E29" s="351"/>
      <c r="F29" s="351"/>
      <c r="G29" s="351"/>
      <c r="H29" s="351"/>
      <c r="I29" s="351"/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183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188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193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201</v>
      </c>
      <c r="B58" s="152">
        <v>90.2</v>
      </c>
      <c r="C58" s="152">
        <v>104.7</v>
      </c>
      <c r="D58" s="152">
        <v>104.4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183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188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193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201</v>
      </c>
      <c r="B88" s="147">
        <v>92.9</v>
      </c>
      <c r="C88" s="147">
        <v>86.6</v>
      </c>
      <c r="D88" s="147">
        <v>91.8</v>
      </c>
      <c r="E88" s="147"/>
      <c r="F88" s="147"/>
      <c r="G88" s="147"/>
      <c r="H88" s="147"/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D89" sqref="D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183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188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193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201</v>
      </c>
      <c r="B29" s="152">
        <v>48.1</v>
      </c>
      <c r="C29" s="152">
        <v>55.4</v>
      </c>
      <c r="D29" s="152">
        <v>57.1</v>
      </c>
      <c r="E29" s="152"/>
      <c r="F29" s="152"/>
      <c r="G29" s="152"/>
      <c r="H29" s="152"/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183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188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193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201</v>
      </c>
      <c r="B58" s="152">
        <v>69.400000000000006</v>
      </c>
      <c r="C58" s="152">
        <v>69.400000000000006</v>
      </c>
      <c r="D58" s="152">
        <v>69.7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183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188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193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201</v>
      </c>
      <c r="B88" s="145">
        <v>69.2</v>
      </c>
      <c r="C88" s="145">
        <v>79.8</v>
      </c>
      <c r="D88" s="145">
        <v>81.900000000000006</v>
      </c>
      <c r="E88" s="145"/>
      <c r="F88" s="145"/>
      <c r="G88" s="145"/>
      <c r="H88" s="145"/>
      <c r="I88" s="145"/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2025-05-08T02:10:26Z</cp:lastPrinted>
  <dcterms:created xsi:type="dcterms:W3CDTF">2004-08-12T01:21:30Z</dcterms:created>
  <dcterms:modified xsi:type="dcterms:W3CDTF">2025-05-09T02:14:16Z</dcterms:modified>
</cp:coreProperties>
</file>