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35DF5D99-4406-4720-993E-617847D6AC97}" xr6:coauthVersionLast="36" xr6:coauthVersionMax="36" xr10:uidLastSave="{00000000-0000-0000-0000-000000000000}"/>
  <bookViews>
    <workbookView xWindow="0" yWindow="0" windowWidth="28800" windowHeight="11985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8・保管高" sheetId="57" r:id="rId9"/>
    <sheet name="9・東部・富士" sheetId="58" r:id="rId10"/>
    <sheet name="10・清水・静岡" sheetId="59" r:id="rId11"/>
    <sheet name="11・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0">'10・清水・静岡'!$A$1:$G$64</definedName>
    <definedName name="_xlnm.Print_Area" localSheetId="11">'11・駿遠・西部'!$A$1:$G$65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'8・保管高'!$A$1:$G$64</definedName>
    <definedName name="_xlnm.Print_Area" localSheetId="9">'9・東部・富士'!$A$1:$G$64</definedName>
  </definedNames>
  <calcPr calcId="191029"/>
</workbook>
</file>

<file path=xl/calcChain.xml><?xml version="1.0" encoding="utf-8"?>
<calcChain xmlns="http://schemas.openxmlformats.org/spreadsheetml/2006/main">
  <c r="N87" i="51" l="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N26" i="51"/>
  <c r="O27" i="51" s="1"/>
  <c r="N25" i="51"/>
  <c r="N87" i="56"/>
  <c r="N86" i="56"/>
  <c r="O86" i="56" s="1"/>
  <c r="N85" i="56"/>
  <c r="O85" i="56" s="1"/>
  <c r="N84" i="56"/>
  <c r="N57" i="56"/>
  <c r="O57" i="56" s="1"/>
  <c r="N56" i="56"/>
  <c r="N55" i="56"/>
  <c r="O56" i="56" s="1"/>
  <c r="N54" i="56"/>
  <c r="N28" i="56"/>
  <c r="O28" i="56" s="1"/>
  <c r="N27" i="56"/>
  <c r="O27" i="56" s="1"/>
  <c r="O26" i="56"/>
  <c r="N26" i="56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N54" i="49"/>
  <c r="N28" i="49"/>
  <c r="N27" i="49"/>
  <c r="O28" i="49" s="1"/>
  <c r="O26" i="49"/>
  <c r="N26" i="49"/>
  <c r="N25" i="49"/>
  <c r="N87" i="48"/>
  <c r="O87" i="48" s="1"/>
  <c r="N86" i="48"/>
  <c r="O86" i="48" s="1"/>
  <c r="N85" i="48"/>
  <c r="O85" i="48" s="1"/>
  <c r="N84" i="48"/>
  <c r="O57" i="48"/>
  <c r="N57" i="48"/>
  <c r="N56" i="48"/>
  <c r="O56" i="48" s="1"/>
  <c r="N55" i="48"/>
  <c r="O55" i="48" s="1"/>
  <c r="N54" i="48"/>
  <c r="N25" i="48"/>
  <c r="N28" i="48"/>
  <c r="O28" i="48" s="1"/>
  <c r="N27" i="48"/>
  <c r="O27" i="48" s="1"/>
  <c r="N26" i="48"/>
  <c r="N74" i="47"/>
  <c r="O74" i="47" s="1"/>
  <c r="N73" i="47"/>
  <c r="O73" i="47" s="1"/>
  <c r="N72" i="47"/>
  <c r="O72" i="47" s="1"/>
  <c r="N71" i="47"/>
  <c r="N46" i="47"/>
  <c r="O46" i="47" s="1"/>
  <c r="N45" i="47"/>
  <c r="N44" i="47"/>
  <c r="O44" i="47" s="1"/>
  <c r="N43" i="47"/>
  <c r="O22" i="47"/>
  <c r="N22" i="47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O20" i="46"/>
  <c r="N20" i="46"/>
  <c r="N19" i="46"/>
  <c r="N18" i="46"/>
  <c r="O19" i="46" s="1"/>
  <c r="N17" i="46"/>
  <c r="N89" i="54"/>
  <c r="O89" i="54" s="1"/>
  <c r="N88" i="54"/>
  <c r="O88" i="54" s="1"/>
  <c r="N87" i="54"/>
  <c r="O87" i="54" s="1"/>
  <c r="N86" i="54"/>
  <c r="N90" i="54"/>
  <c r="O90" i="54" s="1"/>
  <c r="N59" i="54"/>
  <c r="O59" i="54" s="1"/>
  <c r="N58" i="54"/>
  <c r="O58" i="54" s="1"/>
  <c r="N57" i="54"/>
  <c r="O57" i="54" s="1"/>
  <c r="N56" i="54"/>
  <c r="N29" i="54"/>
  <c r="N28" i="54"/>
  <c r="O29" i="54" s="1"/>
  <c r="N27" i="54"/>
  <c r="O28" i="54" s="1"/>
  <c r="N26" i="54"/>
  <c r="N75" i="47"/>
  <c r="D27" i="59"/>
  <c r="D28" i="59"/>
  <c r="D29" i="59"/>
  <c r="D30" i="59"/>
  <c r="H44" i="59"/>
  <c r="N29" i="59" s="1"/>
  <c r="E31" i="59" s="1"/>
  <c r="C22" i="62"/>
  <c r="C23" i="62"/>
  <c r="C24" i="62"/>
  <c r="C25" i="62"/>
  <c r="C26" i="62"/>
  <c r="C27" i="62"/>
  <c r="C28" i="62"/>
  <c r="C29" i="62"/>
  <c r="C30" i="62"/>
  <c r="C31" i="62"/>
  <c r="K50" i="60"/>
  <c r="K51" i="60"/>
  <c r="K52" i="60"/>
  <c r="K53" i="60"/>
  <c r="K54" i="60"/>
  <c r="K55" i="60"/>
  <c r="K56" i="60"/>
  <c r="K57" i="60"/>
  <c r="K58" i="60"/>
  <c r="K59" i="60"/>
  <c r="K66" i="60"/>
  <c r="N3" i="57"/>
  <c r="M16" i="57" s="1"/>
  <c r="P16" i="57" s="1"/>
  <c r="N4" i="57"/>
  <c r="M17" i="57" s="1"/>
  <c r="N5" i="57"/>
  <c r="M18" i="57" s="1"/>
  <c r="P18" i="57" s="1"/>
  <c r="N6" i="57"/>
  <c r="M19" i="57" s="1"/>
  <c r="P19" i="57" s="1"/>
  <c r="N7" i="57"/>
  <c r="M20" i="57" s="1"/>
  <c r="P20" i="57" s="1"/>
  <c r="N8" i="57"/>
  <c r="M21" i="57" s="1"/>
  <c r="P21" i="57" s="1"/>
  <c r="N9" i="57"/>
  <c r="M22" i="57" s="1"/>
  <c r="P22" i="57" s="1"/>
  <c r="N10" i="57"/>
  <c r="M23" i="57" s="1"/>
  <c r="P23" i="57" s="1"/>
  <c r="N11" i="57"/>
  <c r="M24" i="57" s="1"/>
  <c r="P24" i="57" s="1"/>
  <c r="N12" i="57"/>
  <c r="M25" i="57" s="1"/>
  <c r="N4" i="7"/>
  <c r="N5" i="7"/>
  <c r="N6" i="7"/>
  <c r="N7" i="7"/>
  <c r="N8" i="7"/>
  <c r="N9" i="7"/>
  <c r="N10" i="7"/>
  <c r="N11" i="7"/>
  <c r="N12" i="7"/>
  <c r="N3" i="7"/>
  <c r="H89" i="58"/>
  <c r="N73" i="58" s="1"/>
  <c r="E64" i="58" s="1"/>
  <c r="H44" i="15"/>
  <c r="H44" i="60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D30" i="62"/>
  <c r="N29" i="62"/>
  <c r="E31" i="62" s="1"/>
  <c r="K29" i="62"/>
  <c r="D29" i="62"/>
  <c r="N28" i="62"/>
  <c r="E30" i="62" s="1"/>
  <c r="K28" i="62"/>
  <c r="D28" i="62"/>
  <c r="N27" i="62"/>
  <c r="E29" i="62" s="1"/>
  <c r="K27" i="62"/>
  <c r="D27" i="62"/>
  <c r="N26" i="62"/>
  <c r="E28" i="62" s="1"/>
  <c r="K26" i="62"/>
  <c r="D26" i="62"/>
  <c r="N25" i="62"/>
  <c r="E27" i="62" s="1"/>
  <c r="K25" i="62"/>
  <c r="D25" i="62"/>
  <c r="N24" i="62"/>
  <c r="E26" i="62" s="1"/>
  <c r="K24" i="62"/>
  <c r="D24" i="62"/>
  <c r="N23" i="62"/>
  <c r="E25" i="62" s="1"/>
  <c r="K23" i="62"/>
  <c r="D23" i="62"/>
  <c r="N22" i="62"/>
  <c r="E24" i="62" s="1"/>
  <c r="K22" i="62"/>
  <c r="D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D65" i="60"/>
  <c r="D64" i="60"/>
  <c r="C64" i="60"/>
  <c r="D63" i="60"/>
  <c r="C63" i="60"/>
  <c r="D62" i="60"/>
  <c r="C62" i="60"/>
  <c r="D61" i="60"/>
  <c r="C61" i="60"/>
  <c r="D60" i="60"/>
  <c r="C60" i="60"/>
  <c r="D59" i="60"/>
  <c r="C59" i="60"/>
  <c r="D58" i="60"/>
  <c r="C58" i="60"/>
  <c r="D57" i="60"/>
  <c r="C57" i="60"/>
  <c r="D56" i="60"/>
  <c r="C56" i="60"/>
  <c r="D55" i="60"/>
  <c r="C55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D31" i="59"/>
  <c r="C30" i="59"/>
  <c r="C29" i="59"/>
  <c r="N28" i="59"/>
  <c r="E30" i="59" s="1"/>
  <c r="K28" i="59"/>
  <c r="C28" i="59"/>
  <c r="N27" i="59"/>
  <c r="E29" i="59" s="1"/>
  <c r="K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L12" i="57"/>
  <c r="O37" i="57" s="1"/>
  <c r="O11" i="57"/>
  <c r="O24" i="57" s="1"/>
  <c r="L11" i="57"/>
  <c r="L24" i="57" s="1"/>
  <c r="O10" i="57"/>
  <c r="O23" i="57" s="1"/>
  <c r="L10" i="57"/>
  <c r="O35" i="57" s="1"/>
  <c r="O9" i="57"/>
  <c r="O22" i="57" s="1"/>
  <c r="L9" i="57"/>
  <c r="L22" i="57" s="1"/>
  <c r="O8" i="57"/>
  <c r="O21" i="57" s="1"/>
  <c r="L8" i="57"/>
  <c r="O33" i="57" s="1"/>
  <c r="O7" i="57"/>
  <c r="O20" i="57" s="1"/>
  <c r="L7" i="57"/>
  <c r="O32" i="57" s="1"/>
  <c r="O6" i="57"/>
  <c r="O19" i="57" s="1"/>
  <c r="L6" i="57"/>
  <c r="O31" i="57" s="1"/>
  <c r="O5" i="57"/>
  <c r="O18" i="57" s="1"/>
  <c r="L5" i="57"/>
  <c r="L18" i="57" s="1"/>
  <c r="O4" i="57"/>
  <c r="O17" i="57" s="1"/>
  <c r="L4" i="57"/>
  <c r="O29" i="57" s="1"/>
  <c r="O3" i="57"/>
  <c r="O16" i="57" s="1"/>
  <c r="L3" i="57"/>
  <c r="O28" i="57" s="1"/>
  <c r="F61" i="59" l="1"/>
  <c r="O26" i="51"/>
  <c r="O87" i="56"/>
  <c r="O55" i="56"/>
  <c r="O27" i="49"/>
  <c r="O18" i="46"/>
  <c r="O27" i="54"/>
  <c r="F60" i="59"/>
  <c r="F59" i="59"/>
  <c r="F62" i="59"/>
  <c r="N13" i="57"/>
  <c r="F31" i="62"/>
  <c r="F62" i="62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56" i="59"/>
  <c r="F58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H44" i="8" l="1"/>
  <c r="D63" i="7" l="1"/>
  <c r="L11" i="41" l="1"/>
  <c r="L12" i="41"/>
  <c r="L13" i="41"/>
  <c r="L14" i="41"/>
  <c r="L15" i="41"/>
  <c r="O15" i="41" s="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E62" i="15" s="1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O13" i="41" s="1"/>
  <c r="L5" i="41"/>
  <c r="N14" i="41" s="1"/>
  <c r="O14" i="41" s="1"/>
  <c r="L6" i="41"/>
  <c r="N15" i="41" s="1"/>
  <c r="L7" i="41"/>
  <c r="N16" i="41" s="1"/>
  <c r="O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F61" i="15" s="1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F62" i="15" s="1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59" i="15" l="1"/>
  <c r="F60" i="15"/>
  <c r="F31" i="8"/>
  <c r="F63" i="15"/>
  <c r="O11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O17" i="41" s="1"/>
  <c r="L22" i="7"/>
  <c r="F63" i="7" l="1"/>
  <c r="M17" i="41"/>
</calcChain>
</file>

<file path=xl/sharedStrings.xml><?xml version="1.0" encoding="utf-8"?>
<sst xmlns="http://schemas.openxmlformats.org/spreadsheetml/2006/main" count="1680" uniqueCount="217">
  <si>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</si>
  <si>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</si>
  <si>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</si>
  <si>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</si>
  <si>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</si>
  <si>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</si>
  <si>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</si>
  <si>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</si>
  <si>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</si>
  <si>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</si>
  <si>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</si>
  <si>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</si>
  <si>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</si>
  <si>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</si>
  <si>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</si>
  <si>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</si>
  <si>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</si>
  <si>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</si>
  <si>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</si>
  <si>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</si>
  <si>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</si>
  <si>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</si>
  <si>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</si>
  <si>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</si>
  <si>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</si>
  <si>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</si>
  <si>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</si>
  <si>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</si>
  <si>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</si>
  <si>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</si>
  <si>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</si>
  <si>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</si>
  <si>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</si>
  <si>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</si>
  <si>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</si>
  <si>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</si>
  <si>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</si>
  <si>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</si>
  <si>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</si>
  <si>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</si>
  <si>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</si>
  <si>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</si>
  <si>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</si>
  <si>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</si>
  <si>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</si>
  <si>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</si>
  <si>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</si>
  <si>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</si>
  <si>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</si>
  <si>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</si>
  <si>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</si>
  <si>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</si>
  <si>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</si>
  <si>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</si>
  <si>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</si>
  <si>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</si>
  <si>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</si>
  <si>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</si>
  <si>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</si>
  <si>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</si>
  <si>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</si>
  <si>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</si>
  <si>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</si>
  <si>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</si>
  <si>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</si>
  <si>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</si>
  <si>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</si>
  <si>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</si>
  <si>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</si>
  <si>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</si>
  <si>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</si>
  <si>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</si>
  <si>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</si>
  <si>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</si>
  <si>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</si>
  <si>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</si>
  <si>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</si>
  <si>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</si>
  <si>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</si>
  <si>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</si>
  <si>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</si>
  <si>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</si>
  <si>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</si>
  <si>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</si>
  <si>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</si>
  <si>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</si>
  <si>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</si>
  <si>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</si>
  <si>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</si>
  <si>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</si>
  <si>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</si>
  <si>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</si>
  <si>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</si>
  <si>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</si>
  <si>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</si>
  <si>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</si>
  <si>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</si>
  <si>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</si>
  <si>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</si>
  <si>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</si>
  <si>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</si>
  <si>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</si>
  <si>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</si>
  <si>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</si>
  <si>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</si>
  <si>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</si>
  <si>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</si>
  <si>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</si>
  <si>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</si>
  <si>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</si>
  <si>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</si>
  <si>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</si>
  <si>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</si>
  <si>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</si>
  <si>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</si>
  <si>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</si>
  <si>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</si>
  <si>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</si>
  <si>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</si>
  <si>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</si>
  <si>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</si>
  <si>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</si>
  <si>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</si>
  <si>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</si>
  <si>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</si>
  <si>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</si>
  <si>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</si>
  <si>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</si>
  <si>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</si>
  <si>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</si>
  <si>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</si>
  <si>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</si>
  <si>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</si>
  <si>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</si>
  <si>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</si>
  <si>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</si>
  <si>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</si>
  <si>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</si>
  <si>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</si>
  <si>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</si>
  <si>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</si>
  <si>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</si>
  <si>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</si>
  <si>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</si>
  <si>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</si>
  <si>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</si>
  <si>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</si>
  <si>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</si>
  <si>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</si>
  <si>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</si>
  <si>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</si>
  <si>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</si>
  <si>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</si>
  <si>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</si>
  <si>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</si>
  <si>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</si>
  <si>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</si>
  <si>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</si>
  <si>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</si>
  <si>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</si>
  <si>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</si>
  <si>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</si>
  <si>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</si>
  <si>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</si>
  <si>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</si>
  <si>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</si>
  <si>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</si>
  <si>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</si>
  <si>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</si>
  <si>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</si>
  <si>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</si>
  <si>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</si>
  <si>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</si>
  <si>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</si>
  <si>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</si>
  <si>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</si>
  <si>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保管残高</t>
    <rPh sb="0" eb="4">
      <t>ホカンザンダカ</t>
    </rPh>
    <phoneticPr fontId="2"/>
  </si>
  <si>
    <t>保管残高</t>
    <rPh sb="0" eb="4">
      <t>ホカンザンダカ</t>
    </rPh>
    <phoneticPr fontId="2"/>
  </si>
  <si>
    <t>合計</t>
    <rPh sb="0" eb="2">
      <t>ゴウケイ</t>
    </rPh>
    <phoneticPr fontId="2"/>
  </si>
  <si>
    <t>保管残高</t>
    <rPh sb="0" eb="4">
      <t>ホカンザンダカ</t>
    </rPh>
    <phoneticPr fontId="2"/>
  </si>
  <si>
    <t>前月保管残高</t>
    <rPh sb="0" eb="2">
      <t>ゼンゲツ</t>
    </rPh>
    <rPh sb="2" eb="6">
      <t>ホカンザンダカ</t>
    </rPh>
    <phoneticPr fontId="2"/>
  </si>
  <si>
    <t>前月保管残高</t>
    <rPh sb="0" eb="1">
      <t>マエ</t>
    </rPh>
    <rPh sb="1" eb="2">
      <t>８ガツ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</si>
  <si>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</si>
  <si>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</si>
  <si>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</si>
  <si>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</si>
  <si>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</si>
  <si>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</si>
  <si>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</si>
  <si>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</si>
  <si>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前月</t>
    <rPh sb="0" eb="2">
      <t>ゼンゲツ</t>
    </rPh>
    <phoneticPr fontId="2"/>
  </si>
  <si>
    <t>令和4年</t>
    <phoneticPr fontId="2"/>
  </si>
  <si>
    <t xml:space="preserve"> </t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</si>
  <si>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</si>
  <si>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6年（値）</t>
    <rPh sb="1" eb="2">
      <t>ネン</t>
    </rPh>
    <rPh sb="3" eb="4">
      <t>アタイ</t>
    </rPh>
    <phoneticPr fontId="2"/>
  </si>
  <si>
    <t>6年（％）</t>
    <rPh sb="1" eb="2">
      <t>ネン</t>
    </rPh>
    <phoneticPr fontId="2"/>
  </si>
  <si>
    <t>令和6年</t>
    <rPh sb="0" eb="2">
      <t>レイワ</t>
    </rPh>
    <rPh sb="3" eb="4">
      <t>ネン</t>
    </rPh>
    <phoneticPr fontId="2"/>
  </si>
  <si>
    <r>
      <rPr>
        <sz val="9"/>
        <rFont val="ＭＳ Ｐゴシック"/>
        <family val="3"/>
        <charset val="128"/>
      </rPr>
      <t>1～３類</t>
    </r>
    <r>
      <rPr>
        <sz val="10"/>
        <rFont val="ＭＳ Ｐゴシック"/>
        <family val="3"/>
        <charset val="128"/>
      </rPr>
      <t>所管面積　    (万㎡）</t>
    </r>
    <rPh sb="3" eb="4">
      <t>ルイ</t>
    </rPh>
    <rPh sb="4" eb="6">
      <t>ショカン</t>
    </rPh>
    <rPh sb="6" eb="8">
      <t>メンセキ</t>
    </rPh>
    <rPh sb="14" eb="15">
      <t>マン</t>
    </rPh>
    <phoneticPr fontId="2"/>
  </si>
  <si>
    <t>23，372 ㎡</t>
    <phoneticPr fontId="2"/>
  </si>
  <si>
    <t>19，200 ㎡</t>
    <phoneticPr fontId="2"/>
  </si>
  <si>
    <t>令和6年</t>
    <phoneticPr fontId="2"/>
  </si>
  <si>
    <t>令和7年</t>
    <rPh sb="0" eb="1">
      <t>レイ</t>
    </rPh>
    <rPh sb="1" eb="2">
      <t>ワ</t>
    </rPh>
    <rPh sb="3" eb="4">
      <t>ネン</t>
    </rPh>
    <phoneticPr fontId="2"/>
  </si>
  <si>
    <t>7年（値）</t>
    <rPh sb="1" eb="2">
      <t>ネン</t>
    </rPh>
    <rPh sb="3" eb="4">
      <t>アタイ</t>
    </rPh>
    <phoneticPr fontId="2"/>
  </si>
  <si>
    <t>7年（％）</t>
    <rPh sb="1" eb="2">
      <t>ネン</t>
    </rPh>
    <phoneticPr fontId="2"/>
  </si>
  <si>
    <t>令和7年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</si>
  <si>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13"/>
  </si>
  <si>
    <t>令和6年</t>
    <rPh sb="0" eb="2">
      <t>レイワ</t>
    </rPh>
    <rPh sb="3" eb="4">
      <t>ネン</t>
    </rPh>
    <phoneticPr fontId="13"/>
  </si>
  <si>
    <t>令和7年</t>
    <rPh sb="0" eb="1">
      <t>レイ</t>
    </rPh>
    <rPh sb="1" eb="2">
      <t>ワ</t>
    </rPh>
    <rPh sb="3" eb="4">
      <t>ネン</t>
    </rPh>
    <phoneticPr fontId="13"/>
  </si>
  <si>
    <t>令和6年</t>
    <rPh sb="0" eb="1">
      <t>レイ</t>
    </rPh>
    <rPh sb="1" eb="2">
      <t>ワ</t>
    </rPh>
    <rPh sb="3" eb="4">
      <t>ネン</t>
    </rPh>
    <phoneticPr fontId="13"/>
  </si>
  <si>
    <t>3，589　㎡</t>
    <phoneticPr fontId="2"/>
  </si>
  <si>
    <t xml:space="preserve"> </t>
    <phoneticPr fontId="2"/>
  </si>
  <si>
    <t>令和7年3月</t>
    <rPh sb="5" eb="6">
      <t>ガツ</t>
    </rPh>
    <phoneticPr fontId="2"/>
  </si>
  <si>
    <t xml:space="preserve">                       令和7年3月所管面（1～3類）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</si>
  <si>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r>
      <t>94，534  m</t>
    </r>
    <r>
      <rPr>
        <sz val="8"/>
        <rFont val="ＭＳ Ｐゴシック"/>
        <family val="3"/>
        <charset val="128"/>
      </rPr>
      <t>3</t>
    </r>
    <phoneticPr fontId="2"/>
  </si>
  <si>
    <t>13，769　㎡</t>
    <phoneticPr fontId="2"/>
  </si>
  <si>
    <t>　　　　　　　　　　　　　　　　令和7年3月末上位10品目入庫高(県合計）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</si>
  <si>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　　　　令和7年3月末上位10品目保管残高(県合計）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</si>
</sst>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6"/>
      <name val="ＤＨＰ平成明朝体W7"/>
      <family val="3"/>
      <charset val="128"/>
    </font>
    <font>
      <sz val="14"/>
      <name val="ＤＨＰ平成明朝体W7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73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2" borderId="1" xfId="1" applyFont="1" applyFill="1" applyBorder="1"/>
    <xf numFmtId="183" fontId="0" fillId="22" borderId="1" xfId="0" applyNumberFormat="1" applyFill="1" applyBorder="1"/>
    <xf numFmtId="0" fontId="23" fillId="0" borderId="0" xfId="0" applyFont="1" applyAlignment="1">
      <alignment horizontal="center"/>
    </xf>
    <xf numFmtId="0" fontId="33" fillId="23" borderId="0" xfId="0" applyFont="1" applyFill="1" applyAlignment="1">
      <alignment horizontal="center"/>
    </xf>
    <xf numFmtId="179" fontId="0" fillId="17" borderId="27" xfId="0" applyNumberForma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185" fontId="5" fillId="0" borderId="1" xfId="0" applyNumberFormat="1" applyFont="1" applyBorder="1" applyAlignment="1">
      <alignment horizontal="center"/>
    </xf>
    <xf numFmtId="38" fontId="0" fillId="22" borderId="1" xfId="0" applyNumberFormat="1" applyFill="1" applyBorder="1"/>
    <xf numFmtId="38" fontId="0" fillId="19" borderId="1" xfId="1" applyFont="1" applyFill="1" applyBorder="1"/>
    <xf numFmtId="0" fontId="0" fillId="24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10" fillId="0" borderId="1" xfId="0" applyNumberFormat="1" applyFont="1" applyBorder="1"/>
    <xf numFmtId="0" fontId="0" fillId="7" borderId="3" xfId="0" applyFill="1" applyBorder="1" applyAlignment="1">
      <alignment horizontal="center"/>
    </xf>
    <xf numFmtId="0" fontId="8" fillId="22" borderId="0" xfId="0" applyFont="1" applyFill="1"/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0" fillId="0" borderId="1" xfId="1" applyFont="1" applyBorder="1"/>
    <xf numFmtId="38" fontId="0" fillId="0" borderId="11" xfId="1" applyFont="1" applyFill="1" applyBorder="1"/>
    <xf numFmtId="38" fontId="0" fillId="0" borderId="8" xfId="1" applyFont="1" applyBorder="1"/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38" fontId="1" fillId="0" borderId="35" xfId="1" applyFill="1" applyBorder="1"/>
    <xf numFmtId="179" fontId="1" fillId="0" borderId="2" xfId="1" applyNumberFormat="1" applyFont="1" applyBorder="1"/>
    <xf numFmtId="178" fontId="1" fillId="0" borderId="0" xfId="1" applyNumberFormat="1" applyFill="1" applyBorder="1"/>
    <xf numFmtId="38" fontId="1" fillId="0" borderId="35" xfId="1" applyBorder="1"/>
    <xf numFmtId="38" fontId="0" fillId="0" borderId="1" xfId="1" applyFont="1" applyFill="1" applyBorder="1"/>
    <xf numFmtId="0" fontId="5" fillId="0" borderId="1" xfId="0" applyFont="1" applyBorder="1" applyAlignment="1">
      <alignment horizontal="distributed" wrapText="1"/>
    </xf>
    <xf numFmtId="179" fontId="0" fillId="0" borderId="2" xfId="1" applyNumberFormat="1" applyFont="1" applyBorder="1"/>
    <xf numFmtId="38" fontId="1" fillId="0" borderId="42" xfId="1" applyFill="1" applyBorder="1"/>
    <xf numFmtId="38" fontId="1" fillId="0" borderId="20" xfId="1" applyBorder="1"/>
    <xf numFmtId="178" fontId="5" fillId="0" borderId="31" xfId="0" applyNumberFormat="1" applyFont="1" applyBorder="1" applyAlignment="1">
      <alignment horizontal="center"/>
    </xf>
    <xf numFmtId="38" fontId="1" fillId="0" borderId="11" xfId="1" applyFont="1" applyFill="1" applyBorder="1"/>
    <xf numFmtId="38" fontId="37" fillId="19" borderId="1" xfId="1" applyFont="1" applyFill="1" applyBorder="1"/>
    <xf numFmtId="38" fontId="37" fillId="19" borderId="10" xfId="1" applyFont="1" applyFill="1" applyBorder="1"/>
    <xf numFmtId="38" fontId="37" fillId="19" borderId="11" xfId="1" applyFont="1" applyFill="1" applyBorder="1"/>
    <xf numFmtId="38" fontId="37" fillId="19" borderId="39" xfId="1" applyFont="1" applyFill="1" applyBorder="1"/>
    <xf numFmtId="38" fontId="0" fillId="0" borderId="8" xfId="1" applyFont="1" applyFill="1" applyBorder="1"/>
    <xf numFmtId="38" fontId="1" fillId="0" borderId="33" xfId="1" applyBorder="1"/>
    <xf numFmtId="38" fontId="0" fillId="0" borderId="34" xfId="1" applyFont="1" applyBorder="1"/>
    <xf numFmtId="38" fontId="0" fillId="0" borderId="11" xfId="1" applyFont="1" applyBorder="1"/>
    <xf numFmtId="38" fontId="0" fillId="0" borderId="20" xfId="1" applyFont="1" applyFill="1" applyBorder="1"/>
    <xf numFmtId="38" fontId="1" fillId="0" borderId="10" xfId="1" applyFont="1" applyBorder="1"/>
    <xf numFmtId="38" fontId="0" fillId="0" borderId="9" xfId="1" applyFont="1" applyBorder="1"/>
    <xf numFmtId="38" fontId="1" fillId="0" borderId="34" xfId="1" applyBorder="1"/>
    <xf numFmtId="38" fontId="0" fillId="11" borderId="1" xfId="1" applyFont="1" applyFill="1" applyBorder="1"/>
    <xf numFmtId="38" fontId="1" fillId="0" borderId="38" xfId="1" applyFill="1" applyBorder="1"/>
    <xf numFmtId="38" fontId="0" fillId="0" borderId="34" xfId="1" applyFont="1" applyFill="1" applyBorder="1"/>
    <xf numFmtId="38" fontId="1" fillId="0" borderId="8" xfId="1" applyFont="1" applyBorder="1"/>
    <xf numFmtId="38" fontId="1" fillId="0" borderId="9" xfId="1" applyFill="1" applyBorder="1"/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令和7年3月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171</c:v>
                </c:pt>
                <c:pt idx="1">
                  <c:v>171</c:v>
                </c:pt>
                <c:pt idx="2">
                  <c:v>171</c:v>
                </c:pt>
                <c:pt idx="3">
                  <c:v>170</c:v>
                </c:pt>
                <c:pt idx="4">
                  <c:v>171</c:v>
                </c:pt>
                <c:pt idx="5">
                  <c:v>169</c:v>
                </c:pt>
                <c:pt idx="6">
                  <c:v>171</c:v>
                </c:pt>
                <c:pt idx="7">
                  <c:v>169</c:v>
                </c:pt>
                <c:pt idx="8">
                  <c:v>170</c:v>
                </c:pt>
                <c:pt idx="9">
                  <c:v>172</c:v>
                </c:pt>
                <c:pt idx="1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令和7年3月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100.7</c:v>
                </c:pt>
                <c:pt idx="1">
                  <c:v>106.9</c:v>
                </c:pt>
                <c:pt idx="2">
                  <c:v>108.5</c:v>
                </c:pt>
                <c:pt idx="3">
                  <c:v>114.8</c:v>
                </c:pt>
                <c:pt idx="4">
                  <c:v>122.6</c:v>
                </c:pt>
                <c:pt idx="5">
                  <c:v>120.5</c:v>
                </c:pt>
                <c:pt idx="6">
                  <c:v>125.7</c:v>
                </c:pt>
                <c:pt idx="7">
                  <c:v>141.4</c:v>
                </c:pt>
                <c:pt idx="8">
                  <c:v>149.5</c:v>
                </c:pt>
                <c:pt idx="9">
                  <c:v>149.6</c:v>
                </c:pt>
                <c:pt idx="10">
                  <c:v>146.30000000000001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1～３類所管面積　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令和7年3月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226.3</c:v>
                </c:pt>
                <c:pt idx="1">
                  <c:v>228.9</c:v>
                </c:pt>
                <c:pt idx="2">
                  <c:v>231.8</c:v>
                </c:pt>
                <c:pt idx="3">
                  <c:v>234.9</c:v>
                </c:pt>
                <c:pt idx="4">
                  <c:v>240.8</c:v>
                </c:pt>
                <c:pt idx="5">
                  <c:v>233.6</c:v>
                </c:pt>
                <c:pt idx="6">
                  <c:v>240.2</c:v>
                </c:pt>
                <c:pt idx="7">
                  <c:v>239.9</c:v>
                </c:pt>
                <c:pt idx="8">
                  <c:v>246.5</c:v>
                </c:pt>
                <c:pt idx="9">
                  <c:v>247.6</c:v>
                </c:pt>
                <c:pt idx="10">
                  <c:v>246.2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3.8170447552495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0507870589283388E-2"/>
                  <c:y val="-3.7242723912934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1.1080335632381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6.9991707955565606E-3"/>
                  <c:y val="7.4488356050444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1.3970792815389002E-2"/>
                  <c:y val="1.1204225999294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1.0489504738800601E-2"/>
                  <c:y val="1.0987563268425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ゴム製品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化学繊維糸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18028</c:v>
                </c:pt>
                <c:pt idx="1">
                  <c:v>13529</c:v>
                </c:pt>
                <c:pt idx="2">
                  <c:v>9351</c:v>
                </c:pt>
                <c:pt idx="3">
                  <c:v>3447</c:v>
                </c:pt>
                <c:pt idx="4">
                  <c:v>3254</c:v>
                </c:pt>
                <c:pt idx="5">
                  <c:v>3129</c:v>
                </c:pt>
                <c:pt idx="6">
                  <c:v>2248</c:v>
                </c:pt>
                <c:pt idx="7">
                  <c:v>1846</c:v>
                </c:pt>
                <c:pt idx="8">
                  <c:v>1420</c:v>
                </c:pt>
                <c:pt idx="9">
                  <c:v>1167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-1.10806264548393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8.5935733229168497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3.4264646423113562E-3"/>
                  <c:y val="-7.41771760208733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3.6623272078368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3.4903339432440397E-3"/>
                  <c:y val="-3.600963669295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1.8497762412011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ゴム製品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化学繊維糸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16045</c:v>
                </c:pt>
                <c:pt idx="1">
                  <c:v>13705</c:v>
                </c:pt>
                <c:pt idx="2">
                  <c:v>6064</c:v>
                </c:pt>
                <c:pt idx="3">
                  <c:v>3629</c:v>
                </c:pt>
                <c:pt idx="4">
                  <c:v>3383</c:v>
                </c:pt>
                <c:pt idx="5">
                  <c:v>2048</c:v>
                </c:pt>
                <c:pt idx="6">
                  <c:v>2357</c:v>
                </c:pt>
                <c:pt idx="7">
                  <c:v>1523</c:v>
                </c:pt>
                <c:pt idx="8">
                  <c:v>1488</c:v>
                </c:pt>
                <c:pt idx="9">
                  <c:v>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3.7872822715341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5.2287581699346089E-3"/>
                  <c:y val="-7.53310665712240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-7.5760558339298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1.3943355119825772E-2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8.7145969498911308E-3"/>
                  <c:y val="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59032</c:v>
                </c:pt>
                <c:pt idx="1">
                  <c:v>21022</c:v>
                </c:pt>
                <c:pt idx="2">
                  <c:v>14321</c:v>
                </c:pt>
                <c:pt idx="3">
                  <c:v>12914</c:v>
                </c:pt>
                <c:pt idx="4">
                  <c:v>5740</c:v>
                </c:pt>
                <c:pt idx="5">
                  <c:v>5203</c:v>
                </c:pt>
                <c:pt idx="6">
                  <c:v>3830</c:v>
                </c:pt>
                <c:pt idx="7">
                  <c:v>2009</c:v>
                </c:pt>
                <c:pt idx="8">
                  <c:v>1846</c:v>
                </c:pt>
                <c:pt idx="9">
                  <c:v>1523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33724460912958E-3"/>
                  <c:y val="-3.78847530422337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6.9626198685948573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3.4858387799564269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5.2197004786165794E-3"/>
                  <c:y val="1.136333810546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3.7869840133619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0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54173</c:v>
                </c:pt>
                <c:pt idx="1">
                  <c:v>12854</c:v>
                </c:pt>
                <c:pt idx="2">
                  <c:v>13217</c:v>
                </c:pt>
                <c:pt idx="3">
                  <c:v>10509</c:v>
                </c:pt>
                <c:pt idx="4">
                  <c:v>5578</c:v>
                </c:pt>
                <c:pt idx="5">
                  <c:v>7694</c:v>
                </c:pt>
                <c:pt idx="6">
                  <c:v>3302</c:v>
                </c:pt>
                <c:pt idx="7">
                  <c:v>1931</c:v>
                </c:pt>
                <c:pt idx="8">
                  <c:v>872</c:v>
                </c:pt>
                <c:pt idx="9">
                  <c:v>1651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460992907801335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0638297872340425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2411347517730497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7.0921985815602835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-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5.3191489361702126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7.0921985815604136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その他の機械</c:v>
                </c:pt>
                <c:pt idx="3">
                  <c:v>雑穀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鉄鋼</c:v>
                </c:pt>
                <c:pt idx="7">
                  <c:v>その他の化学工業品</c:v>
                </c:pt>
                <c:pt idx="8">
                  <c:v>化学薬品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18722</c:v>
                </c:pt>
                <c:pt idx="1">
                  <c:v>17421</c:v>
                </c:pt>
                <c:pt idx="2">
                  <c:v>17334</c:v>
                </c:pt>
                <c:pt idx="3">
                  <c:v>15179</c:v>
                </c:pt>
                <c:pt idx="4">
                  <c:v>14135</c:v>
                </c:pt>
                <c:pt idx="5">
                  <c:v>10733</c:v>
                </c:pt>
                <c:pt idx="6">
                  <c:v>10182</c:v>
                </c:pt>
                <c:pt idx="7">
                  <c:v>7406</c:v>
                </c:pt>
                <c:pt idx="8">
                  <c:v>6936</c:v>
                </c:pt>
                <c:pt idx="9">
                  <c:v>6519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730496453900546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3.5460992907801418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-3.250553465877445E-1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5.3191489361702126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8.8652482269502893E-3"/>
                  <c:y val="2.3255508759079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3.5460992907800767E-3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7.0921985815602835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5.3191489361700825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5.319148936170082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7.0921985815601534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その他の機械</c:v>
                </c:pt>
                <c:pt idx="3">
                  <c:v>雑穀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鉄鋼</c:v>
                </c:pt>
                <c:pt idx="7">
                  <c:v>その他の化学工業品</c:v>
                </c:pt>
                <c:pt idx="8">
                  <c:v>化学薬品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16910</c:v>
                </c:pt>
                <c:pt idx="1">
                  <c:v>19068</c:v>
                </c:pt>
                <c:pt idx="2">
                  <c:v>18623</c:v>
                </c:pt>
                <c:pt idx="3">
                  <c:v>29679</c:v>
                </c:pt>
                <c:pt idx="4">
                  <c:v>10055</c:v>
                </c:pt>
                <c:pt idx="5">
                  <c:v>10319</c:v>
                </c:pt>
                <c:pt idx="6">
                  <c:v>8981</c:v>
                </c:pt>
                <c:pt idx="7">
                  <c:v>7680</c:v>
                </c:pt>
                <c:pt idx="8">
                  <c:v>5570</c:v>
                </c:pt>
                <c:pt idx="9">
                  <c:v>4177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26333"/>
          <c:y val="3.92156862745098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1.6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7.1111111111111115E-3"/>
                  <c:y val="1.0695187165775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合成樹脂</c:v>
                </c:pt>
                <c:pt idx="8">
                  <c:v>非鉄金属</c:v>
                </c:pt>
                <c:pt idx="9">
                  <c:v>その他の日用品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26842</c:v>
                </c:pt>
                <c:pt idx="1">
                  <c:v>15217</c:v>
                </c:pt>
                <c:pt idx="2">
                  <c:v>6497</c:v>
                </c:pt>
                <c:pt idx="3">
                  <c:v>5498</c:v>
                </c:pt>
                <c:pt idx="4">
                  <c:v>5235</c:v>
                </c:pt>
                <c:pt idx="5">
                  <c:v>2266</c:v>
                </c:pt>
                <c:pt idx="6">
                  <c:v>2177</c:v>
                </c:pt>
                <c:pt idx="7">
                  <c:v>1770</c:v>
                </c:pt>
                <c:pt idx="8">
                  <c:v>1041</c:v>
                </c:pt>
                <c:pt idx="9">
                  <c:v>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3.564500961443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3.5555555555554902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8.8887489063867661E-3"/>
                  <c:y val="-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3.5555555555555557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合成樹脂</c:v>
                </c:pt>
                <c:pt idx="8">
                  <c:v>非鉄金属</c:v>
                </c:pt>
                <c:pt idx="9">
                  <c:v>その他の日用品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22425</c:v>
                </c:pt>
                <c:pt idx="1">
                  <c:v>10525</c:v>
                </c:pt>
                <c:pt idx="2">
                  <c:v>5346</c:v>
                </c:pt>
                <c:pt idx="3">
                  <c:v>5801</c:v>
                </c:pt>
                <c:pt idx="4">
                  <c:v>4176</c:v>
                </c:pt>
                <c:pt idx="5">
                  <c:v>690</c:v>
                </c:pt>
                <c:pt idx="6">
                  <c:v>952</c:v>
                </c:pt>
                <c:pt idx="7">
                  <c:v>1529</c:v>
                </c:pt>
                <c:pt idx="8">
                  <c:v>1214</c:v>
                </c:pt>
                <c:pt idx="9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1.9817014398624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5.2494816100743637E-3"/>
                  <c:y val="-2.8423565698356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653E-3"/>
                  <c:y val="8.20261874045398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5.904177232083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-1.65072586265699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化学肥料</c:v>
                </c:pt>
                <c:pt idx="8">
                  <c:v>非金属鉱物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42415</c:v>
                </c:pt>
                <c:pt idx="1">
                  <c:v>10991</c:v>
                </c:pt>
                <c:pt idx="2">
                  <c:v>10308</c:v>
                </c:pt>
                <c:pt idx="3">
                  <c:v>10083</c:v>
                </c:pt>
                <c:pt idx="4">
                  <c:v>5579</c:v>
                </c:pt>
                <c:pt idx="5">
                  <c:v>4006</c:v>
                </c:pt>
                <c:pt idx="6">
                  <c:v>2016</c:v>
                </c:pt>
                <c:pt idx="7">
                  <c:v>1599</c:v>
                </c:pt>
                <c:pt idx="8">
                  <c:v>1406</c:v>
                </c:pt>
                <c:pt idx="9">
                  <c:v>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507918793615364E-2"/>
                  <c:y val="-1.5065913370998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6.9991251093612979E-3"/>
                  <c:y val="1.5065913370998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7.0127651366413846E-3"/>
                  <c:y val="-7.9374823909723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-3.4765536197739061E-3"/>
                  <c:y val="-3.7982116642198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2.2661743553242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その他の農作物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化学肥料</c:v>
                </c:pt>
                <c:pt idx="8">
                  <c:v>非金属鉱物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44123</c:v>
                </c:pt>
                <c:pt idx="1">
                  <c:v>8257</c:v>
                </c:pt>
                <c:pt idx="2">
                  <c:v>11136</c:v>
                </c:pt>
                <c:pt idx="3">
                  <c:v>12085</c:v>
                </c:pt>
                <c:pt idx="4">
                  <c:v>5138</c:v>
                </c:pt>
                <c:pt idx="5">
                  <c:v>4233</c:v>
                </c:pt>
                <c:pt idx="6">
                  <c:v>850</c:v>
                </c:pt>
                <c:pt idx="7">
                  <c:v>418</c:v>
                </c:pt>
                <c:pt idx="8">
                  <c:v>1038</c:v>
                </c:pt>
                <c:pt idx="9">
                  <c:v>1097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6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636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0484929358820427E-2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1.0484929358820427E-2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5.2424646794102768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合成樹脂</c:v>
                </c:pt>
                <c:pt idx="6">
                  <c:v>ゴム製品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344644</c:v>
                </c:pt>
                <c:pt idx="1">
                  <c:v>93951</c:v>
                </c:pt>
                <c:pt idx="2">
                  <c:v>24345</c:v>
                </c:pt>
                <c:pt idx="3">
                  <c:v>20689</c:v>
                </c:pt>
                <c:pt idx="4">
                  <c:v>19940</c:v>
                </c:pt>
                <c:pt idx="5">
                  <c:v>12828</c:v>
                </c:pt>
                <c:pt idx="6">
                  <c:v>11403</c:v>
                </c:pt>
                <c:pt idx="7">
                  <c:v>9828</c:v>
                </c:pt>
                <c:pt idx="8">
                  <c:v>9228</c:v>
                </c:pt>
                <c:pt idx="9">
                  <c:v>8560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27394038230622E-2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3.4949764529401102E-3"/>
                  <c:y val="-1.7921146953405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1.7474882264700709E-3"/>
                  <c:y val="-1.0752970394829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1.7474882264700709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合成樹脂</c:v>
                </c:pt>
                <c:pt idx="6">
                  <c:v>ゴム製品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その他の製造工業品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411196</c:v>
                </c:pt>
                <c:pt idx="1">
                  <c:v>98283</c:v>
                </c:pt>
                <c:pt idx="2">
                  <c:v>22547</c:v>
                </c:pt>
                <c:pt idx="3">
                  <c:v>18781</c:v>
                </c:pt>
                <c:pt idx="4">
                  <c:v>23892</c:v>
                </c:pt>
                <c:pt idx="5">
                  <c:v>12238</c:v>
                </c:pt>
                <c:pt idx="6">
                  <c:v>13566</c:v>
                </c:pt>
                <c:pt idx="7">
                  <c:v>13694</c:v>
                </c:pt>
                <c:pt idx="8">
                  <c:v>7524</c:v>
                </c:pt>
                <c:pt idx="9">
                  <c:v>8258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3.3684005143944873E-2"/>
              <c:y val="4.30107526881720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  <c:max val="45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4090965901989525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'8・保管高'!$C$52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5.3548936399868789E-3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1.4429787185692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7.1396707937149209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8.924588492143691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1.2494423889001169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070950619057243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1.0709506190572562E-2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'8・保管高'!$N$3:$N$12</c:f>
              <c:numCache>
                <c:formatCode>#,##0_ ;[Red]\-#,##0\ </c:formatCode>
                <c:ptCount val="10"/>
                <c:pt idx="0">
                  <c:v>424639</c:v>
                </c:pt>
                <c:pt idx="1">
                  <c:v>134762</c:v>
                </c:pt>
                <c:pt idx="2">
                  <c:v>129782</c:v>
                </c:pt>
                <c:pt idx="3">
                  <c:v>92707</c:v>
                </c:pt>
                <c:pt idx="4">
                  <c:v>77389</c:v>
                </c:pt>
                <c:pt idx="5">
                  <c:v>68062</c:v>
                </c:pt>
                <c:pt idx="6">
                  <c:v>60887</c:v>
                </c:pt>
                <c:pt idx="7">
                  <c:v>55781</c:v>
                </c:pt>
                <c:pt idx="8">
                  <c:v>52953</c:v>
                </c:pt>
                <c:pt idx="9">
                  <c:v>49402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'8・保管高'!$Q$1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3.569835396857493E-3"/>
                  <c:y val="5.7715512833623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7.1395302490142899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5.354753095286215E-3"/>
                  <c:y val="-8.65800865800876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7.139670793714888E-3"/>
                  <c:y val="-1.4430468918657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-5.354753095286215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1.784917698428738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3.5698353968574765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'8・保管高'!$Q$3:$Q$12</c:f>
              <c:numCache>
                <c:formatCode>#,##0_ ;[Red]\-#,##0\ </c:formatCode>
                <c:ptCount val="10"/>
                <c:pt idx="0">
                  <c:v>458715</c:v>
                </c:pt>
                <c:pt idx="1">
                  <c:v>137369</c:v>
                </c:pt>
                <c:pt idx="2">
                  <c:v>132579</c:v>
                </c:pt>
                <c:pt idx="3">
                  <c:v>90220</c:v>
                </c:pt>
                <c:pt idx="4">
                  <c:v>70859</c:v>
                </c:pt>
                <c:pt idx="5">
                  <c:v>71679</c:v>
                </c:pt>
                <c:pt idx="6">
                  <c:v>60590</c:v>
                </c:pt>
                <c:pt idx="7">
                  <c:v>61387</c:v>
                </c:pt>
                <c:pt idx="8">
                  <c:v>47942</c:v>
                </c:pt>
                <c:pt idx="9">
                  <c:v>40821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5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28039811262908376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41"/>
                  <c:y val="-0.116971875075248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4.190950490163158E-3"/>
                  <c:y val="-4.2263960124250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2934936551734452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3083787603472644"/>
                  <c:y val="-0.1162691131498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153681644495266E-4"/>
                  <c:y val="-6.841002672831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5.8879392212725548E-2"/>
                  <c:y val="-4.6351706036745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2.0550458715596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4955395532823354E-7"/>
                  <c:y val="-1.2815141226613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765185334739134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'8・保管高'!$M$16:$M$26</c:f>
              <c:numCache>
                <c:formatCode>#,##0_ ;[Red]\-#,##0\ </c:formatCode>
                <c:ptCount val="11"/>
                <c:pt idx="0">
                  <c:v>424639</c:v>
                </c:pt>
                <c:pt idx="1">
                  <c:v>134762</c:v>
                </c:pt>
                <c:pt idx="2">
                  <c:v>129782</c:v>
                </c:pt>
                <c:pt idx="3">
                  <c:v>92707</c:v>
                </c:pt>
                <c:pt idx="4">
                  <c:v>77389</c:v>
                </c:pt>
                <c:pt idx="5">
                  <c:v>68062</c:v>
                </c:pt>
                <c:pt idx="6">
                  <c:v>60887</c:v>
                </c:pt>
                <c:pt idx="7">
                  <c:v>55781</c:v>
                </c:pt>
                <c:pt idx="8">
                  <c:v>52953</c:v>
                </c:pt>
                <c:pt idx="9">
                  <c:v>49402</c:v>
                </c:pt>
                <c:pt idx="10">
                  <c:v>310357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'8・保管高'!$P$16:$P$26</c:f>
              <c:numCache>
                <c:formatCode>#,##0_ ;[Red]\-#,##0\ </c:formatCode>
                <c:ptCount val="11"/>
                <c:pt idx="0">
                  <c:v>424639</c:v>
                </c:pt>
                <c:pt idx="1">
                  <c:v>134762</c:v>
                </c:pt>
                <c:pt idx="2">
                  <c:v>129782</c:v>
                </c:pt>
                <c:pt idx="3">
                  <c:v>92707</c:v>
                </c:pt>
                <c:pt idx="4">
                  <c:v>77389</c:v>
                </c:pt>
                <c:pt idx="5">
                  <c:v>68062</c:v>
                </c:pt>
                <c:pt idx="6">
                  <c:v>60887</c:v>
                </c:pt>
                <c:pt idx="7">
                  <c:v>55781</c:v>
                </c:pt>
                <c:pt idx="8">
                  <c:v>52953</c:v>
                </c:pt>
                <c:pt idx="9">
                  <c:v>49402</c:v>
                </c:pt>
                <c:pt idx="10">
                  <c:v>310357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84686341688205"/>
                  <c:y val="0.150079826228617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8.6725571517300801E-2"/>
                  <c:y val="-8.57645035749841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7630996507116012"/>
                  <c:y val="-0.114872416809967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2.8158655740551514E-2"/>
                  <c:y val="-4.80763870033488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9.8484502414297445E-2"/>
                  <c:y val="-1.99767098078257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4460032190632657"/>
                  <c:y val="-9.920753009322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8.0041407037860723E-2"/>
                  <c:y val="-6.71681901831236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3.759558681119058E-2"/>
                  <c:y val="-4.53178869882643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4.292026473790013E-2"/>
                  <c:y val="-1.78174797115878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054269933815517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8.4820313491347915E-3"/>
                  <c:y val="-8.60663106766826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4165347652154167"/>
                  <c:y val="0.147537695719069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'8・保管高'!$P$28:$P$38</c:f>
              <c:numCache>
                <c:formatCode>#,##0_ ;[Red]\-#,##0\ </c:formatCode>
                <c:ptCount val="11"/>
                <c:pt idx="0">
                  <c:v>458715</c:v>
                </c:pt>
                <c:pt idx="1">
                  <c:v>137369</c:v>
                </c:pt>
                <c:pt idx="2">
                  <c:v>132579</c:v>
                </c:pt>
                <c:pt idx="3">
                  <c:v>90220</c:v>
                </c:pt>
                <c:pt idx="4">
                  <c:v>70859</c:v>
                </c:pt>
                <c:pt idx="5">
                  <c:v>71679</c:v>
                </c:pt>
                <c:pt idx="6">
                  <c:v>60590</c:v>
                </c:pt>
                <c:pt idx="7">
                  <c:v>61387</c:v>
                </c:pt>
                <c:pt idx="8">
                  <c:v>47942</c:v>
                </c:pt>
                <c:pt idx="9">
                  <c:v>40821</c:v>
                </c:pt>
                <c:pt idx="10" formatCode="#,##0_);[Red]\(#,##0\)">
                  <c:v>338545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1.104950845188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8.6760825915038024E-3"/>
                  <c:y val="-3.693445210793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0542E-3"/>
                  <c:y val="-7.324945238131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-3.5695548438806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1.0489504738800601E-2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1.0471275946903504E-2"/>
                  <c:y val="7.4796627855440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1.2221102910439196E-2"/>
                  <c:y val="3.8481627582066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1.464989047626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707955565606E-3"/>
                  <c:y val="3.8173355777070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雑品</c:v>
                </c:pt>
                <c:pt idx="4">
                  <c:v>非鉄金属</c:v>
                </c:pt>
                <c:pt idx="5">
                  <c:v>その他の日用品</c:v>
                </c:pt>
                <c:pt idx="6">
                  <c:v>その他の化学工業品</c:v>
                </c:pt>
                <c:pt idx="7">
                  <c:v>化学繊維糸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'9・東部・富士'!$C$22:$C$31</c:f>
              <c:numCache>
                <c:formatCode>#,##0_);[Red]\(#,##0\)</c:formatCode>
                <c:ptCount val="10"/>
                <c:pt idx="0">
                  <c:v>21392</c:v>
                </c:pt>
                <c:pt idx="1">
                  <c:v>13655</c:v>
                </c:pt>
                <c:pt idx="2">
                  <c:v>12577</c:v>
                </c:pt>
                <c:pt idx="3">
                  <c:v>6864</c:v>
                </c:pt>
                <c:pt idx="4">
                  <c:v>6721</c:v>
                </c:pt>
                <c:pt idx="5">
                  <c:v>5004</c:v>
                </c:pt>
                <c:pt idx="6">
                  <c:v>4815</c:v>
                </c:pt>
                <c:pt idx="7">
                  <c:v>4325</c:v>
                </c:pt>
                <c:pt idx="8">
                  <c:v>3673</c:v>
                </c:pt>
                <c:pt idx="9">
                  <c:v>3033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'9・東部・富士'!$D$21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1.6309971697402055E-3"/>
                  <c:y val="-7.44912642750203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5.2493438320209973E-3"/>
                  <c:y val="-3.082718049960763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8.6483967571938623E-3"/>
                  <c:y val="1.10495084518821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1.47426628402185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0453047155006407E-2"/>
                  <c:y val="3.053635804199709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1.7498269635355633E-3"/>
                  <c:y val="1.09875632684255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6.935164436038057E-3"/>
                  <c:y val="2.22223256257626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雑品</c:v>
                </c:pt>
                <c:pt idx="4">
                  <c:v>非鉄金属</c:v>
                </c:pt>
                <c:pt idx="5">
                  <c:v>その他の日用品</c:v>
                </c:pt>
                <c:pt idx="6">
                  <c:v>その他の化学工業品</c:v>
                </c:pt>
                <c:pt idx="7">
                  <c:v>化学繊維糸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'9・東部・富士'!$D$22:$D$31</c:f>
              <c:numCache>
                <c:formatCode>#,##0_);[Red]\(#,##0\)</c:formatCode>
                <c:ptCount val="10"/>
                <c:pt idx="0">
                  <c:v>14879</c:v>
                </c:pt>
                <c:pt idx="1">
                  <c:v>14848</c:v>
                </c:pt>
                <c:pt idx="2">
                  <c:v>10331</c:v>
                </c:pt>
                <c:pt idx="3">
                  <c:v>5793</c:v>
                </c:pt>
                <c:pt idx="4">
                  <c:v>6152</c:v>
                </c:pt>
                <c:pt idx="5">
                  <c:v>4222</c:v>
                </c:pt>
                <c:pt idx="6">
                  <c:v>5583</c:v>
                </c:pt>
                <c:pt idx="7">
                  <c:v>4120</c:v>
                </c:pt>
                <c:pt idx="8">
                  <c:v>3286</c:v>
                </c:pt>
                <c:pt idx="9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2,462,000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2,462,000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191638</c:v>
                </c:pt>
                <c:pt idx="1">
                  <c:v>384534</c:v>
                </c:pt>
                <c:pt idx="2">
                  <c:v>511075</c:v>
                </c:pt>
                <c:pt idx="3">
                  <c:v>244810</c:v>
                </c:pt>
                <c:pt idx="4">
                  <c:v>283562</c:v>
                </c:pt>
                <c:pt idx="5">
                  <c:v>846381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5.2287581699346402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1.3943355119825772E-2"/>
                  <c:y val="2.2727272727272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飲料</c:v>
                </c:pt>
                <c:pt idx="4">
                  <c:v>電気機械</c:v>
                </c:pt>
                <c:pt idx="5">
                  <c:v>化学肥料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'9・東部・富士'!$C$54:$C$63</c:f>
              <c:numCache>
                <c:formatCode>#,##0_);[Red]\(#,##0\)</c:formatCode>
                <c:ptCount val="10"/>
                <c:pt idx="0">
                  <c:v>78547</c:v>
                </c:pt>
                <c:pt idx="1">
                  <c:v>17713</c:v>
                </c:pt>
                <c:pt idx="2">
                  <c:v>12653</c:v>
                </c:pt>
                <c:pt idx="3">
                  <c:v>11129</c:v>
                </c:pt>
                <c:pt idx="4">
                  <c:v>8871</c:v>
                </c:pt>
                <c:pt idx="5">
                  <c:v>8624</c:v>
                </c:pt>
                <c:pt idx="6">
                  <c:v>8041</c:v>
                </c:pt>
                <c:pt idx="7">
                  <c:v>7040</c:v>
                </c:pt>
                <c:pt idx="8">
                  <c:v>4901</c:v>
                </c:pt>
                <c:pt idx="9">
                  <c:v>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'9・東部・富士'!$D$53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6.9624826308476145E-3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3.7878787878787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-3.78817704605106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1.7338616986601527E-3"/>
                  <c:y val="-3.7881770460509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5.2924364846551686E-3"/>
                  <c:y val="-8.94774516891204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-1.7429193899782774E-3"/>
                  <c:y val="3.7872822715343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その他の化学工業品</c:v>
                </c:pt>
                <c:pt idx="3">
                  <c:v>飲料</c:v>
                </c:pt>
                <c:pt idx="4">
                  <c:v>電気機械</c:v>
                </c:pt>
                <c:pt idx="5">
                  <c:v>化学肥料</c:v>
                </c:pt>
                <c:pt idx="6">
                  <c:v>その他の食料工業品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'9・東部・富士'!$D$54:$D$63</c:f>
              <c:numCache>
                <c:formatCode>#,##0_);[Red]\(#,##0\)</c:formatCode>
                <c:ptCount val="10"/>
                <c:pt idx="0">
                  <c:v>83747</c:v>
                </c:pt>
                <c:pt idx="1">
                  <c:v>16285</c:v>
                </c:pt>
                <c:pt idx="2">
                  <c:v>5868</c:v>
                </c:pt>
                <c:pt idx="3">
                  <c:v>12845</c:v>
                </c:pt>
                <c:pt idx="4">
                  <c:v>8685</c:v>
                </c:pt>
                <c:pt idx="5">
                  <c:v>9309</c:v>
                </c:pt>
                <c:pt idx="6">
                  <c:v>8517</c:v>
                </c:pt>
                <c:pt idx="7">
                  <c:v>4876</c:v>
                </c:pt>
                <c:pt idx="8">
                  <c:v>5257</c:v>
                </c:pt>
                <c:pt idx="9">
                  <c:v>5228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7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'10・清水・静岡'!$C$20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1.0638297872340425E-2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5.3191489361702126E-3"/>
                  <c:y val="1.5503570774583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8.8652482269503553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4184397163120633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5957446808510769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2.3255813953488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1.5957446808510637E-2"/>
                  <c:y val="1.550326558017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その他の機械</c:v>
                </c:pt>
                <c:pt idx="3">
                  <c:v>麦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飲料</c:v>
                </c:pt>
                <c:pt idx="7">
                  <c:v>雑品</c:v>
                </c:pt>
                <c:pt idx="8">
                  <c:v>紙・パルプ</c:v>
                </c:pt>
                <c:pt idx="9">
                  <c:v>木材</c:v>
                </c:pt>
              </c:strCache>
            </c:strRef>
          </c:cat>
          <c:val>
            <c:numRef>
              <c:f>'10・清水・静岡'!$C$21:$C$30</c:f>
              <c:numCache>
                <c:formatCode>#,##0_);[Red]\(#,##0\)</c:formatCode>
                <c:ptCount val="10"/>
                <c:pt idx="0">
                  <c:v>75624</c:v>
                </c:pt>
                <c:pt idx="1">
                  <c:v>41132</c:v>
                </c:pt>
                <c:pt idx="2">
                  <c:v>30859</c:v>
                </c:pt>
                <c:pt idx="3">
                  <c:v>29172</c:v>
                </c:pt>
                <c:pt idx="4">
                  <c:v>28834</c:v>
                </c:pt>
                <c:pt idx="5">
                  <c:v>16395</c:v>
                </c:pt>
                <c:pt idx="6">
                  <c:v>13585</c:v>
                </c:pt>
                <c:pt idx="7">
                  <c:v>13522</c:v>
                </c:pt>
                <c:pt idx="8">
                  <c:v>12924</c:v>
                </c:pt>
                <c:pt idx="9">
                  <c:v>12112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'10・清水・静岡'!$D$20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418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1.7730496453900709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5.3191489361702456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5.3191489361702126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7.0921985815602185E-3"/>
                  <c:y val="-7.7522431789050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5.3191489361702126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5.3191489361702126E-3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3.5460992907800117E-3"/>
                  <c:y val="-1.550387596899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5.3191489361700825E-3"/>
                  <c:y val="1.9379234572422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その他の機械</c:v>
                </c:pt>
                <c:pt idx="3">
                  <c:v>麦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飲料</c:v>
                </c:pt>
                <c:pt idx="7">
                  <c:v>雑品</c:v>
                </c:pt>
                <c:pt idx="8">
                  <c:v>紙・パルプ</c:v>
                </c:pt>
                <c:pt idx="9">
                  <c:v>木材</c:v>
                </c:pt>
              </c:strCache>
            </c:strRef>
          </c:cat>
          <c:val>
            <c:numRef>
              <c:f>'10・清水・静岡'!$D$21:$D$30</c:f>
              <c:numCache>
                <c:formatCode>#,##0_);[Red]\(#,##0\)</c:formatCode>
                <c:ptCount val="10"/>
                <c:pt idx="0">
                  <c:v>68768</c:v>
                </c:pt>
                <c:pt idx="1">
                  <c:v>44788</c:v>
                </c:pt>
                <c:pt idx="2">
                  <c:v>29792</c:v>
                </c:pt>
                <c:pt idx="3">
                  <c:v>39968</c:v>
                </c:pt>
                <c:pt idx="4">
                  <c:v>26806</c:v>
                </c:pt>
                <c:pt idx="5">
                  <c:v>13892</c:v>
                </c:pt>
                <c:pt idx="6">
                  <c:v>17009</c:v>
                </c:pt>
                <c:pt idx="7">
                  <c:v>16575</c:v>
                </c:pt>
                <c:pt idx="8">
                  <c:v>10019</c:v>
                </c:pt>
                <c:pt idx="9">
                  <c:v>8497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1.2444444444444444E-2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3.5555555555555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7.1111111111111115E-3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1.2444444444444444E-2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動植物性飼・肥料</c:v>
                </c:pt>
                <c:pt idx="8">
                  <c:v>その他の日用品</c:v>
                </c:pt>
                <c:pt idx="9">
                  <c:v>缶詰・びん詰</c:v>
                </c:pt>
              </c:strCache>
            </c:strRef>
          </c:cat>
          <c:val>
            <c:numRef>
              <c:f>'10・清水・静岡'!$C$54:$C$63</c:f>
              <c:numCache>
                <c:formatCode>#,##0_);[Red]\(#,##0\)</c:formatCode>
                <c:ptCount val="10"/>
                <c:pt idx="0">
                  <c:v>13956</c:v>
                </c:pt>
                <c:pt idx="1">
                  <c:v>11542</c:v>
                </c:pt>
                <c:pt idx="2">
                  <c:v>6768</c:v>
                </c:pt>
                <c:pt idx="3">
                  <c:v>6674</c:v>
                </c:pt>
                <c:pt idx="4">
                  <c:v>3154</c:v>
                </c:pt>
                <c:pt idx="5">
                  <c:v>1616</c:v>
                </c:pt>
                <c:pt idx="6">
                  <c:v>1616</c:v>
                </c:pt>
                <c:pt idx="7">
                  <c:v>1535</c:v>
                </c:pt>
                <c:pt idx="8">
                  <c:v>1522</c:v>
                </c:pt>
                <c:pt idx="9">
                  <c:v>1334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'10・清水・静岡'!$D$53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399825022035227E-7"/>
                  <c:y val="-5.614271478097323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0"/>
                  <c:y val="7.13012477718356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1.244444444444438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8.888888888888823E-3"/>
                  <c:y val="-1.0695187165775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-3.5555555555555557E-3"/>
                  <c:y val="-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1.7777777777776473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その他の化学工業品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動植物性飼・肥料</c:v>
                </c:pt>
                <c:pt idx="8">
                  <c:v>その他の日用品</c:v>
                </c:pt>
                <c:pt idx="9">
                  <c:v>缶詰・びん詰</c:v>
                </c:pt>
              </c:strCache>
            </c:strRef>
          </c:cat>
          <c:val>
            <c:numRef>
              <c:f>'10・清水・静岡'!$D$54:$D$63</c:f>
              <c:numCache>
                <c:formatCode>#,##0_);[Red]\(#,##0\)</c:formatCode>
                <c:ptCount val="10"/>
                <c:pt idx="0">
                  <c:v>14842</c:v>
                </c:pt>
                <c:pt idx="1">
                  <c:v>13164</c:v>
                </c:pt>
                <c:pt idx="2">
                  <c:v>8991</c:v>
                </c:pt>
                <c:pt idx="3">
                  <c:v>3309</c:v>
                </c:pt>
                <c:pt idx="4">
                  <c:v>1388</c:v>
                </c:pt>
                <c:pt idx="5">
                  <c:v>750</c:v>
                </c:pt>
                <c:pt idx="6">
                  <c:v>1717</c:v>
                </c:pt>
                <c:pt idx="7">
                  <c:v>1635</c:v>
                </c:pt>
                <c:pt idx="8">
                  <c:v>1615</c:v>
                </c:pt>
                <c:pt idx="9">
                  <c:v>1577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-5.74817978261191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4.69060011566350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0521696598948754E-2"/>
                  <c:y val="-1.1835342616071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石油製品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紙・パルプ</c:v>
                </c:pt>
              </c:strCache>
            </c:strRef>
          </c:cat>
          <c:val>
            <c:numRef>
              <c:f>'11・駿遠・西部'!$C$22:$C$31</c:f>
              <c:numCache>
                <c:formatCode>#,##0_);[Red]\(#,##0\)</c:formatCode>
                <c:ptCount val="10"/>
                <c:pt idx="0">
                  <c:v>27897</c:v>
                </c:pt>
                <c:pt idx="1">
                  <c:v>17902</c:v>
                </c:pt>
                <c:pt idx="2">
                  <c:v>11688</c:v>
                </c:pt>
                <c:pt idx="3">
                  <c:v>8917</c:v>
                </c:pt>
                <c:pt idx="4">
                  <c:v>7245</c:v>
                </c:pt>
                <c:pt idx="5">
                  <c:v>4320</c:v>
                </c:pt>
                <c:pt idx="6">
                  <c:v>3915</c:v>
                </c:pt>
                <c:pt idx="7">
                  <c:v>3431</c:v>
                </c:pt>
                <c:pt idx="8">
                  <c:v>3214</c:v>
                </c:pt>
                <c:pt idx="9">
                  <c:v>2562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'11・駿遠・西部'!$D$21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581375162750167E-3"/>
                  <c:y val="-1.5065913370998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6.9991251093612979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6916E-3"/>
                  <c:y val="2.2567136735026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1.7452346015803142E-3"/>
                  <c:y val="1.8376262289247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7.4380532941856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3.425575740040369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石油製品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紙・パルプ</c:v>
                </c:pt>
              </c:strCache>
            </c:strRef>
          </c:cat>
          <c:val>
            <c:numRef>
              <c:f>'11・駿遠・西部'!$D$22:$D$31</c:f>
              <c:numCache>
                <c:formatCode>#,##0_);[Red]\(#,##0\)</c:formatCode>
                <c:ptCount val="10"/>
                <c:pt idx="0">
                  <c:v>30054</c:v>
                </c:pt>
                <c:pt idx="1">
                  <c:v>16539</c:v>
                </c:pt>
                <c:pt idx="2">
                  <c:v>12483</c:v>
                </c:pt>
                <c:pt idx="3">
                  <c:v>8587</c:v>
                </c:pt>
                <c:pt idx="4">
                  <c:v>7104</c:v>
                </c:pt>
                <c:pt idx="5">
                  <c:v>1951</c:v>
                </c:pt>
                <c:pt idx="6">
                  <c:v>5400</c:v>
                </c:pt>
                <c:pt idx="7">
                  <c:v>2804</c:v>
                </c:pt>
                <c:pt idx="8">
                  <c:v>3192</c:v>
                </c:pt>
                <c:pt idx="9">
                  <c:v>2168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'11・駿遠・西部'!$C$54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43E-2"/>
                  <c:y val="1.075240594925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1.2232417585290497E-2"/>
                  <c:y val="7.16789433578860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7474882264700741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-8.7374411323503549E-3"/>
                  <c:y val="1.07526881720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1.3980043409258779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2232417585290497E-2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8.7374411323503549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'11・駿遠・西部'!$C$55:$C$64</c:f>
              <c:numCache>
                <c:formatCode>#,##0_);[Red]\(#,##0\)</c:formatCode>
                <c:ptCount val="10"/>
                <c:pt idx="0">
                  <c:v>385829</c:v>
                </c:pt>
                <c:pt idx="1">
                  <c:v>109468</c:v>
                </c:pt>
                <c:pt idx="2">
                  <c:v>40867</c:v>
                </c:pt>
                <c:pt idx="3">
                  <c:v>21997</c:v>
                </c:pt>
                <c:pt idx="4">
                  <c:v>18927</c:v>
                </c:pt>
                <c:pt idx="5">
                  <c:v>18640</c:v>
                </c:pt>
                <c:pt idx="6">
                  <c:v>18228</c:v>
                </c:pt>
                <c:pt idx="7">
                  <c:v>16610</c:v>
                </c:pt>
                <c:pt idx="8">
                  <c:v>15349</c:v>
                </c:pt>
                <c:pt idx="9">
                  <c:v>12030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'11・駿遠・西部'!$D$54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42464679410197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0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6.9899529058802838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1.2232417585290497E-2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8.7374411323502908E-3"/>
                  <c:y val="-3.584793836254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0851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その他の化学工業品</c:v>
                </c:pt>
                <c:pt idx="6">
                  <c:v>合成樹脂</c:v>
                </c:pt>
                <c:pt idx="7">
                  <c:v>紙・パルプ</c:v>
                </c:pt>
                <c:pt idx="8">
                  <c:v>ゴム製品</c:v>
                </c:pt>
                <c:pt idx="9">
                  <c:v>飲料</c:v>
                </c:pt>
              </c:strCache>
            </c:strRef>
          </c:cat>
          <c:val>
            <c:numRef>
              <c:f>'11・駿遠・西部'!$D$55:$D$64</c:f>
              <c:numCache>
                <c:formatCode>#,##0_);[Red]\(#,##0\)</c:formatCode>
                <c:ptCount val="10"/>
                <c:pt idx="0">
                  <c:v>421835</c:v>
                </c:pt>
                <c:pt idx="1">
                  <c:v>113837</c:v>
                </c:pt>
                <c:pt idx="2">
                  <c:v>41030</c:v>
                </c:pt>
                <c:pt idx="3">
                  <c:v>23217</c:v>
                </c:pt>
                <c:pt idx="4">
                  <c:v>23179</c:v>
                </c:pt>
                <c:pt idx="5">
                  <c:v>15434</c:v>
                </c:pt>
                <c:pt idx="6">
                  <c:v>20193</c:v>
                </c:pt>
                <c:pt idx="7">
                  <c:v>17940</c:v>
                </c:pt>
                <c:pt idx="8">
                  <c:v>16410</c:v>
                </c:pt>
                <c:pt idx="9">
                  <c:v>12124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  <c:pt idx="8">
                  <c:v>97.5</c:v>
                </c:pt>
                <c:pt idx="9">
                  <c:v>99.6</c:v>
                </c:pt>
                <c:pt idx="10">
                  <c:v>98.6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83.4</c:v>
                </c:pt>
                <c:pt idx="1">
                  <c:v>86.1</c:v>
                </c:pt>
                <c:pt idx="2">
                  <c:v>84.2</c:v>
                </c:pt>
                <c:pt idx="3">
                  <c:v>84.1</c:v>
                </c:pt>
                <c:pt idx="4">
                  <c:v>85.6</c:v>
                </c:pt>
                <c:pt idx="5">
                  <c:v>85.8</c:v>
                </c:pt>
                <c:pt idx="6">
                  <c:v>84.5</c:v>
                </c:pt>
                <c:pt idx="7">
                  <c:v>86.5</c:v>
                </c:pt>
                <c:pt idx="8">
                  <c:v>87.3</c:v>
                </c:pt>
                <c:pt idx="9">
                  <c:v>89.5</c:v>
                </c:pt>
                <c:pt idx="10">
                  <c:v>93.4</c:v>
                </c:pt>
                <c:pt idx="11">
                  <c:v>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96.7</c:v>
                </c:pt>
                <c:pt idx="1">
                  <c:v>96.6</c:v>
                </c:pt>
                <c:pt idx="2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  <c:pt idx="8">
                  <c:v>72</c:v>
                </c:pt>
                <c:pt idx="9">
                  <c:v>68.7</c:v>
                </c:pt>
                <c:pt idx="10">
                  <c:v>70</c:v>
                </c:pt>
                <c:pt idx="11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54.3</c:v>
                </c:pt>
                <c:pt idx="1">
                  <c:v>60.6</c:v>
                </c:pt>
                <c:pt idx="2">
                  <c:v>56.3</c:v>
                </c:pt>
                <c:pt idx="3">
                  <c:v>59.1</c:v>
                </c:pt>
                <c:pt idx="4">
                  <c:v>59.3</c:v>
                </c:pt>
                <c:pt idx="5">
                  <c:v>55.6</c:v>
                </c:pt>
                <c:pt idx="6" formatCode="0.0_ ">
                  <c:v>62.1</c:v>
                </c:pt>
                <c:pt idx="7">
                  <c:v>60</c:v>
                </c:pt>
                <c:pt idx="8">
                  <c:v>57.7</c:v>
                </c:pt>
                <c:pt idx="9">
                  <c:v>60.2</c:v>
                </c:pt>
                <c:pt idx="10">
                  <c:v>55.8</c:v>
                </c:pt>
                <c:pt idx="11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56.7</c:v>
                </c:pt>
                <c:pt idx="1">
                  <c:v>58.5</c:v>
                </c:pt>
                <c:pt idx="2">
                  <c:v>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  <c:pt idx="8">
                  <c:v>75.099999999999994</c:v>
                </c:pt>
                <c:pt idx="9">
                  <c:v>68.7</c:v>
                </c:pt>
                <c:pt idx="10">
                  <c:v>71.2</c:v>
                </c:pt>
                <c:pt idx="11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68.7</c:v>
                </c:pt>
                <c:pt idx="1">
                  <c:v>69.900000000000006</c:v>
                </c:pt>
                <c:pt idx="2">
                  <c:v>67.2</c:v>
                </c:pt>
                <c:pt idx="3">
                  <c:v>70.3</c:v>
                </c:pt>
                <c:pt idx="4">
                  <c:v>69</c:v>
                </c:pt>
                <c:pt idx="5">
                  <c:v>64.8</c:v>
                </c:pt>
                <c:pt idx="6">
                  <c:v>73.7</c:v>
                </c:pt>
                <c:pt idx="7">
                  <c:v>68.900000000000006</c:v>
                </c:pt>
                <c:pt idx="8">
                  <c:v>65.900000000000006</c:v>
                </c:pt>
                <c:pt idx="9">
                  <c:v>66.8</c:v>
                </c:pt>
                <c:pt idx="10">
                  <c:v>58.9</c:v>
                </c:pt>
                <c:pt idx="11">
                  <c:v>60.1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58.1</c:v>
                </c:pt>
                <c:pt idx="1">
                  <c:v>60.6</c:v>
                </c:pt>
                <c:pt idx="2">
                  <c:v>66.400000000000006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  <c:pt idx="8">
                  <c:v>10.5</c:v>
                </c:pt>
                <c:pt idx="9">
                  <c:v>10.6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12</c:v>
                </c:pt>
                <c:pt idx="2">
                  <c:v>11.7</c:v>
                </c:pt>
                <c:pt idx="3">
                  <c:v>11.6</c:v>
                </c:pt>
                <c:pt idx="4">
                  <c:v>11.5</c:v>
                </c:pt>
                <c:pt idx="5">
                  <c:v>12.4</c:v>
                </c:pt>
                <c:pt idx="6">
                  <c:v>13.3</c:v>
                </c:pt>
                <c:pt idx="7">
                  <c:v>11.1</c:v>
                </c:pt>
                <c:pt idx="8">
                  <c:v>11.4</c:v>
                </c:pt>
                <c:pt idx="9">
                  <c:v>12.1</c:v>
                </c:pt>
                <c:pt idx="10">
                  <c:v>11.3</c:v>
                </c:pt>
                <c:pt idx="11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  <c:pt idx="8">
                  <c:v>18.2</c:v>
                </c:pt>
                <c:pt idx="9">
                  <c:v>17.5</c:v>
                </c:pt>
                <c:pt idx="10">
                  <c:v>16.8</c:v>
                </c:pt>
                <c:pt idx="11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17.2</c:v>
                </c:pt>
                <c:pt idx="1">
                  <c:v>16.8</c:v>
                </c:pt>
                <c:pt idx="2">
                  <c:v>17</c:v>
                </c:pt>
                <c:pt idx="3">
                  <c:v>16.600000000000001</c:v>
                </c:pt>
                <c:pt idx="4">
                  <c:v>16.3</c:v>
                </c:pt>
                <c:pt idx="5">
                  <c:v>17.7</c:v>
                </c:pt>
                <c:pt idx="6">
                  <c:v>16.8</c:v>
                </c:pt>
                <c:pt idx="7">
                  <c:v>17.2</c:v>
                </c:pt>
                <c:pt idx="8">
                  <c:v>16.899999999999999</c:v>
                </c:pt>
                <c:pt idx="9">
                  <c:v>16.7</c:v>
                </c:pt>
                <c:pt idx="10">
                  <c:v>16.8</c:v>
                </c:pt>
                <c:pt idx="11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16.7</c:v>
                </c:pt>
                <c:pt idx="2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30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7</a:t>
            </a:r>
            <a:r>
              <a:rPr lang="ja-JP" altLang="en-US" sz="1200" baseline="0"/>
              <a:t>年</a:t>
            </a:r>
            <a:r>
              <a:rPr lang="en-US" altLang="ja-JP" sz="1200" baseline="0"/>
              <a:t>3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>
        <c:manualLayout>
          <c:xMode val="edge"/>
          <c:yMode val="edge"/>
          <c:x val="0.30735521083816619"/>
          <c:y val="2.25988650298356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132622</c:v>
                </c:pt>
                <c:pt idx="1">
                  <c:v>233284</c:v>
                </c:pt>
                <c:pt idx="2">
                  <c:v>321023</c:v>
                </c:pt>
                <c:pt idx="3">
                  <c:v>214678</c:v>
                </c:pt>
                <c:pt idx="4">
                  <c:v>168601</c:v>
                </c:pt>
                <c:pt idx="5">
                  <c:v>583316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9.9800399201596807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1.1976047904191617E-2"/>
                  <c:y val="5.6497162574589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3972055888223553E-2"/>
                  <c:y val="8.4745743861883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59016</c:v>
                </c:pt>
                <c:pt idx="1">
                  <c:v>151250</c:v>
                </c:pt>
                <c:pt idx="2">
                  <c:v>190052</c:v>
                </c:pt>
                <c:pt idx="3">
                  <c:v>30132</c:v>
                </c:pt>
                <c:pt idx="4">
                  <c:v>114961</c:v>
                </c:pt>
                <c:pt idx="5">
                  <c:v>263065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0.6920443753326585</c:v>
                </c:pt>
                <c:pt idx="1">
                  <c:v>0.60666677068867769</c:v>
                </c:pt>
                <c:pt idx="2">
                  <c:v>0.62813285721273782</c:v>
                </c:pt>
                <c:pt idx="3">
                  <c:v>0.87691679261468081</c:v>
                </c:pt>
                <c:pt idx="4">
                  <c:v>0.59458248989638951</c:v>
                </c:pt>
                <c:pt idx="5">
                  <c:v>0.68918843877639036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  <c:pt idx="8">
                  <c:v>57.8</c:v>
                </c:pt>
                <c:pt idx="9">
                  <c:v>61.1</c:v>
                </c:pt>
                <c:pt idx="10">
                  <c:v>66.400000000000006</c:v>
                </c:pt>
                <c:pt idx="11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54</c:v>
                </c:pt>
                <c:pt idx="1">
                  <c:v>71.400000000000006</c:v>
                </c:pt>
                <c:pt idx="2">
                  <c:v>68.8</c:v>
                </c:pt>
                <c:pt idx="3">
                  <c:v>70</c:v>
                </c:pt>
                <c:pt idx="4">
                  <c:v>71.099999999999994</c:v>
                </c:pt>
                <c:pt idx="5">
                  <c:v>68.599999999999994</c:v>
                </c:pt>
                <c:pt idx="6">
                  <c:v>80</c:v>
                </c:pt>
                <c:pt idx="7">
                  <c:v>64.3</c:v>
                </c:pt>
                <c:pt idx="8">
                  <c:v>67.8</c:v>
                </c:pt>
                <c:pt idx="9">
                  <c:v>72.900000000000006</c:v>
                </c:pt>
                <c:pt idx="10">
                  <c:v>66.900000000000006</c:v>
                </c:pt>
                <c:pt idx="11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60</c:v>
                </c:pt>
                <c:pt idx="1">
                  <c:v>59.9</c:v>
                </c:pt>
                <c:pt idx="2">
                  <c:v>77.400000000000006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8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  <c:pt idx="8">
                  <c:v>15.8</c:v>
                </c:pt>
                <c:pt idx="9">
                  <c:v>19</c:v>
                </c:pt>
                <c:pt idx="10">
                  <c:v>17.399999999999999</c:v>
                </c:pt>
                <c:pt idx="11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16.600000000000001</c:v>
                </c:pt>
                <c:pt idx="2">
                  <c:v>15.8</c:v>
                </c:pt>
                <c:pt idx="3">
                  <c:v>17.8</c:v>
                </c:pt>
                <c:pt idx="4">
                  <c:v>17.399999999999999</c:v>
                </c:pt>
                <c:pt idx="5">
                  <c:v>19.8</c:v>
                </c:pt>
                <c:pt idx="6">
                  <c:v>16.899999999999999</c:v>
                </c:pt>
                <c:pt idx="7">
                  <c:v>13.7</c:v>
                </c:pt>
                <c:pt idx="8">
                  <c:v>14.8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3.1209367069667062E-2"/>
                  <c:y val="-4.2253521126760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93-4869-86EA-9B20C95D5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</c:v>
                </c:pt>
                <c:pt idx="1">
                  <c:v>16.899999999999999</c:v>
                </c:pt>
                <c:pt idx="2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  <c:pt idx="8">
                  <c:v>37.4</c:v>
                </c:pt>
                <c:pt idx="9">
                  <c:v>38.299999999999997</c:v>
                </c:pt>
                <c:pt idx="10">
                  <c:v>37.1</c:v>
                </c:pt>
                <c:pt idx="11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34.6</c:v>
                </c:pt>
                <c:pt idx="2">
                  <c:v>34.6</c:v>
                </c:pt>
                <c:pt idx="3">
                  <c:v>34.799999999999997</c:v>
                </c:pt>
                <c:pt idx="4">
                  <c:v>35.1</c:v>
                </c:pt>
                <c:pt idx="5">
                  <c:v>38.5</c:v>
                </c:pt>
                <c:pt idx="6">
                  <c:v>37</c:v>
                </c:pt>
                <c:pt idx="7">
                  <c:v>35</c:v>
                </c:pt>
                <c:pt idx="8">
                  <c:v>34.6</c:v>
                </c:pt>
                <c:pt idx="9">
                  <c:v>36.1</c:v>
                </c:pt>
                <c:pt idx="10">
                  <c:v>37.200000000000003</c:v>
                </c:pt>
                <c:pt idx="11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9"/>
              <c:layout>
                <c:manualLayout>
                  <c:x val="-3.1411165347450962E-2"/>
                  <c:y val="6.1940382452193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C-4990-9893-88CBCF54FDA9}"/>
                </c:ext>
              </c:extLst>
            </c:dLbl>
            <c:dLbl>
              <c:idx val="10"/>
              <c:layout>
                <c:manualLayout>
                  <c:x val="-3.4906141319491026E-2"/>
                  <c:y val="6.194038245219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C-4990-9893-88CBCF54FDA9}"/>
                </c:ext>
              </c:extLst>
            </c:dLbl>
            <c:dLbl>
              <c:idx val="11"/>
              <c:layout>
                <c:manualLayout>
                  <c:x val="-9.9170631194036522E-3"/>
                  <c:y val="5.7178477690288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990-9893-88CBCF54F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34.4</c:v>
                </c:pt>
                <c:pt idx="1">
                  <c:v>36.299999999999997</c:v>
                </c:pt>
                <c:pt idx="2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  <c:pt idx="8" formatCode="General">
                  <c:v>43.3</c:v>
                </c:pt>
                <c:pt idx="9" formatCode="General">
                  <c:v>49.1</c:v>
                </c:pt>
                <c:pt idx="10" formatCode="General">
                  <c:v>47.6</c:v>
                </c:pt>
                <c:pt idx="11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45.8</c:v>
                </c:pt>
                <c:pt idx="1">
                  <c:v>49.1</c:v>
                </c:pt>
                <c:pt idx="2" formatCode="General">
                  <c:v>45.6</c:v>
                </c:pt>
                <c:pt idx="3" formatCode="General">
                  <c:v>51.1</c:v>
                </c:pt>
                <c:pt idx="4" formatCode="General">
                  <c:v>49.4</c:v>
                </c:pt>
                <c:pt idx="5" formatCode="General">
                  <c:v>49.4</c:v>
                </c:pt>
                <c:pt idx="6">
                  <c:v>46.6</c:v>
                </c:pt>
                <c:pt idx="7" formatCode="General">
                  <c:v>40.799999999999997</c:v>
                </c:pt>
                <c:pt idx="8" formatCode="General">
                  <c:v>43</c:v>
                </c:pt>
                <c:pt idx="9" formatCode="General">
                  <c:v>49</c:v>
                </c:pt>
                <c:pt idx="10" formatCode="General">
                  <c:v>45.6</c:v>
                </c:pt>
                <c:pt idx="11" formatCode="General">
                  <c:v>46.2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0"/>
              <c:layout>
                <c:manualLayout>
                  <c:x val="-3.3071964043710225E-2"/>
                  <c:y val="6.0429641416774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8-44B3-9117-394CE2C2452B}"/>
                </c:ext>
              </c:extLst>
            </c:dLbl>
            <c:dLbl>
              <c:idx val="11"/>
              <c:layout>
                <c:manualLayout>
                  <c:x val="-2.139316899113114E-2"/>
                  <c:y val="4.649235918680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8-44B3-9117-394CE2C245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48.4</c:v>
                </c:pt>
                <c:pt idx="1">
                  <c:v>45</c:v>
                </c:pt>
                <c:pt idx="2" formatCode="General">
                  <c:v>46.8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  <c:pt idx="8">
                  <c:v>45.8</c:v>
                </c:pt>
                <c:pt idx="9">
                  <c:v>57.2</c:v>
                </c:pt>
                <c:pt idx="10">
                  <c:v>60.4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66.8</c:v>
                </c:pt>
                <c:pt idx="1">
                  <c:v>67.3</c:v>
                </c:pt>
                <c:pt idx="2">
                  <c:v>56.7</c:v>
                </c:pt>
                <c:pt idx="3">
                  <c:v>83.1</c:v>
                </c:pt>
                <c:pt idx="4">
                  <c:v>88.1</c:v>
                </c:pt>
                <c:pt idx="5">
                  <c:v>81</c:v>
                </c:pt>
                <c:pt idx="6">
                  <c:v>87.1</c:v>
                </c:pt>
                <c:pt idx="7">
                  <c:v>67.8</c:v>
                </c:pt>
                <c:pt idx="8">
                  <c:v>69.8</c:v>
                </c:pt>
                <c:pt idx="9">
                  <c:v>76.8</c:v>
                </c:pt>
                <c:pt idx="10">
                  <c:v>71</c:v>
                </c:pt>
                <c:pt idx="11">
                  <c:v>66.7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57.5</c:v>
                </c:pt>
                <c:pt idx="1">
                  <c:v>61.1</c:v>
                </c:pt>
                <c:pt idx="2">
                  <c:v>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10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  <c:pt idx="8">
                  <c:v>40.200000000000003</c:v>
                </c:pt>
                <c:pt idx="9">
                  <c:v>41.4</c:v>
                </c:pt>
                <c:pt idx="10">
                  <c:v>42.1</c:v>
                </c:pt>
                <c:pt idx="11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61.3</c:v>
                </c:pt>
                <c:pt idx="1">
                  <c:v>64.400000000000006</c:v>
                </c:pt>
                <c:pt idx="2">
                  <c:v>55.6</c:v>
                </c:pt>
                <c:pt idx="3">
                  <c:v>60.4</c:v>
                </c:pt>
                <c:pt idx="4">
                  <c:v>62.7</c:v>
                </c:pt>
                <c:pt idx="5">
                  <c:v>61.6</c:v>
                </c:pt>
                <c:pt idx="6">
                  <c:v>59.8</c:v>
                </c:pt>
                <c:pt idx="7">
                  <c:v>61.8</c:v>
                </c:pt>
                <c:pt idx="8">
                  <c:v>59.1</c:v>
                </c:pt>
                <c:pt idx="9">
                  <c:v>58.1</c:v>
                </c:pt>
                <c:pt idx="10">
                  <c:v>59.8</c:v>
                </c:pt>
                <c:pt idx="11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58.1</c:v>
                </c:pt>
                <c:pt idx="1">
                  <c:v>57.2</c:v>
                </c:pt>
                <c:pt idx="2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  <c:pt idx="8">
                  <c:v>113.4</c:v>
                </c:pt>
                <c:pt idx="9">
                  <c:v>138.6</c:v>
                </c:pt>
                <c:pt idx="10">
                  <c:v>143.80000000000001</c:v>
                </c:pt>
                <c:pt idx="11">
                  <c:v>143.4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110.9</c:v>
                </c:pt>
                <c:pt idx="1">
                  <c:v>104.5</c:v>
                </c:pt>
                <c:pt idx="2">
                  <c:v>101.8</c:v>
                </c:pt>
                <c:pt idx="3">
                  <c:v>139.1</c:v>
                </c:pt>
                <c:pt idx="4">
                  <c:v>141.30000000000001</c:v>
                </c:pt>
                <c:pt idx="5">
                  <c:v>131.1</c:v>
                </c:pt>
                <c:pt idx="6">
                  <c:v>144.9</c:v>
                </c:pt>
                <c:pt idx="7">
                  <c:v>109.9</c:v>
                </c:pt>
                <c:pt idx="8">
                  <c:v>117.8</c:v>
                </c:pt>
                <c:pt idx="9">
                  <c:v>131.80000000000001</c:v>
                </c:pt>
                <c:pt idx="10">
                  <c:v>119</c:v>
                </c:pt>
                <c:pt idx="11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99</c:v>
                </c:pt>
                <c:pt idx="1">
                  <c:v>106.6</c:v>
                </c:pt>
                <c:pt idx="2">
                  <c:v>127.3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  <c:pt idx="8">
                  <c:v>101.6</c:v>
                </c:pt>
                <c:pt idx="9">
                  <c:v>100.2</c:v>
                </c:pt>
                <c:pt idx="10">
                  <c:v>94.2</c:v>
                </c:pt>
                <c:pt idx="11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84.8</c:v>
                </c:pt>
                <c:pt idx="1">
                  <c:v>90.4</c:v>
                </c:pt>
                <c:pt idx="2">
                  <c:v>95.5</c:v>
                </c:pt>
                <c:pt idx="3">
                  <c:v>97.1</c:v>
                </c:pt>
                <c:pt idx="4">
                  <c:v>101.6</c:v>
                </c:pt>
                <c:pt idx="5">
                  <c:v>103.3</c:v>
                </c:pt>
                <c:pt idx="6">
                  <c:v>108.1</c:v>
                </c:pt>
                <c:pt idx="7">
                  <c:v>97.7</c:v>
                </c:pt>
                <c:pt idx="8">
                  <c:v>101.1</c:v>
                </c:pt>
                <c:pt idx="9">
                  <c:v>101.5</c:v>
                </c:pt>
                <c:pt idx="10">
                  <c:v>93.9</c:v>
                </c:pt>
                <c:pt idx="11">
                  <c:v>89.6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937913402848003E-2"/>
                  <c:y val="1.4070083344845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D-4721-8988-15D536F5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83.6</c:v>
                </c:pt>
                <c:pt idx="1">
                  <c:v>91.7</c:v>
                </c:pt>
                <c:pt idx="2">
                  <c:v>95.8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  <c:pt idx="8">
                  <c:v>106</c:v>
                </c:pt>
                <c:pt idx="9">
                  <c:v>105.3</c:v>
                </c:pt>
                <c:pt idx="10">
                  <c:v>104.4</c:v>
                </c:pt>
                <c:pt idx="11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99.6</c:v>
                </c:pt>
                <c:pt idx="1">
                  <c:v>101.8</c:v>
                </c:pt>
                <c:pt idx="2">
                  <c:v>103.7</c:v>
                </c:pt>
                <c:pt idx="3">
                  <c:v>98.9</c:v>
                </c:pt>
                <c:pt idx="4">
                  <c:v>104</c:v>
                </c:pt>
                <c:pt idx="5">
                  <c:v>110.2</c:v>
                </c:pt>
                <c:pt idx="6">
                  <c:v>101.3</c:v>
                </c:pt>
                <c:pt idx="7">
                  <c:v>102.5</c:v>
                </c:pt>
                <c:pt idx="8">
                  <c:v>108.1</c:v>
                </c:pt>
                <c:pt idx="9">
                  <c:v>107.5</c:v>
                </c:pt>
                <c:pt idx="10">
                  <c:v>104</c:v>
                </c:pt>
                <c:pt idx="11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2479121927940953E-2"/>
                  <c:y val="7.4626947855294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D-46D4-841A-91D9E63A5D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90.2</c:v>
                </c:pt>
                <c:pt idx="1">
                  <c:v>104.7</c:v>
                </c:pt>
                <c:pt idx="2">
                  <c:v>104.4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  <c:pt idx="8">
                  <c:v>95.8</c:v>
                </c:pt>
                <c:pt idx="9">
                  <c:v>95.2</c:v>
                </c:pt>
                <c:pt idx="10">
                  <c:v>90.3</c:v>
                </c:pt>
                <c:pt idx="11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84.8</c:v>
                </c:pt>
                <c:pt idx="1">
                  <c:v>88.7</c:v>
                </c:pt>
                <c:pt idx="2">
                  <c:v>92</c:v>
                </c:pt>
                <c:pt idx="3">
                  <c:v>98.3</c:v>
                </c:pt>
                <c:pt idx="4">
                  <c:v>97.7</c:v>
                </c:pt>
                <c:pt idx="5">
                  <c:v>93.6</c:v>
                </c:pt>
                <c:pt idx="6">
                  <c:v>106.5</c:v>
                </c:pt>
                <c:pt idx="7">
                  <c:v>95.3</c:v>
                </c:pt>
                <c:pt idx="8">
                  <c:v>93.3</c:v>
                </c:pt>
                <c:pt idx="9">
                  <c:v>94.5</c:v>
                </c:pt>
                <c:pt idx="10">
                  <c:v>90.5</c:v>
                </c:pt>
                <c:pt idx="11">
                  <c:v>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92.9</c:v>
                </c:pt>
                <c:pt idx="1">
                  <c:v>86.6</c:v>
                </c:pt>
                <c:pt idx="2">
                  <c:v>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  <c:pt idx="8">
                  <c:v>106.4</c:v>
                </c:pt>
                <c:pt idx="9">
                  <c:v>118.9</c:v>
                </c:pt>
                <c:pt idx="10">
                  <c:v>102.8</c:v>
                </c:pt>
                <c:pt idx="11" formatCode="0.0_ 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96.6</c:v>
                </c:pt>
                <c:pt idx="1">
                  <c:v>108.3</c:v>
                </c:pt>
                <c:pt idx="2" formatCode="0.0_ ">
                  <c:v>112.8</c:v>
                </c:pt>
                <c:pt idx="3">
                  <c:v>102.7</c:v>
                </c:pt>
                <c:pt idx="4">
                  <c:v>105.5</c:v>
                </c:pt>
                <c:pt idx="5">
                  <c:v>119.6</c:v>
                </c:pt>
                <c:pt idx="6" formatCode="0.0_ ">
                  <c:v>113.1</c:v>
                </c:pt>
                <c:pt idx="7">
                  <c:v>97.8</c:v>
                </c:pt>
                <c:pt idx="8">
                  <c:v>94.8</c:v>
                </c:pt>
                <c:pt idx="9">
                  <c:v>105.8</c:v>
                </c:pt>
                <c:pt idx="10">
                  <c:v>104.2</c:v>
                </c:pt>
                <c:pt idx="11" formatCode="0.0_ 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94.9</c:v>
                </c:pt>
                <c:pt idx="1">
                  <c:v>103.4</c:v>
                </c:pt>
                <c:pt idx="2" formatCode="0.0_ 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3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  <c:pt idx="8">
                  <c:v>58.3</c:v>
                </c:pt>
                <c:pt idx="9">
                  <c:v>66.7</c:v>
                </c:pt>
                <c:pt idx="10">
                  <c:v>52</c:v>
                </c:pt>
                <c:pt idx="11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49.8</c:v>
                </c:pt>
                <c:pt idx="1">
                  <c:v>57.9</c:v>
                </c:pt>
                <c:pt idx="2">
                  <c:v>64.5</c:v>
                </c:pt>
                <c:pt idx="3">
                  <c:v>49.4</c:v>
                </c:pt>
                <c:pt idx="4">
                  <c:v>51.7</c:v>
                </c:pt>
                <c:pt idx="5">
                  <c:v>63.4</c:v>
                </c:pt>
                <c:pt idx="6">
                  <c:v>57.1</c:v>
                </c:pt>
                <c:pt idx="7">
                  <c:v>50.4</c:v>
                </c:pt>
                <c:pt idx="8">
                  <c:v>45.8</c:v>
                </c:pt>
                <c:pt idx="9">
                  <c:v>51.8</c:v>
                </c:pt>
                <c:pt idx="10">
                  <c:v>53.6</c:v>
                </c:pt>
                <c:pt idx="11">
                  <c:v>54.4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48.1</c:v>
                </c:pt>
                <c:pt idx="1">
                  <c:v>55.4</c:v>
                </c:pt>
                <c:pt idx="2">
                  <c:v>57.1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7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  <c:pt idx="8">
                  <c:v>73.5</c:v>
                </c:pt>
                <c:pt idx="9">
                  <c:v>77.5</c:v>
                </c:pt>
                <c:pt idx="10">
                  <c:v>77</c:v>
                </c:pt>
                <c:pt idx="11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73.3</c:v>
                </c:pt>
                <c:pt idx="1">
                  <c:v>73</c:v>
                </c:pt>
                <c:pt idx="2">
                  <c:v>75.2</c:v>
                </c:pt>
                <c:pt idx="3">
                  <c:v>74.099999999999994</c:v>
                </c:pt>
                <c:pt idx="4">
                  <c:v>71.3</c:v>
                </c:pt>
                <c:pt idx="5">
                  <c:v>72</c:v>
                </c:pt>
                <c:pt idx="6">
                  <c:v>72</c:v>
                </c:pt>
                <c:pt idx="7">
                  <c:v>76.2</c:v>
                </c:pt>
                <c:pt idx="8">
                  <c:v>70.8</c:v>
                </c:pt>
                <c:pt idx="9">
                  <c:v>70.099999999999994</c:v>
                </c:pt>
                <c:pt idx="10">
                  <c:v>68.7</c:v>
                </c:pt>
                <c:pt idx="11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69.400000000000006</c:v>
                </c:pt>
                <c:pt idx="1">
                  <c:v>69.400000000000006</c:v>
                </c:pt>
                <c:pt idx="2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8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  <c:pt idx="8">
                  <c:v>79.099999999999994</c:v>
                </c:pt>
                <c:pt idx="9">
                  <c:v>85.6</c:v>
                </c:pt>
                <c:pt idx="10">
                  <c:v>67.599999999999994</c:v>
                </c:pt>
                <c:pt idx="11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68.7</c:v>
                </c:pt>
                <c:pt idx="1">
                  <c:v>79.3</c:v>
                </c:pt>
                <c:pt idx="2">
                  <c:v>85.6</c:v>
                </c:pt>
                <c:pt idx="3">
                  <c:v>66.8</c:v>
                </c:pt>
                <c:pt idx="4">
                  <c:v>73</c:v>
                </c:pt>
                <c:pt idx="5">
                  <c:v>88</c:v>
                </c:pt>
                <c:pt idx="6">
                  <c:v>79.400000000000006</c:v>
                </c:pt>
                <c:pt idx="7">
                  <c:v>65.2</c:v>
                </c:pt>
                <c:pt idx="8">
                  <c:v>66</c:v>
                </c:pt>
                <c:pt idx="9">
                  <c:v>74</c:v>
                </c:pt>
                <c:pt idx="10">
                  <c:v>78.3</c:v>
                </c:pt>
                <c:pt idx="11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69.2</c:v>
                </c:pt>
                <c:pt idx="1">
                  <c:v>79.8</c:v>
                </c:pt>
                <c:pt idx="2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  <c:pt idx="8">
                  <c:v>153.4</c:v>
                </c:pt>
                <c:pt idx="9">
                  <c:v>157.9</c:v>
                </c:pt>
                <c:pt idx="10">
                  <c:v>155.4</c:v>
                </c:pt>
                <c:pt idx="11">
                  <c:v>152.80000000000001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 formatCode="0.0_ ">
                  <c:v>151</c:v>
                </c:pt>
                <c:pt idx="1">
                  <c:v>149.6</c:v>
                </c:pt>
                <c:pt idx="2">
                  <c:v>151.1</c:v>
                </c:pt>
                <c:pt idx="3">
                  <c:v>149.80000000000001</c:v>
                </c:pt>
                <c:pt idx="4">
                  <c:v>147.9</c:v>
                </c:pt>
                <c:pt idx="5">
                  <c:v>153.9</c:v>
                </c:pt>
                <c:pt idx="6">
                  <c:v>150.4</c:v>
                </c:pt>
                <c:pt idx="7">
                  <c:v>153.5</c:v>
                </c:pt>
                <c:pt idx="8">
                  <c:v>147.69999999999999</c:v>
                </c:pt>
                <c:pt idx="9">
                  <c:v>148.4</c:v>
                </c:pt>
                <c:pt idx="10">
                  <c:v>148.4</c:v>
                </c:pt>
                <c:pt idx="11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 formatCode="0.0_ ">
                  <c:v>145.1</c:v>
                </c:pt>
                <c:pt idx="1">
                  <c:v>148.19999999999999</c:v>
                </c:pt>
                <c:pt idx="2">
                  <c:v>145.69999999999999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7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  <c:pt idx="8">
                  <c:v>69.5</c:v>
                </c:pt>
                <c:pt idx="9">
                  <c:v>74.900000000000006</c:v>
                </c:pt>
                <c:pt idx="10">
                  <c:v>66.5</c:v>
                </c:pt>
                <c:pt idx="11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64.2</c:v>
                </c:pt>
                <c:pt idx="1">
                  <c:v>72.5</c:v>
                </c:pt>
                <c:pt idx="2">
                  <c:v>74.5</c:v>
                </c:pt>
                <c:pt idx="3">
                  <c:v>68.7</c:v>
                </c:pt>
                <c:pt idx="4">
                  <c:v>71.5</c:v>
                </c:pt>
                <c:pt idx="5">
                  <c:v>77.3</c:v>
                </c:pt>
                <c:pt idx="6">
                  <c:v>75.5</c:v>
                </c:pt>
                <c:pt idx="7">
                  <c:v>63.3</c:v>
                </c:pt>
                <c:pt idx="8">
                  <c:v>64.900000000000006</c:v>
                </c:pt>
                <c:pt idx="9">
                  <c:v>71.2</c:v>
                </c:pt>
                <c:pt idx="10">
                  <c:v>70.2</c:v>
                </c:pt>
                <c:pt idx="11">
                  <c:v>71.2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4.1720990873533377E-2"/>
                  <c:y val="-2.721088435374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1-481B-9593-BE0AD2023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65.3</c:v>
                </c:pt>
                <c:pt idx="1">
                  <c:v>69.400000000000006</c:v>
                </c:pt>
                <c:pt idx="2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8.924729036844355E-3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070950619057243E-2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5.354753095286215E-3"/>
                  <c:y val="-2.30880230880231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8.924588492143691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8.924588492143691E-3"/>
                  <c:y val="1.154378429968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070950619057243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1.0709506190572562E-2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7.139670793714953E-3"/>
                  <c:y val="-2.020202020202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366962</c:v>
                </c:pt>
                <c:pt idx="1">
                  <c:v>115088</c:v>
                </c:pt>
                <c:pt idx="2">
                  <c:v>108510</c:v>
                </c:pt>
                <c:pt idx="3">
                  <c:v>99772</c:v>
                </c:pt>
                <c:pt idx="4">
                  <c:v>59380</c:v>
                </c:pt>
                <c:pt idx="5">
                  <c:v>48718</c:v>
                </c:pt>
                <c:pt idx="6">
                  <c:v>44786</c:v>
                </c:pt>
                <c:pt idx="7">
                  <c:v>41884</c:v>
                </c:pt>
                <c:pt idx="8">
                  <c:v>33540</c:v>
                </c:pt>
                <c:pt idx="9">
                  <c:v>27187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0709506190572414E-2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5.354612550585551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3.5698353968574765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7.139670793714953E-3"/>
                  <c:y val="-2.8864573746463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1.7849176984287383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5.354753095286084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8.924588492143691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1.7849176984286075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9.5415797280572483E-4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433198</c:v>
                </c:pt>
                <c:pt idx="1">
                  <c:v>107022</c:v>
                </c:pt>
                <c:pt idx="2">
                  <c:v>111493</c:v>
                </c:pt>
                <c:pt idx="3">
                  <c:v>104041</c:v>
                </c:pt>
                <c:pt idx="4">
                  <c:v>52564</c:v>
                </c:pt>
                <c:pt idx="5">
                  <c:v>43668</c:v>
                </c:pt>
                <c:pt idx="6">
                  <c:v>33994</c:v>
                </c:pt>
                <c:pt idx="7">
                  <c:v>39452</c:v>
                </c:pt>
                <c:pt idx="8">
                  <c:v>31887</c:v>
                </c:pt>
                <c:pt idx="9">
                  <c:v>24848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586725590925066"/>
                  <c:y val="-0.145244166726865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1.550695052007388E-2"/>
                  <c:y val="-7.11003154422209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8404304162834342"/>
                  <c:y val="-0.127890871439235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8.5664804719922827E-2"/>
                  <c:y val="-0.100837727852825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"/>
                  <c:y val="-4.89908256880733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09671654291076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8.1536816444952932E-4"/>
                  <c:y val="1.926364708998531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7094017094017096E-2"/>
                  <c:y val="3.31589973271689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3.7986704653371322E-3"/>
                  <c:y val="5.896024464831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3.4188183741989515E-2"/>
                  <c:y val="4.76481494859013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366962</c:v>
                </c:pt>
                <c:pt idx="1">
                  <c:v>115088</c:v>
                </c:pt>
                <c:pt idx="2">
                  <c:v>108510</c:v>
                </c:pt>
                <c:pt idx="3">
                  <c:v>99772</c:v>
                </c:pt>
                <c:pt idx="4">
                  <c:v>59380</c:v>
                </c:pt>
                <c:pt idx="5">
                  <c:v>48718</c:v>
                </c:pt>
                <c:pt idx="6">
                  <c:v>44786</c:v>
                </c:pt>
                <c:pt idx="7">
                  <c:v>41884</c:v>
                </c:pt>
                <c:pt idx="8">
                  <c:v>33540</c:v>
                </c:pt>
                <c:pt idx="9">
                  <c:v>27187</c:v>
                </c:pt>
                <c:pt idx="10">
                  <c:v>135136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366962</c:v>
                </c:pt>
                <c:pt idx="1">
                  <c:v>115088</c:v>
                </c:pt>
                <c:pt idx="2">
                  <c:v>108510</c:v>
                </c:pt>
                <c:pt idx="3">
                  <c:v>99772</c:v>
                </c:pt>
                <c:pt idx="4">
                  <c:v>59380</c:v>
                </c:pt>
                <c:pt idx="5">
                  <c:v>48718</c:v>
                </c:pt>
                <c:pt idx="6">
                  <c:v>44786</c:v>
                </c:pt>
                <c:pt idx="7">
                  <c:v>41884</c:v>
                </c:pt>
                <c:pt idx="8">
                  <c:v>33540</c:v>
                </c:pt>
                <c:pt idx="9">
                  <c:v>27187</c:v>
                </c:pt>
                <c:pt idx="10">
                  <c:v>135136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9.7972546535131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8511403631797946"/>
                  <c:y val="-0.113350710471535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8.4928372503055433E-2"/>
                  <c:y val="-8.1155941714182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5003880240160819"/>
                  <c:y val="-0.121639605394153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018770745259896"/>
                  <c:y val="-4.6030349654569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4.1033038809080177E-4"/>
                  <c:y val="-1.33837753039490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62680237489397"/>
                      <c:h val="8.326448849066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5.2899761575604574E-2"/>
                  <c:y val="9.46016230729768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1.0453941348934436E-2"/>
                  <c:y val="3.7440613026819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44E-4"/>
                  <c:y val="5.57457386792168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0.12892294951680658"/>
                  <c:y val="7.72172443961745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その他の化学工業品</c:v>
                </c:pt>
                <c:pt idx="7">
                  <c:v>雑品</c:v>
                </c:pt>
                <c:pt idx="8">
                  <c:v>鉄鋼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433198</c:v>
                </c:pt>
                <c:pt idx="1">
                  <c:v>107022</c:v>
                </c:pt>
                <c:pt idx="2">
                  <c:v>111493</c:v>
                </c:pt>
                <c:pt idx="3">
                  <c:v>104041</c:v>
                </c:pt>
                <c:pt idx="4">
                  <c:v>52564</c:v>
                </c:pt>
                <c:pt idx="5">
                  <c:v>43668</c:v>
                </c:pt>
                <c:pt idx="6">
                  <c:v>33994</c:v>
                </c:pt>
                <c:pt idx="7">
                  <c:v>39452</c:v>
                </c:pt>
                <c:pt idx="8">
                  <c:v>31887</c:v>
                </c:pt>
                <c:pt idx="9">
                  <c:v>24848</c:v>
                </c:pt>
                <c:pt idx="10" formatCode="#,##0_);[Red]\(#,##0\)">
                  <c:v>145555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66675</xdr:rowOff>
    </xdr:from>
    <xdr:to>
      <xdr:col>1</xdr:col>
      <xdr:colOff>95250</xdr:colOff>
      <xdr:row>0</xdr:row>
      <xdr:rowOff>266700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DF8F074-128A-C75C-AEFB-F32F1FE67F34}"/>
            </a:ext>
          </a:extLst>
        </xdr:cNvPr>
        <xdr:cNvSpPr/>
      </xdr:nvSpPr>
      <xdr:spPr bwMode="auto">
        <a:xfrm>
          <a:off x="76201" y="66675"/>
          <a:ext cx="485774" cy="200025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0.15172</cdr:y>
    </cdr:from>
    <cdr:to>
      <cdr:x>1</cdr:x>
      <cdr:y>0.75172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419100"/>
          <a:ext cx="563753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0.31818</cdr:y>
    </cdr:from>
    <cdr:to>
      <cdr:x>1</cdr:x>
      <cdr:y>0.76136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800102"/>
          <a:ext cx="685732" cy="11144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0.92173</cdr:x>
      <cdr:y>0.30137</cdr:y>
    </cdr:from>
    <cdr:to>
      <cdr:x>0.99753</cdr:x>
      <cdr:y>0.80137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20187" y="838213"/>
          <a:ext cx="585538" cy="13906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0.88411</cdr:x>
      <cdr:y>0.46885</cdr:y>
    </cdr:from>
    <cdr:to>
      <cdr:x>0.9935</cdr:x>
      <cdr:y>0.81639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26" y="1362067"/>
          <a:ext cx="800210" cy="1009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0.90754</cdr:x>
      <cdr:y>0.25363</cdr:y>
    </cdr:from>
    <cdr:to>
      <cdr:x>1</cdr:x>
      <cdr:y>0.68478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837" y="666781"/>
          <a:ext cx="676363" cy="1133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0.30437</cdr:y>
    </cdr:from>
    <cdr:to>
      <cdr:x>0.98694</cdr:x>
      <cdr:y>0.81694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380" y="855254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0.85826</cdr:x>
      <cdr:y>0.29225</cdr:y>
    </cdr:from>
    <cdr:to>
      <cdr:x>0.9896</cdr:x>
      <cdr:y>0.84859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6509" y="790572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0.89645</cdr:x>
      <cdr:y>0.18214</cdr:y>
    </cdr:from>
    <cdr:to>
      <cdr:x>0.99214</cdr:x>
      <cdr:y>0.66786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5018" y="485763"/>
          <a:ext cx="695434" cy="12954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0.90981</cdr:x>
      <cdr:y>0.27874</cdr:y>
    </cdr:from>
    <cdr:to>
      <cdr:x>0.99739</cdr:x>
      <cdr:y>0.71777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412" y="76199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0.89544</cdr:x>
      <cdr:y>0.27857</cdr:y>
    </cdr:from>
    <cdr:to>
      <cdr:x>0.98303</cdr:x>
      <cdr:y>0.8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706" y="742946"/>
          <a:ext cx="638235" cy="13906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0.90053</cdr:x>
      <cdr:y>0.21602</cdr:y>
    </cdr:from>
    <cdr:to>
      <cdr:x>0.99609</cdr:x>
      <cdr:y>0.78397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584" y="590541"/>
          <a:ext cx="699041" cy="1552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0.85733</cdr:x>
      <cdr:y>0.36141</cdr:y>
    </cdr:from>
    <cdr:to>
      <cdr:x>0.99612</cdr:x>
      <cdr:y>0.84562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003" y="981088"/>
          <a:ext cx="1019242" cy="1314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0.8935</cdr:x>
      <cdr:y>0.27973</cdr:y>
    </cdr:from>
    <cdr:to>
      <cdr:x>0.98441</cdr:x>
      <cdr:y>0.73777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52" y="762027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0.88171</cdr:x>
      <cdr:y>0.21769</cdr:y>
    </cdr:from>
    <cdr:to>
      <cdr:x>0.9987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6685" y="609599"/>
          <a:ext cx="858034" cy="1590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0.91134</cdr:x>
      <cdr:y>0.19388</cdr:y>
    </cdr:from>
    <cdr:to>
      <cdr:x>0.99609</cdr:x>
      <cdr:y>0.70408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48" y="542924"/>
          <a:ext cx="619156" cy="1428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0.89949</cdr:x>
      <cdr:y>0.15412</cdr:y>
    </cdr:from>
    <cdr:to>
      <cdr:x>0.99348</cdr:x>
      <cdr:y>0.60932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814" y="409571"/>
          <a:ext cx="685765" cy="1209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0.87223</cdr:x>
      <cdr:y>0.11186</cdr:y>
    </cdr:from>
    <cdr:to>
      <cdr:x>1</cdr:x>
      <cdr:y>0.83051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2224" y="314320"/>
          <a:ext cx="933451" cy="2019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0.86458</cdr:x>
      <cdr:y>0.09869</cdr:y>
    </cdr:from>
    <cdr:to>
      <cdr:x>0.98958</cdr:x>
      <cdr:y>0.76645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4606" y="285773"/>
          <a:ext cx="914400" cy="1933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0.87532</cdr:x>
      <cdr:y>0.13758</cdr:y>
    </cdr:from>
    <cdr:to>
      <cdr:x>1</cdr:x>
      <cdr:y>0.90604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466" y="390525"/>
          <a:ext cx="909684" cy="218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0.8989</cdr:x>
      <cdr:y>0.17008</cdr:y>
    </cdr:from>
    <cdr:to>
      <cdr:x>0.99216</cdr:x>
      <cdr:y>0.58843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67099" y="476286"/>
          <a:ext cx="681327" cy="1171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4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57151</xdr:colOff>
      <xdr:row>0</xdr:row>
      <xdr:rowOff>38100</xdr:rowOff>
    </xdr:from>
    <xdr:to>
      <xdr:col>1</xdr:col>
      <xdr:colOff>104776</xdr:colOff>
      <xdr:row>0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C1FD2D-DD35-2402-2BA0-5056276E1A4E}"/>
            </a:ext>
          </a:extLst>
        </xdr:cNvPr>
        <xdr:cNvSpPr/>
      </xdr:nvSpPr>
      <xdr:spPr bwMode="auto">
        <a:xfrm>
          <a:off x="57151" y="38100"/>
          <a:ext cx="514350" cy="228600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2700000" scaled="1"/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/>
  <cols>
    <col min="1" max="1" width="9.625" style="31" customWidth="1"/>
    <col min="2" max="2" width="7.25" style="228" customWidth="1"/>
    <col min="3" max="3" width="9.625" style="229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>
      <c r="A1" s="223"/>
      <c r="B1" s="224"/>
      <c r="C1" s="225"/>
      <c r="D1" s="226"/>
      <c r="E1" s="226"/>
      <c r="F1" s="226"/>
      <c r="G1" s="226"/>
      <c r="H1" s="227"/>
    </row>
    <row r="2" spans="1:8" ht="24">
      <c r="A2" s="448" t="s">
        <v>131</v>
      </c>
      <c r="B2" s="449"/>
      <c r="C2" s="449"/>
      <c r="D2" s="449"/>
      <c r="E2" s="449"/>
      <c r="F2" s="449"/>
      <c r="G2" s="449"/>
      <c r="H2" s="450"/>
    </row>
    <row r="3" spans="1:8" ht="30" customHeight="1">
      <c r="A3" s="451"/>
      <c r="B3" s="449"/>
      <c r="C3" s="449"/>
      <c r="D3" s="449"/>
      <c r="E3" s="449"/>
      <c r="F3" s="449"/>
      <c r="G3" s="449"/>
      <c r="H3" s="450"/>
    </row>
    <row r="4" spans="1:8">
      <c r="A4" s="99"/>
      <c r="H4" s="230"/>
    </row>
    <row r="5" spans="1:8">
      <c r="A5" s="231"/>
      <c r="B5"/>
      <c r="C5"/>
      <c r="D5"/>
      <c r="E5"/>
      <c r="F5"/>
      <c r="G5"/>
      <c r="H5" s="232"/>
    </row>
    <row r="6" spans="1:8" ht="23.25" customHeight="1">
      <c r="A6" s="233"/>
      <c r="B6" s="234" t="s">
        <v>132</v>
      </c>
      <c r="C6" s="235"/>
      <c r="D6" s="236" t="s">
        <v>133</v>
      </c>
      <c r="E6" s="236"/>
      <c r="F6" s="237"/>
      <c r="G6" s="237"/>
      <c r="H6" s="230"/>
    </row>
    <row r="7" spans="1:8" s="237" customFormat="1" ht="17.100000000000001" customHeight="1">
      <c r="A7" s="238"/>
      <c r="B7" s="239">
        <v>1</v>
      </c>
      <c r="C7" s="240"/>
      <c r="D7" s="237" t="s">
        <v>134</v>
      </c>
      <c r="G7" s="241"/>
      <c r="H7" s="242"/>
    </row>
    <row r="8" spans="1:8" s="237" customFormat="1" ht="17.100000000000001" customHeight="1">
      <c r="A8" s="238"/>
      <c r="B8" s="243"/>
      <c r="C8" s="240"/>
      <c r="H8" s="242"/>
    </row>
    <row r="9" spans="1:8" s="237" customFormat="1" ht="17.100000000000001" customHeight="1">
      <c r="A9" s="238"/>
      <c r="B9" s="244">
        <v>2</v>
      </c>
      <c r="C9" s="240"/>
      <c r="D9" s="237" t="s">
        <v>135</v>
      </c>
      <c r="G9" s="241"/>
      <c r="H9" s="242"/>
    </row>
    <row r="10" spans="1:8" s="237" customFormat="1" ht="17.100000000000001" customHeight="1">
      <c r="A10" s="238"/>
      <c r="B10" s="243"/>
      <c r="C10" s="240"/>
      <c r="H10" s="242"/>
    </row>
    <row r="11" spans="1:8" s="237" customFormat="1" ht="17.100000000000001" customHeight="1">
      <c r="A11" s="238"/>
      <c r="B11" s="245">
        <v>3</v>
      </c>
      <c r="C11" s="240"/>
      <c r="D11" s="237" t="s">
        <v>136</v>
      </c>
      <c r="G11" s="241"/>
      <c r="H11" s="242"/>
    </row>
    <row r="12" spans="1:8" s="237" customFormat="1" ht="17.100000000000001" customHeight="1">
      <c r="A12" s="238"/>
      <c r="B12" s="243"/>
      <c r="C12" s="240"/>
      <c r="H12" s="242"/>
    </row>
    <row r="13" spans="1:8" s="237" customFormat="1" ht="17.100000000000001" customHeight="1">
      <c r="A13" s="238"/>
      <c r="B13" s="341">
        <v>4</v>
      </c>
      <c r="C13" s="240"/>
      <c r="D13" s="237" t="s">
        <v>137</v>
      </c>
      <c r="G13" s="241"/>
      <c r="H13" s="242"/>
    </row>
    <row r="14" spans="1:8" s="237" customFormat="1" ht="17.100000000000001" customHeight="1">
      <c r="A14" s="238"/>
      <c r="B14" s="243" t="s">
        <v>138</v>
      </c>
      <c r="C14" s="240"/>
      <c r="H14" s="242"/>
    </row>
    <row r="15" spans="1:8" s="237" customFormat="1" ht="17.100000000000001" customHeight="1">
      <c r="A15" s="238"/>
      <c r="B15" s="246">
        <v>5</v>
      </c>
      <c r="C15" s="240"/>
      <c r="D15" s="237" t="s">
        <v>139</v>
      </c>
      <c r="G15" s="241"/>
      <c r="H15" s="242"/>
    </row>
    <row r="16" spans="1:8" s="237" customFormat="1" ht="17.100000000000001" customHeight="1">
      <c r="A16" s="238"/>
      <c r="B16" s="243"/>
      <c r="C16" s="240"/>
      <c r="H16" s="242"/>
    </row>
    <row r="17" spans="1:8" s="237" customFormat="1" ht="17.100000000000001" customHeight="1">
      <c r="A17" s="238"/>
      <c r="B17" s="247">
        <v>6</v>
      </c>
      <c r="C17" s="240"/>
      <c r="D17" s="237" t="s">
        <v>140</v>
      </c>
      <c r="H17" s="242"/>
    </row>
    <row r="18" spans="1:8" s="237" customFormat="1" ht="17.100000000000001" customHeight="1">
      <c r="A18" s="238"/>
      <c r="B18" s="243"/>
      <c r="C18" s="240"/>
      <c r="H18" s="242"/>
    </row>
    <row r="19" spans="1:8" s="237" customFormat="1" ht="17.100000000000001" customHeight="1">
      <c r="A19" s="238"/>
      <c r="B19" s="248">
        <v>7</v>
      </c>
      <c r="C19" s="240"/>
      <c r="D19" s="237" t="s">
        <v>141</v>
      </c>
      <c r="H19" s="242"/>
    </row>
    <row r="20" spans="1:8" s="237" customFormat="1" ht="17.100000000000001" customHeight="1">
      <c r="A20" s="238"/>
      <c r="B20" s="243"/>
      <c r="C20" s="240"/>
      <c r="H20" s="242"/>
    </row>
    <row r="21" spans="1:8" s="237" customFormat="1" ht="17.100000000000001" customHeight="1">
      <c r="A21" s="238"/>
      <c r="B21" s="249">
        <v>8</v>
      </c>
      <c r="C21" s="240"/>
      <c r="D21" s="237" t="s">
        <v>142</v>
      </c>
      <c r="H21" s="242"/>
    </row>
    <row r="22" spans="1:8" s="237" customFormat="1" ht="17.100000000000001" customHeight="1">
      <c r="A22" s="238"/>
      <c r="B22" s="243"/>
      <c r="C22" s="240"/>
      <c r="H22" s="242"/>
    </row>
    <row r="23" spans="1:8" s="237" customFormat="1" ht="17.100000000000001" customHeight="1">
      <c r="A23" s="238"/>
      <c r="B23" s="250">
        <v>9</v>
      </c>
      <c r="C23" s="240"/>
      <c r="D23" s="237" t="s">
        <v>143</v>
      </c>
      <c r="H23" s="242"/>
    </row>
    <row r="24" spans="1:8" s="237" customFormat="1" ht="17.100000000000001" customHeight="1">
      <c r="A24" s="238"/>
      <c r="B24" s="243"/>
      <c r="C24" s="240"/>
      <c r="H24" s="242"/>
    </row>
    <row r="25" spans="1:8" s="237" customFormat="1" ht="17.100000000000001" customHeight="1">
      <c r="A25" s="238"/>
      <c r="B25" s="251">
        <v>10</v>
      </c>
      <c r="C25" s="240"/>
      <c r="D25" s="237" t="s">
        <v>144</v>
      </c>
      <c r="H25" s="242"/>
    </row>
    <row r="26" spans="1:8" s="237" customFormat="1" ht="17.100000000000001" customHeight="1">
      <c r="A26" s="238"/>
      <c r="B26" s="243"/>
      <c r="C26" s="240"/>
      <c r="H26" s="242"/>
    </row>
    <row r="27" spans="1:8" s="237" customFormat="1" ht="17.100000000000001" customHeight="1">
      <c r="A27" s="238"/>
      <c r="B27" s="252">
        <v>11</v>
      </c>
      <c r="C27" s="240"/>
      <c r="D27" s="237" t="s">
        <v>145</v>
      </c>
      <c r="H27" s="242"/>
    </row>
    <row r="28" spans="1:8" s="237" customFormat="1" ht="17.100000000000001" customHeight="1">
      <c r="A28" s="238"/>
      <c r="B28" s="243"/>
      <c r="C28" s="240"/>
      <c r="H28" s="242"/>
    </row>
    <row r="29" spans="1:8" s="237" customFormat="1" ht="17.100000000000001" customHeight="1">
      <c r="A29" s="238"/>
      <c r="B29" s="268">
        <v>12</v>
      </c>
      <c r="C29" s="240"/>
      <c r="D29" s="237" t="s">
        <v>146</v>
      </c>
      <c r="H29" s="242"/>
    </row>
    <row r="30" spans="1:8" s="237" customFormat="1" ht="17.100000000000001" customHeight="1">
      <c r="A30" s="253"/>
      <c r="B30" s="254"/>
      <c r="C30" s="255"/>
      <c r="D30" s="255"/>
      <c r="E30" s="255"/>
      <c r="F30" s="255"/>
      <c r="G30" s="255"/>
      <c r="H30" s="256"/>
    </row>
    <row r="31" spans="1:8" s="237" customFormat="1" ht="17.100000000000001" customHeight="1">
      <c r="A31" s="238"/>
      <c r="B31" s="268">
        <v>13</v>
      </c>
      <c r="C31" s="257"/>
      <c r="D31" s="237" t="s">
        <v>147</v>
      </c>
      <c r="H31" s="242"/>
    </row>
    <row r="32" spans="1:8" s="237" customFormat="1" ht="17.100000000000001" customHeight="1">
      <c r="A32" s="238"/>
      <c r="B32" s="243"/>
      <c r="C32" s="240"/>
      <c r="H32" s="242"/>
    </row>
    <row r="33" spans="1:8" s="237" customFormat="1" ht="17.100000000000001" customHeight="1">
      <c r="A33" s="238"/>
      <c r="B33" s="268">
        <v>14</v>
      </c>
      <c r="C33" s="240"/>
      <c r="D33" s="237" t="s">
        <v>148</v>
      </c>
      <c r="H33" s="242"/>
    </row>
    <row r="34" spans="1:8" s="237" customFormat="1" ht="17.100000000000001" customHeight="1">
      <c r="A34" s="258"/>
      <c r="B34" s="243"/>
      <c r="C34" s="240"/>
      <c r="D34" s="259"/>
      <c r="E34" s="259"/>
      <c r="F34" s="259"/>
      <c r="G34" s="259"/>
      <c r="H34" s="260"/>
    </row>
    <row r="35" spans="1:8" s="237" customFormat="1" ht="17.100000000000001" customHeight="1">
      <c r="A35" s="238"/>
      <c r="B35" s="268">
        <v>15</v>
      </c>
      <c r="C35" s="240"/>
      <c r="D35" s="237" t="s">
        <v>91</v>
      </c>
      <c r="E35" s="237" t="s">
        <v>149</v>
      </c>
      <c r="H35" s="242"/>
    </row>
    <row r="36" spans="1:8" s="237" customFormat="1" ht="17.100000000000001" customHeight="1">
      <c r="A36" s="258"/>
      <c r="B36" s="261"/>
      <c r="C36" s="259"/>
      <c r="D36" s="259"/>
      <c r="E36" s="259"/>
      <c r="F36" s="259"/>
      <c r="G36" s="259"/>
      <c r="H36" s="260"/>
    </row>
    <row r="37" spans="1:8" s="237" customFormat="1" ht="17.100000000000001" customHeight="1">
      <c r="A37" s="238"/>
      <c r="B37" s="268">
        <v>16</v>
      </c>
      <c r="C37" s="257"/>
      <c r="D37" s="237" t="s">
        <v>150</v>
      </c>
      <c r="H37" s="242"/>
    </row>
    <row r="38" spans="1:8" s="237" customFormat="1" ht="17.100000000000001" customHeight="1">
      <c r="A38" s="238"/>
      <c r="B38" s="243"/>
      <c r="C38" s="240"/>
      <c r="H38" s="242"/>
    </row>
    <row r="39" spans="1:8" s="237" customFormat="1" ht="17.100000000000001" customHeight="1">
      <c r="A39" s="238"/>
      <c r="B39" s="268">
        <v>17</v>
      </c>
      <c r="C39" s="257"/>
      <c r="D39" s="237" t="s">
        <v>151</v>
      </c>
      <c r="H39" s="242"/>
    </row>
    <row r="40" spans="1:8" s="237" customFormat="1" ht="17.100000000000001" customHeight="1">
      <c r="A40" s="238"/>
      <c r="B40" s="269"/>
      <c r="C40" s="257"/>
      <c r="H40" s="242"/>
    </row>
    <row r="41" spans="1:8" s="237" customFormat="1" ht="17.100000000000001" customHeight="1">
      <c r="A41" s="238"/>
      <c r="B41" s="243"/>
      <c r="C41" s="240"/>
      <c r="H41" s="242"/>
    </row>
    <row r="42" spans="1:8" s="237" customFormat="1" ht="29.25" customHeight="1">
      <c r="A42" s="452" t="s">
        <v>152</v>
      </c>
      <c r="B42" s="453"/>
      <c r="C42" s="453"/>
      <c r="D42" s="453"/>
      <c r="E42" s="453"/>
      <c r="F42" s="453"/>
      <c r="G42" s="453"/>
      <c r="H42" s="454"/>
    </row>
    <row r="43" spans="1:8" s="237" customFormat="1" ht="14.25">
      <c r="A43" s="262"/>
      <c r="B43" s="263"/>
      <c r="C43" s="264"/>
      <c r="D43" s="265"/>
      <c r="E43" s="265"/>
      <c r="F43" s="265"/>
      <c r="G43" s="265"/>
      <c r="H43" s="266"/>
    </row>
    <row r="44" spans="1:8" s="267" customFormat="1">
      <c r="B44" s="228"/>
      <c r="C44" s="229"/>
    </row>
    <row r="45" spans="1:8" s="267" customFormat="1">
      <c r="B45" s="228"/>
      <c r="C45" s="229"/>
    </row>
    <row r="46" spans="1:8" s="267" customFormat="1">
      <c r="B46" s="228"/>
      <c r="C46" s="229"/>
    </row>
    <row r="47" spans="1:8" s="267" customFormat="1">
      <c r="B47" s="228"/>
      <c r="C47" s="229"/>
    </row>
    <row r="48" spans="1:8" s="267" customFormat="1">
      <c r="B48" s="228"/>
      <c r="C48" s="229"/>
    </row>
    <row r="49" spans="2:3" s="267" customFormat="1">
      <c r="B49" s="228"/>
      <c r="C49" s="229"/>
    </row>
    <row r="50" spans="2:3" s="267" customFormat="1">
      <c r="B50" s="228"/>
      <c r="C50" s="229"/>
    </row>
    <row r="51" spans="2:3" s="267" customFormat="1">
      <c r="B51" s="228"/>
      <c r="C51" s="229"/>
    </row>
    <row r="52" spans="2:3" s="267" customFormat="1">
      <c r="B52" s="228"/>
      <c r="C52" s="229"/>
    </row>
    <row r="53" spans="2:3" s="267" customFormat="1">
      <c r="B53" s="228"/>
      <c r="C53" s="229"/>
    </row>
    <row r="54" spans="2:3" s="267" customFormat="1">
      <c r="B54" s="228"/>
      <c r="C54" s="229"/>
    </row>
    <row r="55" spans="2:3" s="267" customFormat="1">
      <c r="B55" s="228"/>
      <c r="C55" s="229"/>
    </row>
    <row r="56" spans="2:3" s="267" customFormat="1">
      <c r="B56" s="228"/>
      <c r="C56" s="229"/>
    </row>
    <row r="57" spans="2:3" s="267" customFormat="1">
      <c r="B57" s="228"/>
      <c r="C57" s="229"/>
    </row>
    <row r="58" spans="2:3" s="267" customFormat="1">
      <c r="B58" s="228"/>
      <c r="C58" s="229"/>
    </row>
    <row r="59" spans="2:3" s="267" customFormat="1">
      <c r="B59" s="228"/>
      <c r="C59" s="229"/>
    </row>
    <row r="60" spans="2:3" s="267" customFormat="1">
      <c r="B60" s="228"/>
      <c r="C60" s="229"/>
    </row>
    <row r="61" spans="2:3" s="267" customFormat="1">
      <c r="B61" s="228"/>
      <c r="C61" s="229"/>
    </row>
    <row r="62" spans="2:3" s="267" customFormat="1">
      <c r="B62" s="228"/>
      <c r="C62" s="229"/>
    </row>
    <row r="63" spans="2:3" s="267" customFormat="1">
      <c r="B63" s="228"/>
      <c r="C63" s="229"/>
    </row>
    <row r="64" spans="2:3" s="267" customFormat="1">
      <c r="B64" s="228"/>
      <c r="C64" s="229"/>
    </row>
    <row r="65" spans="2:3" s="267" customFormat="1">
      <c r="B65" s="228"/>
      <c r="C65" s="229"/>
    </row>
    <row r="66" spans="2:3" s="267" customFormat="1">
      <c r="B66" s="228"/>
      <c r="C66" s="229"/>
    </row>
    <row r="67" spans="2:3" s="267" customFormat="1">
      <c r="B67" s="228"/>
      <c r="C67" s="229"/>
    </row>
    <row r="68" spans="2:3" s="267" customFormat="1">
      <c r="B68" s="228"/>
      <c r="C68" s="229"/>
    </row>
    <row r="69" spans="2:3" s="267" customFormat="1">
      <c r="B69" s="228"/>
      <c r="C69" s="229"/>
    </row>
    <row r="70" spans="2:3" s="267" customFormat="1">
      <c r="B70" s="228"/>
      <c r="C70" s="229"/>
    </row>
    <row r="71" spans="2:3" s="267" customFormat="1">
      <c r="B71" s="228"/>
      <c r="C71" s="229"/>
    </row>
    <row r="72" spans="2:3" s="267" customFormat="1">
      <c r="B72" s="228"/>
      <c r="C72" s="229"/>
    </row>
    <row r="73" spans="2:3" s="267" customFormat="1">
      <c r="B73" s="228"/>
      <c r="C73" s="229"/>
    </row>
    <row r="74" spans="2:3" s="267" customFormat="1">
      <c r="B74" s="228"/>
      <c r="C74" s="229"/>
    </row>
    <row r="75" spans="2:3" s="267" customFormat="1">
      <c r="B75" s="228"/>
      <c r="C75" s="229"/>
    </row>
    <row r="76" spans="2:3" s="267" customFormat="1">
      <c r="B76" s="228"/>
      <c r="C76" s="229"/>
    </row>
    <row r="77" spans="2:3" s="267" customFormat="1">
      <c r="B77" s="228"/>
      <c r="C77" s="229"/>
    </row>
    <row r="78" spans="2:3" s="267" customFormat="1">
      <c r="B78" s="228"/>
      <c r="C78" s="229"/>
    </row>
    <row r="79" spans="2:3" s="267" customFormat="1">
      <c r="B79" s="228"/>
      <c r="C79" s="229"/>
    </row>
    <row r="80" spans="2:3" s="267" customFormat="1">
      <c r="B80" s="228"/>
      <c r="C80" s="22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P73" sqref="P73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173</v>
      </c>
      <c r="R1" s="104"/>
    </row>
    <row r="2" spans="8:30">
      <c r="H2" s="183" t="s">
        <v>204</v>
      </c>
      <c r="I2" s="3"/>
      <c r="J2" s="184" t="s">
        <v>102</v>
      </c>
      <c r="K2" s="3"/>
      <c r="L2" s="293" t="s">
        <v>196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99</v>
      </c>
      <c r="I3" s="3"/>
      <c r="J3" s="144" t="s">
        <v>47</v>
      </c>
      <c r="K3" s="3"/>
      <c r="L3" s="293" t="s">
        <v>99</v>
      </c>
      <c r="N3" s="418"/>
      <c r="S3" s="26"/>
      <c r="T3" s="26"/>
      <c r="U3" s="26"/>
    </row>
    <row r="4" spans="8:30" ht="13.5" customHeight="1">
      <c r="H4" s="97">
        <v>21392</v>
      </c>
      <c r="I4" s="3">
        <v>33</v>
      </c>
      <c r="J4" s="160" t="s">
        <v>0</v>
      </c>
      <c r="K4" s="116">
        <f>SUM(I4)</f>
        <v>33</v>
      </c>
      <c r="L4" s="312">
        <v>14879</v>
      </c>
      <c r="M4" s="391"/>
      <c r="N4" s="418"/>
      <c r="O4" s="90"/>
      <c r="S4" s="26"/>
      <c r="T4" s="26"/>
      <c r="U4" s="26"/>
    </row>
    <row r="5" spans="8:30" ht="13.5" customHeight="1">
      <c r="H5" s="88">
        <v>13655</v>
      </c>
      <c r="I5" s="3">
        <v>37</v>
      </c>
      <c r="J5" s="160" t="s">
        <v>37</v>
      </c>
      <c r="K5" s="116">
        <f t="shared" ref="K5:K13" si="0">SUM(I5)</f>
        <v>37</v>
      </c>
      <c r="L5" s="313">
        <v>14848</v>
      </c>
      <c r="M5" s="45"/>
      <c r="N5" s="418"/>
      <c r="O5" s="90"/>
      <c r="S5" s="26"/>
      <c r="T5" s="26"/>
      <c r="U5" s="26"/>
    </row>
    <row r="6" spans="8:30" ht="13.5" customHeight="1">
      <c r="H6" s="88">
        <v>12577</v>
      </c>
      <c r="I6" s="3">
        <v>26</v>
      </c>
      <c r="J6" s="160" t="s">
        <v>30</v>
      </c>
      <c r="K6" s="116">
        <f t="shared" si="0"/>
        <v>26</v>
      </c>
      <c r="L6" s="313">
        <v>10331</v>
      </c>
      <c r="M6" s="45"/>
      <c r="N6" s="418"/>
      <c r="O6" s="90"/>
      <c r="S6" s="26"/>
      <c r="T6" s="26"/>
      <c r="U6" s="26"/>
    </row>
    <row r="7" spans="8:30" ht="13.5" customHeight="1">
      <c r="H7" s="333">
        <v>6864</v>
      </c>
      <c r="I7" s="33">
        <v>40</v>
      </c>
      <c r="J7" s="160" t="s">
        <v>2</v>
      </c>
      <c r="K7" s="116">
        <f t="shared" si="0"/>
        <v>40</v>
      </c>
      <c r="L7" s="313">
        <v>5793</v>
      </c>
      <c r="M7" s="45"/>
      <c r="N7" s="418"/>
      <c r="O7" s="90"/>
      <c r="S7" s="26"/>
      <c r="T7" s="26"/>
      <c r="U7" s="26"/>
    </row>
    <row r="8" spans="8:30">
      <c r="H8" s="44">
        <v>6721</v>
      </c>
      <c r="I8" s="3">
        <v>14</v>
      </c>
      <c r="J8" s="160" t="s">
        <v>19</v>
      </c>
      <c r="K8" s="116">
        <f t="shared" si="0"/>
        <v>14</v>
      </c>
      <c r="L8" s="313">
        <v>6152</v>
      </c>
      <c r="M8" s="45"/>
      <c r="N8" s="90"/>
      <c r="O8" s="90"/>
      <c r="S8" s="26"/>
      <c r="T8" s="26"/>
      <c r="U8" s="26"/>
    </row>
    <row r="9" spans="8:30">
      <c r="H9" s="88">
        <v>5004</v>
      </c>
      <c r="I9" s="3">
        <v>36</v>
      </c>
      <c r="J9" s="160" t="s">
        <v>5</v>
      </c>
      <c r="K9" s="116">
        <f t="shared" si="0"/>
        <v>36</v>
      </c>
      <c r="L9" s="313">
        <v>4222</v>
      </c>
      <c r="M9" s="45"/>
      <c r="N9" s="90"/>
      <c r="O9" s="90"/>
      <c r="S9" s="26"/>
      <c r="T9" s="26"/>
      <c r="U9" s="26"/>
    </row>
    <row r="10" spans="8:30">
      <c r="H10" s="44">
        <v>4815</v>
      </c>
      <c r="I10" s="14">
        <v>25</v>
      </c>
      <c r="J10" s="162" t="s">
        <v>29</v>
      </c>
      <c r="K10" s="116">
        <f t="shared" si="0"/>
        <v>25</v>
      </c>
      <c r="L10" s="313">
        <v>5583</v>
      </c>
      <c r="S10" s="26"/>
      <c r="T10" s="26"/>
      <c r="U10" s="26"/>
    </row>
    <row r="11" spans="8:30">
      <c r="H11" s="97">
        <v>4325</v>
      </c>
      <c r="I11" s="3">
        <v>27</v>
      </c>
      <c r="J11" s="160" t="s">
        <v>31</v>
      </c>
      <c r="K11" s="116">
        <f t="shared" si="0"/>
        <v>27</v>
      </c>
      <c r="L11" s="313">
        <v>4120</v>
      </c>
      <c r="M11" s="45"/>
      <c r="N11" s="90"/>
      <c r="O11" s="90"/>
      <c r="S11" s="26"/>
      <c r="T11" s="26"/>
      <c r="U11" s="26"/>
    </row>
    <row r="12" spans="8:30">
      <c r="H12" s="330">
        <v>3673</v>
      </c>
      <c r="I12" s="14">
        <v>15</v>
      </c>
      <c r="J12" s="162" t="s">
        <v>20</v>
      </c>
      <c r="K12" s="116">
        <f t="shared" si="0"/>
        <v>15</v>
      </c>
      <c r="L12" s="313">
        <v>3286</v>
      </c>
      <c r="M12" s="45"/>
      <c r="N12" s="90"/>
      <c r="O12" s="90"/>
      <c r="S12" s="26"/>
      <c r="T12" s="26"/>
      <c r="U12" s="26"/>
    </row>
    <row r="13" spans="8:30" ht="14.25" thickBot="1">
      <c r="H13" s="378">
        <v>3033</v>
      </c>
      <c r="I13" s="378">
        <v>16</v>
      </c>
      <c r="J13" s="379" t="s">
        <v>3</v>
      </c>
      <c r="K13" s="116">
        <f t="shared" si="0"/>
        <v>16</v>
      </c>
      <c r="L13" s="314">
        <v>3000</v>
      </c>
      <c r="M13" s="45"/>
      <c r="N13" s="90"/>
      <c r="O13" s="90"/>
      <c r="S13" s="26"/>
      <c r="T13" s="26"/>
      <c r="U13" s="26"/>
    </row>
    <row r="14" spans="8:30" ht="14.25" thickTop="1">
      <c r="H14" s="44">
        <v>2685</v>
      </c>
      <c r="I14" s="121">
        <v>34</v>
      </c>
      <c r="J14" s="174" t="s">
        <v>1</v>
      </c>
      <c r="K14" s="107" t="s">
        <v>8</v>
      </c>
      <c r="L14" s="315">
        <v>84234</v>
      </c>
      <c r="S14" s="26"/>
      <c r="T14" s="26"/>
      <c r="U14" s="26"/>
    </row>
    <row r="15" spans="8:30">
      <c r="H15" s="193">
        <v>2021</v>
      </c>
      <c r="I15" s="3">
        <v>17</v>
      </c>
      <c r="J15" s="160" t="s">
        <v>21</v>
      </c>
      <c r="K15" s="50"/>
      <c r="L15" t="s">
        <v>60</v>
      </c>
      <c r="M15" s="401" t="s">
        <v>190</v>
      </c>
      <c r="N15" s="42" t="s">
        <v>75</v>
      </c>
      <c r="S15" s="26"/>
      <c r="T15" s="26"/>
      <c r="U15" s="26"/>
    </row>
    <row r="16" spans="8:30">
      <c r="H16" s="193">
        <v>1964</v>
      </c>
      <c r="I16" s="3">
        <v>1</v>
      </c>
      <c r="J16" s="160" t="s">
        <v>4</v>
      </c>
      <c r="K16" s="116">
        <f>SUM(I4)</f>
        <v>33</v>
      </c>
      <c r="L16" s="160" t="s">
        <v>0</v>
      </c>
      <c r="M16" s="431">
        <v>21181</v>
      </c>
      <c r="N16" s="89">
        <f>SUM(H4)</f>
        <v>21392</v>
      </c>
      <c r="O16" s="45"/>
      <c r="P16" s="17"/>
      <c r="S16" s="26"/>
      <c r="T16" s="26"/>
      <c r="U16" s="26"/>
    </row>
    <row r="17" spans="1:21">
      <c r="H17" s="88">
        <v>1796</v>
      </c>
      <c r="I17" s="3">
        <v>24</v>
      </c>
      <c r="J17" s="160" t="s">
        <v>28</v>
      </c>
      <c r="K17" s="116">
        <f t="shared" ref="K17:K25" si="1">SUM(I5)</f>
        <v>37</v>
      </c>
      <c r="L17" s="160" t="s">
        <v>37</v>
      </c>
      <c r="M17" s="432">
        <v>15331</v>
      </c>
      <c r="N17" s="89">
        <f t="shared" ref="N17:N25" si="2">SUM(H5)</f>
        <v>13655</v>
      </c>
      <c r="O17" s="45"/>
      <c r="P17" s="17"/>
      <c r="S17" s="26"/>
      <c r="T17" s="26"/>
      <c r="U17" s="26"/>
    </row>
    <row r="18" spans="1:21">
      <c r="H18" s="346">
        <v>1288</v>
      </c>
      <c r="I18" s="3">
        <v>38</v>
      </c>
      <c r="J18" s="160" t="s">
        <v>38</v>
      </c>
      <c r="K18" s="116">
        <f t="shared" si="1"/>
        <v>26</v>
      </c>
      <c r="L18" s="160" t="s">
        <v>30</v>
      </c>
      <c r="M18" s="432">
        <v>12281</v>
      </c>
      <c r="N18" s="89">
        <f t="shared" si="2"/>
        <v>12577</v>
      </c>
      <c r="O18" s="45"/>
      <c r="P18" s="17"/>
      <c r="S18" s="26"/>
      <c r="T18" s="26"/>
      <c r="U18" s="26"/>
    </row>
    <row r="19" spans="1:21">
      <c r="H19" s="97">
        <v>456</v>
      </c>
      <c r="I19" s="3">
        <v>2</v>
      </c>
      <c r="J19" s="160" t="s">
        <v>6</v>
      </c>
      <c r="K19" s="116">
        <f t="shared" si="1"/>
        <v>40</v>
      </c>
      <c r="L19" s="160" t="s">
        <v>2</v>
      </c>
      <c r="M19" s="432">
        <v>6799</v>
      </c>
      <c r="N19" s="89">
        <f t="shared" si="2"/>
        <v>6864</v>
      </c>
      <c r="O19" s="45"/>
      <c r="P19" s="17"/>
      <c r="S19" s="26"/>
      <c r="T19" s="26"/>
      <c r="U19" s="26"/>
    </row>
    <row r="20" spans="1:21" ht="14.25" thickBot="1">
      <c r="H20" s="193">
        <v>410</v>
      </c>
      <c r="I20" s="3">
        <v>12</v>
      </c>
      <c r="J20" s="160" t="s">
        <v>18</v>
      </c>
      <c r="K20" s="116">
        <f t="shared" si="1"/>
        <v>14</v>
      </c>
      <c r="L20" s="160" t="s">
        <v>19</v>
      </c>
      <c r="M20" s="432">
        <v>6394</v>
      </c>
      <c r="N20" s="89">
        <f t="shared" si="2"/>
        <v>6721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47</v>
      </c>
      <c r="C21" s="59" t="s">
        <v>201</v>
      </c>
      <c r="D21" s="59" t="s">
        <v>193</v>
      </c>
      <c r="E21" s="59" t="s">
        <v>41</v>
      </c>
      <c r="F21" s="59" t="s">
        <v>50</v>
      </c>
      <c r="G21" s="8" t="s">
        <v>172</v>
      </c>
      <c r="H21" s="193">
        <v>355</v>
      </c>
      <c r="I21" s="3">
        <v>23</v>
      </c>
      <c r="J21" s="160" t="s">
        <v>27</v>
      </c>
      <c r="K21" s="116">
        <f t="shared" si="1"/>
        <v>36</v>
      </c>
      <c r="L21" s="160" t="s">
        <v>5</v>
      </c>
      <c r="M21" s="432">
        <v>4842</v>
      </c>
      <c r="N21" s="89">
        <f t="shared" si="2"/>
        <v>5004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21392</v>
      </c>
      <c r="D22" s="89">
        <f>SUM(L4)</f>
        <v>14879</v>
      </c>
      <c r="E22" s="52">
        <f t="shared" ref="E22:E32" si="4">SUM(N16/M16*100)</f>
        <v>100.99617581795005</v>
      </c>
      <c r="F22" s="55">
        <f>SUM(C22/D22*100)</f>
        <v>143.77310303111767</v>
      </c>
      <c r="G22" s="3"/>
      <c r="H22" s="91">
        <v>188</v>
      </c>
      <c r="I22" s="3">
        <v>22</v>
      </c>
      <c r="J22" s="160" t="s">
        <v>26</v>
      </c>
      <c r="K22" s="116">
        <f t="shared" si="1"/>
        <v>25</v>
      </c>
      <c r="L22" s="162" t="s">
        <v>29</v>
      </c>
      <c r="M22" s="432">
        <v>4872</v>
      </c>
      <c r="N22" s="89">
        <f t="shared" si="2"/>
        <v>4815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37</v>
      </c>
      <c r="C23" s="43">
        <f t="shared" si="3"/>
        <v>13655</v>
      </c>
      <c r="D23" s="89">
        <f>SUM(L5)</f>
        <v>14848</v>
      </c>
      <c r="E23" s="52">
        <f t="shared" si="4"/>
        <v>89.067901637205665</v>
      </c>
      <c r="F23" s="55">
        <f t="shared" ref="F23:F32" si="5">SUM(C23/D23*100)</f>
        <v>91.965247844827587</v>
      </c>
      <c r="G23" s="3"/>
      <c r="H23" s="125">
        <v>155</v>
      </c>
      <c r="I23" s="3">
        <v>21</v>
      </c>
      <c r="J23" s="160" t="s">
        <v>25</v>
      </c>
      <c r="K23" s="116">
        <f t="shared" si="1"/>
        <v>27</v>
      </c>
      <c r="L23" s="160" t="s">
        <v>31</v>
      </c>
      <c r="M23" s="432">
        <v>6514</v>
      </c>
      <c r="N23" s="89">
        <f t="shared" si="2"/>
        <v>4325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30</v>
      </c>
      <c r="C24" s="43">
        <f t="shared" si="3"/>
        <v>12577</v>
      </c>
      <c r="D24" s="89">
        <f t="shared" ref="D24:D31" si="6">SUM(L6)</f>
        <v>10331</v>
      </c>
      <c r="E24" s="52">
        <f t="shared" si="4"/>
        <v>102.41022718019705</v>
      </c>
      <c r="F24" s="55">
        <f t="shared" si="5"/>
        <v>121.74039299196593</v>
      </c>
      <c r="G24" s="3"/>
      <c r="H24" s="91">
        <v>82</v>
      </c>
      <c r="I24" s="3">
        <v>31</v>
      </c>
      <c r="J24" s="160" t="s">
        <v>64</v>
      </c>
      <c r="K24" s="116">
        <f t="shared" si="1"/>
        <v>15</v>
      </c>
      <c r="L24" s="162" t="s">
        <v>20</v>
      </c>
      <c r="M24" s="432">
        <v>3783</v>
      </c>
      <c r="N24" s="89">
        <f t="shared" si="2"/>
        <v>3673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2</v>
      </c>
      <c r="C25" s="43">
        <f t="shared" si="3"/>
        <v>6864</v>
      </c>
      <c r="D25" s="89">
        <f t="shared" si="6"/>
        <v>5793</v>
      </c>
      <c r="E25" s="52">
        <f t="shared" si="4"/>
        <v>100.95602294455065</v>
      </c>
      <c r="F25" s="55">
        <f t="shared" si="5"/>
        <v>118.48783013982394</v>
      </c>
      <c r="G25" s="3"/>
      <c r="H25" s="91">
        <v>81</v>
      </c>
      <c r="I25" s="3">
        <v>4</v>
      </c>
      <c r="J25" s="160" t="s">
        <v>11</v>
      </c>
      <c r="K25" s="180">
        <f t="shared" si="1"/>
        <v>16</v>
      </c>
      <c r="L25" s="379" t="s">
        <v>3</v>
      </c>
      <c r="M25" s="433">
        <v>3034</v>
      </c>
      <c r="N25" s="166">
        <f t="shared" si="2"/>
        <v>3033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19</v>
      </c>
      <c r="C26" s="89">
        <f t="shared" si="3"/>
        <v>6721</v>
      </c>
      <c r="D26" s="89">
        <f t="shared" si="6"/>
        <v>6152</v>
      </c>
      <c r="E26" s="52">
        <f t="shared" si="4"/>
        <v>105.11416953393807</v>
      </c>
      <c r="F26" s="55">
        <f t="shared" si="5"/>
        <v>109.24902470741222</v>
      </c>
      <c r="G26" s="12"/>
      <c r="H26" s="446">
        <v>76</v>
      </c>
      <c r="I26" s="3">
        <v>9</v>
      </c>
      <c r="J26" s="3" t="s">
        <v>161</v>
      </c>
      <c r="K26" s="3"/>
      <c r="L26" s="361" t="s">
        <v>8</v>
      </c>
      <c r="M26" s="434">
        <v>96584</v>
      </c>
      <c r="N26" s="191">
        <f>SUM(H44)</f>
        <v>93699</v>
      </c>
      <c r="S26" s="26"/>
      <c r="T26" s="26"/>
      <c r="U26" s="26"/>
    </row>
    <row r="27" spans="1:21">
      <c r="A27" s="61">
        <v>6</v>
      </c>
      <c r="B27" s="160" t="s">
        <v>5</v>
      </c>
      <c r="C27" s="43">
        <f t="shared" si="3"/>
        <v>5004</v>
      </c>
      <c r="D27" s="89">
        <f t="shared" si="6"/>
        <v>4222</v>
      </c>
      <c r="E27" s="52">
        <f t="shared" si="4"/>
        <v>103.3457249070632</v>
      </c>
      <c r="F27" s="55">
        <f t="shared" si="5"/>
        <v>118.52202747513027</v>
      </c>
      <c r="G27" s="3"/>
      <c r="H27" s="125">
        <v>58</v>
      </c>
      <c r="I27" s="3">
        <v>32</v>
      </c>
      <c r="J27" s="160" t="s">
        <v>35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29</v>
      </c>
      <c r="C28" s="43">
        <f t="shared" si="3"/>
        <v>4815</v>
      </c>
      <c r="D28" s="89">
        <f t="shared" si="6"/>
        <v>5583</v>
      </c>
      <c r="E28" s="52">
        <f t="shared" si="4"/>
        <v>98.830049261083744</v>
      </c>
      <c r="F28" s="55">
        <f t="shared" si="5"/>
        <v>86.243954862976892</v>
      </c>
      <c r="G28" s="3"/>
      <c r="H28" s="372">
        <v>14</v>
      </c>
      <c r="I28" s="3">
        <v>35</v>
      </c>
      <c r="J28" s="160" t="s">
        <v>36</v>
      </c>
      <c r="L28" s="29"/>
      <c r="S28" s="26"/>
      <c r="T28" s="26"/>
      <c r="U28" s="26"/>
    </row>
    <row r="29" spans="1:21">
      <c r="A29" s="61">
        <v>8</v>
      </c>
      <c r="B29" s="160" t="s">
        <v>31</v>
      </c>
      <c r="C29" s="43">
        <f t="shared" si="3"/>
        <v>4325</v>
      </c>
      <c r="D29" s="89">
        <f t="shared" si="6"/>
        <v>4120</v>
      </c>
      <c r="E29" s="52">
        <f t="shared" si="4"/>
        <v>66.395455941050045</v>
      </c>
      <c r="F29" s="55">
        <f t="shared" si="5"/>
        <v>104.97572815533979</v>
      </c>
      <c r="G29" s="11"/>
      <c r="H29" s="125">
        <v>7</v>
      </c>
      <c r="I29" s="3">
        <v>3</v>
      </c>
      <c r="J29" s="160" t="s">
        <v>10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20</v>
      </c>
      <c r="C30" s="43">
        <f t="shared" si="3"/>
        <v>3673</v>
      </c>
      <c r="D30" s="89">
        <f t="shared" si="6"/>
        <v>3286</v>
      </c>
      <c r="E30" s="52">
        <f t="shared" si="4"/>
        <v>97.092254824213583</v>
      </c>
      <c r="F30" s="55">
        <f t="shared" si="5"/>
        <v>111.77723676202069</v>
      </c>
      <c r="G30" s="12"/>
      <c r="H30" s="91">
        <v>4</v>
      </c>
      <c r="I30" s="3">
        <v>6</v>
      </c>
      <c r="J30" s="160" t="s">
        <v>13</v>
      </c>
      <c r="L30" s="42"/>
      <c r="M30" s="26"/>
      <c r="S30" s="26"/>
      <c r="T30" s="26"/>
      <c r="U30" s="26"/>
    </row>
    <row r="31" spans="1:21" ht="14.25" thickBot="1">
      <c r="A31" s="64">
        <v>10</v>
      </c>
      <c r="B31" s="379" t="s">
        <v>3</v>
      </c>
      <c r="C31" s="43">
        <f t="shared" si="3"/>
        <v>3033</v>
      </c>
      <c r="D31" s="89">
        <f t="shared" si="6"/>
        <v>3000</v>
      </c>
      <c r="E31" s="52">
        <f t="shared" si="4"/>
        <v>99.967040210942642</v>
      </c>
      <c r="F31" s="55">
        <f t="shared" si="5"/>
        <v>101.1</v>
      </c>
      <c r="G31" s="92"/>
      <c r="H31" s="125">
        <v>0</v>
      </c>
      <c r="I31" s="3">
        <v>5</v>
      </c>
      <c r="J31" s="160" t="s">
        <v>12</v>
      </c>
      <c r="L31" s="42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93699</v>
      </c>
      <c r="D32" s="67">
        <f>SUM(L14)</f>
        <v>84234</v>
      </c>
      <c r="E32" s="70">
        <f t="shared" si="4"/>
        <v>97.012962809575086</v>
      </c>
      <c r="F32" s="68">
        <f t="shared" si="5"/>
        <v>111.23655531020728</v>
      </c>
      <c r="G32" s="385">
        <v>66.400000000000006</v>
      </c>
      <c r="H32" s="447">
        <v>0</v>
      </c>
      <c r="I32" s="3">
        <v>7</v>
      </c>
      <c r="J32" s="160" t="s">
        <v>14</v>
      </c>
      <c r="L32" s="42"/>
      <c r="M32" s="26"/>
      <c r="S32" s="26"/>
      <c r="T32" s="26"/>
      <c r="U32" s="26"/>
    </row>
    <row r="33" spans="2:30">
      <c r="H33" s="43">
        <v>0</v>
      </c>
      <c r="I33" s="3">
        <v>8</v>
      </c>
      <c r="J33" s="160" t="s">
        <v>15</v>
      </c>
      <c r="L33" s="42"/>
      <c r="M33" s="26"/>
      <c r="S33" s="26"/>
      <c r="T33" s="26"/>
      <c r="U33" s="26"/>
    </row>
    <row r="34" spans="2:30">
      <c r="H34" s="89">
        <v>0</v>
      </c>
      <c r="I34" s="3">
        <v>10</v>
      </c>
      <c r="J34" s="160" t="s">
        <v>16</v>
      </c>
      <c r="S34" s="26"/>
      <c r="T34" s="26"/>
      <c r="U34" s="26"/>
    </row>
    <row r="35" spans="2:30">
      <c r="H35" s="346">
        <v>0</v>
      </c>
      <c r="I35" s="3">
        <v>11</v>
      </c>
      <c r="J35" s="160" t="s">
        <v>17</v>
      </c>
      <c r="L35" s="47"/>
      <c r="M35" s="384"/>
      <c r="O35" t="s">
        <v>192</v>
      </c>
      <c r="S35" s="26"/>
      <c r="T35" s="26"/>
      <c r="U35" s="26"/>
    </row>
    <row r="36" spans="2:30">
      <c r="B36" s="48"/>
      <c r="C36" s="26"/>
      <c r="E36" s="17"/>
      <c r="H36" s="43">
        <v>0</v>
      </c>
      <c r="I36" s="3">
        <v>13</v>
      </c>
      <c r="J36" s="160" t="s">
        <v>7</v>
      </c>
      <c r="S36" s="26"/>
      <c r="T36" s="26"/>
      <c r="U36" s="26"/>
    </row>
    <row r="37" spans="2:30">
      <c r="B37" s="18"/>
      <c r="C37" s="26"/>
      <c r="F37" s="26"/>
      <c r="G37" s="48"/>
      <c r="H37" s="88">
        <v>0</v>
      </c>
      <c r="I37" s="3">
        <v>18</v>
      </c>
      <c r="J37" s="160" t="s">
        <v>22</v>
      </c>
      <c r="L37" s="48"/>
      <c r="M37" s="26"/>
      <c r="S37" s="26"/>
      <c r="T37" s="26"/>
      <c r="U37" s="26"/>
    </row>
    <row r="38" spans="2:30">
      <c r="C38" s="26"/>
      <c r="F38" s="26"/>
      <c r="H38" s="88">
        <v>0</v>
      </c>
      <c r="I38" s="3">
        <v>19</v>
      </c>
      <c r="J38" s="160" t="s">
        <v>23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44">
        <v>0</v>
      </c>
      <c r="I39" s="3">
        <v>20</v>
      </c>
      <c r="J39" s="160" t="s">
        <v>24</v>
      </c>
      <c r="L39" s="48"/>
      <c r="M39" s="26"/>
      <c r="S39" s="26"/>
      <c r="T39" s="26"/>
      <c r="U39" s="26"/>
    </row>
    <row r="40" spans="2:30">
      <c r="C40" s="26"/>
      <c r="H40" s="88">
        <v>0</v>
      </c>
      <c r="I40" s="3">
        <v>28</v>
      </c>
      <c r="J40" s="160" t="s">
        <v>32</v>
      </c>
      <c r="L40" s="48"/>
      <c r="M40" s="26"/>
      <c r="S40" s="26"/>
      <c r="T40" s="26"/>
      <c r="U40" s="26"/>
    </row>
    <row r="41" spans="2:30">
      <c r="H41" s="333">
        <v>0</v>
      </c>
      <c r="I41" s="3">
        <v>29</v>
      </c>
      <c r="J41" s="160" t="s">
        <v>54</v>
      </c>
      <c r="L41" s="48"/>
      <c r="M41" s="26"/>
      <c r="S41" s="26"/>
      <c r="T41" s="26"/>
      <c r="U41" s="26"/>
    </row>
    <row r="42" spans="2:30">
      <c r="H42" s="44">
        <v>0</v>
      </c>
      <c r="I42" s="3">
        <v>30</v>
      </c>
      <c r="J42" s="160" t="s">
        <v>33</v>
      </c>
      <c r="L42" s="48"/>
      <c r="M42" s="26"/>
      <c r="S42" s="26"/>
      <c r="T42" s="26"/>
      <c r="U42" s="26"/>
    </row>
    <row r="43" spans="2:30">
      <c r="H43" s="193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93699</v>
      </c>
      <c r="I44" s="3"/>
      <c r="J44" s="165" t="s">
        <v>97</v>
      </c>
      <c r="L44" s="48"/>
      <c r="M44" s="26"/>
    </row>
    <row r="45" spans="2:30">
      <c r="R45" s="104"/>
    </row>
    <row r="46" spans="2:30" ht="13.5" customHeight="1">
      <c r="H46" s="387" t="s">
        <v>176</v>
      </c>
      <c r="L46" s="402" t="s">
        <v>179</v>
      </c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204</v>
      </c>
      <c r="I47" s="3"/>
      <c r="J47" s="178" t="s">
        <v>71</v>
      </c>
      <c r="K47" s="3"/>
      <c r="L47" s="298" t="s">
        <v>196</v>
      </c>
      <c r="S47" s="26"/>
      <c r="T47" s="26"/>
      <c r="U47" s="26"/>
      <c r="V47" s="26"/>
    </row>
    <row r="48" spans="2:30">
      <c r="H48" s="177" t="s">
        <v>99</v>
      </c>
      <c r="I48" s="121"/>
      <c r="J48" s="177" t="s">
        <v>47</v>
      </c>
      <c r="K48" s="121"/>
      <c r="L48" s="302" t="s">
        <v>99</v>
      </c>
      <c r="S48" s="26"/>
      <c r="T48" s="26"/>
      <c r="U48" s="26"/>
      <c r="V48" s="26"/>
    </row>
    <row r="49" spans="1:22">
      <c r="H49" s="424">
        <v>78547</v>
      </c>
      <c r="I49" s="3">
        <v>26</v>
      </c>
      <c r="J49" s="160" t="s">
        <v>30</v>
      </c>
      <c r="K49" s="3">
        <f>SUM(I49)</f>
        <v>26</v>
      </c>
      <c r="L49" s="303">
        <v>83747</v>
      </c>
      <c r="S49" s="26"/>
      <c r="T49" s="26"/>
      <c r="U49" s="26"/>
      <c r="V49" s="26"/>
    </row>
    <row r="50" spans="1:22">
      <c r="H50" s="43">
        <v>17713</v>
      </c>
      <c r="I50" s="3">
        <v>13</v>
      </c>
      <c r="J50" s="160" t="s">
        <v>7</v>
      </c>
      <c r="K50" s="3">
        <f t="shared" ref="K50:K58" si="7">SUM(I50)</f>
        <v>13</v>
      </c>
      <c r="L50" s="303">
        <v>16285</v>
      </c>
      <c r="M50" s="26"/>
      <c r="N50" s="90"/>
      <c r="O50" s="90"/>
      <c r="S50" s="26"/>
      <c r="T50" s="26"/>
      <c r="U50" s="26"/>
      <c r="V50" s="26"/>
    </row>
    <row r="51" spans="1:22">
      <c r="H51" s="88">
        <v>12653</v>
      </c>
      <c r="I51" s="3">
        <v>25</v>
      </c>
      <c r="J51" s="160" t="s">
        <v>29</v>
      </c>
      <c r="K51" s="3">
        <f t="shared" si="7"/>
        <v>25</v>
      </c>
      <c r="L51" s="303">
        <v>5868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88">
        <v>11129</v>
      </c>
      <c r="I52" s="3">
        <v>33</v>
      </c>
      <c r="J52" s="160" t="s">
        <v>0</v>
      </c>
      <c r="K52" s="3">
        <f t="shared" si="7"/>
        <v>33</v>
      </c>
      <c r="L52" s="303">
        <v>12845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201</v>
      </c>
      <c r="D53" s="59" t="s">
        <v>193</v>
      </c>
      <c r="E53" s="59" t="s">
        <v>41</v>
      </c>
      <c r="F53" s="59" t="s">
        <v>50</v>
      </c>
      <c r="G53" s="8" t="s">
        <v>172</v>
      </c>
      <c r="H53" s="88">
        <v>8871</v>
      </c>
      <c r="I53" s="3">
        <v>16</v>
      </c>
      <c r="J53" s="160" t="s">
        <v>3</v>
      </c>
      <c r="K53" s="3">
        <f t="shared" si="7"/>
        <v>16</v>
      </c>
      <c r="L53" s="303">
        <v>8685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78547</v>
      </c>
      <c r="D54" s="97">
        <f>SUM(L49)</f>
        <v>83747</v>
      </c>
      <c r="E54" s="52">
        <f t="shared" ref="E54:E64" si="9">SUM(N63/M63*100)</f>
        <v>100.57234314980793</v>
      </c>
      <c r="F54" s="52">
        <f>SUM(C54/D54*100)</f>
        <v>93.790822357815813</v>
      </c>
      <c r="G54" s="3"/>
      <c r="H54" s="88">
        <v>8624</v>
      </c>
      <c r="I54" s="3">
        <v>22</v>
      </c>
      <c r="J54" s="160" t="s">
        <v>26</v>
      </c>
      <c r="K54" s="3">
        <f t="shared" si="7"/>
        <v>22</v>
      </c>
      <c r="L54" s="303">
        <v>9309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7</v>
      </c>
      <c r="C55" s="43">
        <f t="shared" si="8"/>
        <v>17713</v>
      </c>
      <c r="D55" s="97">
        <f t="shared" ref="D55:D64" si="10">SUM(L50)</f>
        <v>16285</v>
      </c>
      <c r="E55" s="52">
        <f t="shared" si="9"/>
        <v>102.52952072238944</v>
      </c>
      <c r="F55" s="52">
        <f t="shared" ref="F55:F64" si="11">SUM(C55/D55*100)</f>
        <v>108.76880564937059</v>
      </c>
      <c r="G55" s="3"/>
      <c r="H55" s="88">
        <v>8041</v>
      </c>
      <c r="I55" s="3">
        <v>34</v>
      </c>
      <c r="J55" s="160" t="s">
        <v>1</v>
      </c>
      <c r="K55" s="3">
        <f t="shared" si="7"/>
        <v>34</v>
      </c>
      <c r="L55" s="303">
        <v>8517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29</v>
      </c>
      <c r="C56" s="43">
        <f t="shared" si="8"/>
        <v>12653</v>
      </c>
      <c r="D56" s="97">
        <f t="shared" si="10"/>
        <v>5868</v>
      </c>
      <c r="E56" s="52">
        <f t="shared" si="9"/>
        <v>101.00582741278839</v>
      </c>
      <c r="F56" s="52">
        <f t="shared" si="11"/>
        <v>215.62713019768233</v>
      </c>
      <c r="G56" s="3"/>
      <c r="H56" s="44">
        <v>7040</v>
      </c>
      <c r="I56" s="3">
        <v>36</v>
      </c>
      <c r="J56" s="160" t="s">
        <v>5</v>
      </c>
      <c r="K56" s="3">
        <f t="shared" si="7"/>
        <v>36</v>
      </c>
      <c r="L56" s="303">
        <v>4876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0</v>
      </c>
      <c r="C57" s="43">
        <f t="shared" si="8"/>
        <v>11129</v>
      </c>
      <c r="D57" s="97">
        <f t="shared" si="10"/>
        <v>12845</v>
      </c>
      <c r="E57" s="52">
        <f t="shared" si="9"/>
        <v>131.57956963821235</v>
      </c>
      <c r="F57" s="52">
        <f t="shared" si="11"/>
        <v>86.64071623199689</v>
      </c>
      <c r="G57" s="3"/>
      <c r="H57" s="417">
        <v>4901</v>
      </c>
      <c r="I57" s="3">
        <v>24</v>
      </c>
      <c r="J57" s="160" t="s">
        <v>28</v>
      </c>
      <c r="K57" s="3">
        <f t="shared" si="7"/>
        <v>24</v>
      </c>
      <c r="L57" s="303">
        <v>5257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3</v>
      </c>
      <c r="C58" s="43">
        <f t="shared" si="8"/>
        <v>8871</v>
      </c>
      <c r="D58" s="97">
        <f t="shared" si="10"/>
        <v>8685</v>
      </c>
      <c r="E58" s="52">
        <f t="shared" si="9"/>
        <v>100.04511108604939</v>
      </c>
      <c r="F58" s="52">
        <f t="shared" si="11"/>
        <v>102.14162348877376</v>
      </c>
      <c r="G58" s="12"/>
      <c r="H58" s="330">
        <v>4348</v>
      </c>
      <c r="I58" s="14">
        <v>40</v>
      </c>
      <c r="J58" s="162" t="s">
        <v>2</v>
      </c>
      <c r="K58" s="14">
        <f t="shared" si="7"/>
        <v>40</v>
      </c>
      <c r="L58" s="304">
        <v>5228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26</v>
      </c>
      <c r="C59" s="43">
        <f t="shared" si="8"/>
        <v>8624</v>
      </c>
      <c r="D59" s="97">
        <f t="shared" si="10"/>
        <v>9309</v>
      </c>
      <c r="E59" s="52">
        <f t="shared" si="9"/>
        <v>89.367875647668399</v>
      </c>
      <c r="F59" s="52">
        <f t="shared" si="11"/>
        <v>92.64152970243849</v>
      </c>
      <c r="G59" s="3"/>
      <c r="H59" s="437">
        <v>2654</v>
      </c>
      <c r="I59" s="335">
        <v>38</v>
      </c>
      <c r="J59" s="220" t="s">
        <v>38</v>
      </c>
      <c r="K59" s="8" t="s">
        <v>67</v>
      </c>
      <c r="L59" s="305">
        <v>169529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1</v>
      </c>
      <c r="C60" s="43">
        <f t="shared" si="8"/>
        <v>8041</v>
      </c>
      <c r="D60" s="97">
        <f t="shared" si="10"/>
        <v>8517</v>
      </c>
      <c r="E60" s="52">
        <f t="shared" si="9"/>
        <v>98.795920874800345</v>
      </c>
      <c r="F60" s="52">
        <f t="shared" si="11"/>
        <v>94.411177644710577</v>
      </c>
      <c r="G60" s="3"/>
      <c r="H60" s="125">
        <v>1591</v>
      </c>
      <c r="I60" s="139">
        <v>21</v>
      </c>
      <c r="J60" s="3" t="s">
        <v>155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5</v>
      </c>
      <c r="C61" s="43">
        <f t="shared" si="8"/>
        <v>7040</v>
      </c>
      <c r="D61" s="97">
        <f t="shared" si="10"/>
        <v>4876</v>
      </c>
      <c r="E61" s="52">
        <f t="shared" si="9"/>
        <v>100.61454909246821</v>
      </c>
      <c r="F61" s="52">
        <f t="shared" si="11"/>
        <v>144.38063986874488</v>
      </c>
      <c r="G61" s="11"/>
      <c r="H61" s="125">
        <v>1100</v>
      </c>
      <c r="I61" s="139">
        <v>17</v>
      </c>
      <c r="J61" s="160" t="s">
        <v>21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28</v>
      </c>
      <c r="C62" s="43">
        <f t="shared" si="8"/>
        <v>4901</v>
      </c>
      <c r="D62" s="97">
        <f t="shared" si="10"/>
        <v>5257</v>
      </c>
      <c r="E62" s="52">
        <f t="shared" si="9"/>
        <v>99.050121261115592</v>
      </c>
      <c r="F62" s="52">
        <f t="shared" si="11"/>
        <v>93.228076849914402</v>
      </c>
      <c r="G62" s="12"/>
      <c r="H62" s="91">
        <v>815</v>
      </c>
      <c r="I62" s="173">
        <v>23</v>
      </c>
      <c r="J62" s="160" t="s">
        <v>27</v>
      </c>
      <c r="K62" s="50"/>
      <c r="L62" t="s">
        <v>61</v>
      </c>
      <c r="M62" s="401" t="s">
        <v>181</v>
      </c>
      <c r="N62" s="42" t="s">
        <v>75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2</v>
      </c>
      <c r="C63" s="330">
        <f t="shared" si="8"/>
        <v>4348</v>
      </c>
      <c r="D63" s="137">
        <f t="shared" si="10"/>
        <v>5228</v>
      </c>
      <c r="E63" s="57">
        <f t="shared" si="9"/>
        <v>83.56717278493177</v>
      </c>
      <c r="F63" s="57">
        <f t="shared" si="11"/>
        <v>83.167559296097934</v>
      </c>
      <c r="G63" s="92"/>
      <c r="H63" s="91">
        <v>548</v>
      </c>
      <c r="I63" s="3">
        <v>12</v>
      </c>
      <c r="J63" s="160" t="s">
        <v>18</v>
      </c>
      <c r="K63" s="3">
        <f>SUM(K49)</f>
        <v>26</v>
      </c>
      <c r="L63" s="160" t="s">
        <v>30</v>
      </c>
      <c r="M63" s="169">
        <v>78100</v>
      </c>
      <c r="N63" s="89">
        <f>SUM(H49)</f>
        <v>78547</v>
      </c>
      <c r="O63" s="45"/>
      <c r="S63" s="26"/>
      <c r="T63" s="26"/>
      <c r="U63" s="26"/>
      <c r="V63" s="26"/>
    </row>
    <row r="64" spans="1:22" ht="14.25" thickBot="1">
      <c r="A64" s="65"/>
      <c r="B64" s="66" t="s">
        <v>56</v>
      </c>
      <c r="C64" s="100">
        <f>SUM(H89)</f>
        <v>169184</v>
      </c>
      <c r="D64" s="138">
        <f t="shared" si="10"/>
        <v>169529</v>
      </c>
      <c r="E64" s="70">
        <f t="shared" si="9"/>
        <v>101.37516552918406</v>
      </c>
      <c r="F64" s="70">
        <f t="shared" si="11"/>
        <v>99.796494994956618</v>
      </c>
      <c r="G64" s="385">
        <v>77.400000000000006</v>
      </c>
      <c r="H64" s="91">
        <v>242</v>
      </c>
      <c r="I64" s="3">
        <v>1</v>
      </c>
      <c r="J64" s="160" t="s">
        <v>4</v>
      </c>
      <c r="K64" s="3">
        <f t="shared" ref="K64:K72" si="12">SUM(K50)</f>
        <v>13</v>
      </c>
      <c r="L64" s="160" t="s">
        <v>7</v>
      </c>
      <c r="M64" s="169">
        <v>17276</v>
      </c>
      <c r="N64" s="89">
        <f t="shared" ref="N64:N72" si="13">SUM(H50)</f>
        <v>17713</v>
      </c>
      <c r="O64" s="45"/>
      <c r="S64" s="26"/>
      <c r="T64" s="26"/>
      <c r="U64" s="26"/>
      <c r="V64" s="26"/>
    </row>
    <row r="65" spans="2:22">
      <c r="H65" s="415">
        <v>130</v>
      </c>
      <c r="I65" s="3">
        <v>11</v>
      </c>
      <c r="J65" s="160" t="s">
        <v>17</v>
      </c>
      <c r="K65" s="3">
        <f t="shared" si="12"/>
        <v>25</v>
      </c>
      <c r="L65" s="160" t="s">
        <v>29</v>
      </c>
      <c r="M65" s="169">
        <v>12527</v>
      </c>
      <c r="N65" s="89">
        <f t="shared" si="13"/>
        <v>12653</v>
      </c>
      <c r="O65" s="45"/>
      <c r="S65" s="26"/>
      <c r="T65" s="26"/>
      <c r="U65" s="26"/>
      <c r="V65" s="26"/>
    </row>
    <row r="66" spans="2:22">
      <c r="H66" s="43">
        <v>76</v>
      </c>
      <c r="I66" s="3">
        <v>9</v>
      </c>
      <c r="J66" s="3" t="s">
        <v>161</v>
      </c>
      <c r="K66" s="3">
        <f t="shared" si="12"/>
        <v>33</v>
      </c>
      <c r="L66" s="160" t="s">
        <v>0</v>
      </c>
      <c r="M66" s="169">
        <v>8458</v>
      </c>
      <c r="N66" s="89">
        <f t="shared" si="13"/>
        <v>11129</v>
      </c>
      <c r="O66" s="45"/>
      <c r="S66" s="26"/>
      <c r="T66" s="26"/>
      <c r="U66" s="26"/>
      <c r="V66" s="26"/>
    </row>
    <row r="67" spans="2:22">
      <c r="H67" s="89">
        <v>76</v>
      </c>
      <c r="I67" s="3">
        <v>15</v>
      </c>
      <c r="J67" s="160" t="s">
        <v>20</v>
      </c>
      <c r="K67" s="3">
        <f t="shared" si="12"/>
        <v>16</v>
      </c>
      <c r="L67" s="160" t="s">
        <v>3</v>
      </c>
      <c r="M67" s="169">
        <v>8867</v>
      </c>
      <c r="N67" s="89">
        <f t="shared" si="13"/>
        <v>8871</v>
      </c>
      <c r="O67" s="45"/>
      <c r="S67" s="26"/>
      <c r="T67" s="26"/>
      <c r="U67" s="26"/>
      <c r="V67" s="26"/>
    </row>
    <row r="68" spans="2:22">
      <c r="B68" s="51"/>
      <c r="C68" s="26"/>
      <c r="H68" s="44">
        <v>38</v>
      </c>
      <c r="I68" s="3">
        <v>4</v>
      </c>
      <c r="J68" s="160" t="s">
        <v>11</v>
      </c>
      <c r="K68" s="3">
        <f t="shared" si="12"/>
        <v>22</v>
      </c>
      <c r="L68" s="160" t="s">
        <v>26</v>
      </c>
      <c r="M68" s="169">
        <v>9650</v>
      </c>
      <c r="N68" s="89">
        <f t="shared" si="13"/>
        <v>8624</v>
      </c>
      <c r="O68" s="45"/>
      <c r="S68" s="26"/>
      <c r="T68" s="26"/>
      <c r="U68" s="26"/>
      <c r="V68" s="26"/>
    </row>
    <row r="69" spans="2:22">
      <c r="B69" s="51"/>
      <c r="C69" s="26"/>
      <c r="H69" s="44">
        <v>27</v>
      </c>
      <c r="I69" s="3">
        <v>35</v>
      </c>
      <c r="J69" s="160" t="s">
        <v>36</v>
      </c>
      <c r="K69" s="3">
        <f t="shared" si="12"/>
        <v>34</v>
      </c>
      <c r="L69" s="160" t="s">
        <v>1</v>
      </c>
      <c r="M69" s="169">
        <v>8139</v>
      </c>
      <c r="N69" s="89">
        <f t="shared" si="13"/>
        <v>8041</v>
      </c>
      <c r="O69" s="45"/>
      <c r="S69" s="26"/>
      <c r="T69" s="26"/>
      <c r="U69" s="26"/>
      <c r="V69" s="26"/>
    </row>
    <row r="70" spans="2:22">
      <c r="B70" s="50"/>
      <c r="H70" s="44">
        <v>12</v>
      </c>
      <c r="I70" s="3">
        <v>27</v>
      </c>
      <c r="J70" s="160" t="s">
        <v>31</v>
      </c>
      <c r="K70" s="3">
        <f t="shared" si="12"/>
        <v>36</v>
      </c>
      <c r="L70" s="160" t="s">
        <v>5</v>
      </c>
      <c r="M70" s="169">
        <v>6997</v>
      </c>
      <c r="N70" s="89">
        <f t="shared" si="13"/>
        <v>7040</v>
      </c>
      <c r="O70" s="45"/>
      <c r="S70" s="26"/>
      <c r="T70" s="26"/>
      <c r="U70" s="26"/>
      <c r="V70" s="26"/>
    </row>
    <row r="71" spans="2:22">
      <c r="B71" s="50"/>
      <c r="H71" s="44">
        <v>8</v>
      </c>
      <c r="I71" s="3">
        <v>29</v>
      </c>
      <c r="J71" s="160" t="s">
        <v>54</v>
      </c>
      <c r="K71" s="3">
        <f t="shared" si="12"/>
        <v>24</v>
      </c>
      <c r="L71" s="160" t="s">
        <v>28</v>
      </c>
      <c r="M71" s="169">
        <v>4948</v>
      </c>
      <c r="N71" s="89">
        <f t="shared" si="13"/>
        <v>4901</v>
      </c>
      <c r="O71" s="45"/>
      <c r="S71" s="26"/>
      <c r="T71" s="26"/>
      <c r="U71" s="26"/>
      <c r="V71" s="26"/>
    </row>
    <row r="72" spans="2:22" ht="14.25" thickBot="1">
      <c r="B72" s="50"/>
      <c r="H72" s="88">
        <v>0</v>
      </c>
      <c r="I72" s="3">
        <v>2</v>
      </c>
      <c r="J72" s="160" t="s">
        <v>6</v>
      </c>
      <c r="K72" s="3">
        <f t="shared" si="12"/>
        <v>40</v>
      </c>
      <c r="L72" s="162" t="s">
        <v>2</v>
      </c>
      <c r="M72" s="170">
        <v>5203</v>
      </c>
      <c r="N72" s="89">
        <f t="shared" si="13"/>
        <v>4348</v>
      </c>
      <c r="O72" s="45"/>
      <c r="S72" s="26"/>
      <c r="T72" s="26"/>
      <c r="U72" s="26"/>
      <c r="V72" s="26"/>
    </row>
    <row r="73" spans="2:22" ht="14.25" thickTop="1">
      <c r="B73" s="50"/>
      <c r="H73" s="44">
        <v>0</v>
      </c>
      <c r="I73" s="3">
        <v>3</v>
      </c>
      <c r="J73" s="160" t="s">
        <v>10</v>
      </c>
      <c r="K73" s="43"/>
      <c r="L73" s="114" t="s">
        <v>92</v>
      </c>
      <c r="M73" s="168">
        <v>166889</v>
      </c>
      <c r="N73" s="167">
        <f>SUM(H89)</f>
        <v>169184</v>
      </c>
      <c r="O73" s="45"/>
      <c r="S73" s="26"/>
      <c r="T73" s="26"/>
      <c r="U73" s="26"/>
      <c r="V73" s="26"/>
    </row>
    <row r="74" spans="2:22">
      <c r="B74" s="50"/>
      <c r="H74" s="289">
        <v>0</v>
      </c>
      <c r="I74" s="3">
        <v>5</v>
      </c>
      <c r="J74" s="160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44">
        <v>0</v>
      </c>
      <c r="I75" s="3">
        <v>6</v>
      </c>
      <c r="J75" s="160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88">
        <v>0</v>
      </c>
      <c r="I76" s="3">
        <v>7</v>
      </c>
      <c r="J76" s="160" t="s">
        <v>14</v>
      </c>
      <c r="L76" s="42"/>
      <c r="M76" s="26"/>
      <c r="S76" s="26"/>
      <c r="T76" s="26"/>
      <c r="U76" s="26"/>
      <c r="V76" s="26"/>
    </row>
    <row r="77" spans="2:22">
      <c r="B77" s="50"/>
      <c r="H77" s="44">
        <v>0</v>
      </c>
      <c r="I77" s="3">
        <v>8</v>
      </c>
      <c r="J77" s="160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>
      <c r="H78" s="44">
        <v>0</v>
      </c>
      <c r="I78" s="3">
        <v>10</v>
      </c>
      <c r="J78" s="160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>
      <c r="H79" s="43">
        <v>0</v>
      </c>
      <c r="I79" s="3">
        <v>14</v>
      </c>
      <c r="J79" s="160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>
      <c r="H80" s="88">
        <v>0</v>
      </c>
      <c r="I80" s="3">
        <v>18</v>
      </c>
      <c r="J80" s="160" t="s">
        <v>22</v>
      </c>
      <c r="N80" s="26"/>
      <c r="O80" s="26"/>
      <c r="S80" s="26"/>
      <c r="T80" s="26"/>
      <c r="U80" s="26"/>
      <c r="V80" s="26"/>
    </row>
    <row r="81" spans="8:22">
      <c r="H81" s="122">
        <v>0</v>
      </c>
      <c r="I81" s="3">
        <v>19</v>
      </c>
      <c r="J81" s="160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>
      <c r="H82" s="89">
        <v>0</v>
      </c>
      <c r="I82" s="3">
        <v>20</v>
      </c>
      <c r="J82" s="160" t="s">
        <v>24</v>
      </c>
      <c r="L82" s="47"/>
      <c r="M82" s="384"/>
      <c r="N82" s="26"/>
      <c r="O82" s="26"/>
      <c r="S82" s="26"/>
      <c r="T82" s="26"/>
      <c r="U82" s="26"/>
      <c r="V82" s="26"/>
    </row>
    <row r="83" spans="8:22">
      <c r="H83" s="88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88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44">
        <v>0</v>
      </c>
      <c r="I85" s="3">
        <v>31</v>
      </c>
      <c r="J85" s="160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44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333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4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169184</v>
      </c>
      <c r="I89" s="3"/>
      <c r="J89" s="3" t="s">
        <v>8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3:J43">
    <sortCondition descending="1" ref="H3:H43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L82" sqref="L82:M8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380" t="s">
        <v>174</v>
      </c>
      <c r="J1" s="101"/>
      <c r="Q1" s="26"/>
      <c r="R1" s="108"/>
    </row>
    <row r="2" spans="5:30">
      <c r="H2" s="410" t="s">
        <v>201</v>
      </c>
      <c r="I2" s="3"/>
      <c r="J2" s="185" t="s">
        <v>103</v>
      </c>
      <c r="K2" s="3"/>
      <c r="L2" s="179" t="s">
        <v>193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99</v>
      </c>
      <c r="I3" s="3"/>
      <c r="J3" s="144" t="s">
        <v>47</v>
      </c>
      <c r="K3" s="3"/>
      <c r="L3" s="42" t="s">
        <v>99</v>
      </c>
      <c r="M3" s="82"/>
      <c r="N3" s="418"/>
      <c r="R3" s="48"/>
      <c r="S3" s="26"/>
      <c r="T3" s="26"/>
      <c r="U3" s="26"/>
      <c r="V3" s="26"/>
    </row>
    <row r="4" spans="5:30" ht="13.5" customHeight="1">
      <c r="H4" s="89">
        <v>75624</v>
      </c>
      <c r="I4" s="3">
        <v>31</v>
      </c>
      <c r="J4" s="33" t="s">
        <v>64</v>
      </c>
      <c r="K4" s="200">
        <f>SUM(I4)</f>
        <v>31</v>
      </c>
      <c r="L4" s="272">
        <v>68768</v>
      </c>
      <c r="M4" s="391"/>
      <c r="N4" s="418"/>
      <c r="R4" s="48"/>
      <c r="S4" s="26"/>
      <c r="T4" s="26"/>
      <c r="U4" s="26"/>
      <c r="V4" s="26"/>
    </row>
    <row r="5" spans="5:30" ht="13.5" customHeight="1">
      <c r="H5" s="88">
        <v>41132</v>
      </c>
      <c r="I5" s="3">
        <v>3</v>
      </c>
      <c r="J5" s="33" t="s">
        <v>10</v>
      </c>
      <c r="K5" s="200">
        <f t="shared" ref="K5:K13" si="0">SUM(I5)</f>
        <v>3</v>
      </c>
      <c r="L5" s="272">
        <v>44788</v>
      </c>
      <c r="M5" s="45"/>
      <c r="N5" s="418"/>
      <c r="R5" s="48"/>
      <c r="S5" s="26"/>
      <c r="T5" s="26"/>
      <c r="U5" s="26"/>
      <c r="V5" s="26"/>
    </row>
    <row r="6" spans="5:30" ht="13.5" customHeight="1">
      <c r="H6" s="88">
        <v>30859</v>
      </c>
      <c r="I6" s="3">
        <v>17</v>
      </c>
      <c r="J6" s="33" t="s">
        <v>21</v>
      </c>
      <c r="K6" s="200">
        <f t="shared" si="0"/>
        <v>17</v>
      </c>
      <c r="L6" s="272">
        <v>29792</v>
      </c>
      <c r="M6" s="45"/>
      <c r="N6" s="418"/>
      <c r="R6" s="48"/>
      <c r="S6" s="26"/>
      <c r="T6" s="26"/>
      <c r="U6" s="26"/>
      <c r="V6" s="26"/>
    </row>
    <row r="7" spans="5:30" ht="13.5" customHeight="1">
      <c r="H7" s="88">
        <v>29172</v>
      </c>
      <c r="I7" s="3">
        <v>2</v>
      </c>
      <c r="J7" s="33" t="s">
        <v>6</v>
      </c>
      <c r="K7" s="200">
        <f t="shared" si="0"/>
        <v>2</v>
      </c>
      <c r="L7" s="272">
        <v>39968</v>
      </c>
      <c r="M7" s="45"/>
      <c r="N7" s="418"/>
      <c r="R7" s="48"/>
      <c r="S7" s="26"/>
      <c r="T7" s="26"/>
      <c r="U7" s="26"/>
      <c r="V7" s="26"/>
    </row>
    <row r="8" spans="5:30">
      <c r="H8" s="289">
        <v>28834</v>
      </c>
      <c r="I8" s="3">
        <v>34</v>
      </c>
      <c r="J8" s="33" t="s">
        <v>1</v>
      </c>
      <c r="K8" s="200">
        <f t="shared" si="0"/>
        <v>34</v>
      </c>
      <c r="L8" s="272">
        <v>26806</v>
      </c>
      <c r="M8" s="45"/>
      <c r="R8" s="48"/>
      <c r="S8" s="26"/>
      <c r="T8" s="26"/>
      <c r="U8" s="26"/>
      <c r="V8" s="26"/>
    </row>
    <row r="9" spans="5:30">
      <c r="H9" s="88">
        <v>16395</v>
      </c>
      <c r="I9" s="3">
        <v>13</v>
      </c>
      <c r="J9" s="33" t="s">
        <v>7</v>
      </c>
      <c r="K9" s="200">
        <f t="shared" si="0"/>
        <v>13</v>
      </c>
      <c r="L9" s="272">
        <v>13892</v>
      </c>
      <c r="M9" s="45"/>
      <c r="R9" s="48"/>
      <c r="S9" s="26"/>
      <c r="T9" s="26"/>
      <c r="U9" s="26"/>
      <c r="V9" s="26"/>
    </row>
    <row r="10" spans="5:30">
      <c r="H10" s="289">
        <v>13585</v>
      </c>
      <c r="I10" s="3">
        <v>33</v>
      </c>
      <c r="J10" s="33" t="s">
        <v>0</v>
      </c>
      <c r="K10" s="200">
        <f t="shared" si="0"/>
        <v>33</v>
      </c>
      <c r="L10" s="272">
        <v>17009</v>
      </c>
      <c r="M10" s="45"/>
      <c r="R10" s="48"/>
      <c r="S10" s="26"/>
      <c r="T10" s="26"/>
      <c r="U10" s="26"/>
      <c r="V10" s="26"/>
    </row>
    <row r="11" spans="5:30">
      <c r="H11" s="88">
        <v>13522</v>
      </c>
      <c r="I11" s="3">
        <v>40</v>
      </c>
      <c r="J11" s="33" t="s">
        <v>2</v>
      </c>
      <c r="K11" s="200">
        <f t="shared" si="0"/>
        <v>40</v>
      </c>
      <c r="L11" s="272">
        <v>16575</v>
      </c>
      <c r="M11" s="45"/>
      <c r="N11" s="29"/>
      <c r="R11" s="48"/>
      <c r="S11" s="26"/>
      <c r="T11" s="26"/>
      <c r="U11" s="26"/>
      <c r="V11" s="26"/>
    </row>
    <row r="12" spans="5:30">
      <c r="H12" s="444">
        <v>12924</v>
      </c>
      <c r="I12" s="3">
        <v>26</v>
      </c>
      <c r="J12" s="33" t="s">
        <v>30</v>
      </c>
      <c r="K12" s="200">
        <f t="shared" si="0"/>
        <v>26</v>
      </c>
      <c r="L12" s="273">
        <v>10019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27">
        <v>12112</v>
      </c>
      <c r="I13" s="14">
        <v>11</v>
      </c>
      <c r="J13" s="77" t="s">
        <v>17</v>
      </c>
      <c r="K13" s="200">
        <f t="shared" si="0"/>
        <v>11</v>
      </c>
      <c r="L13" s="273">
        <v>8497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445">
        <v>10897</v>
      </c>
      <c r="I14" s="219">
        <v>38</v>
      </c>
      <c r="J14" s="377" t="s">
        <v>38</v>
      </c>
      <c r="K14" s="107" t="s">
        <v>8</v>
      </c>
      <c r="L14" s="274">
        <v>345992</v>
      </c>
      <c r="N14" s="32"/>
      <c r="R14" s="48"/>
      <c r="S14" s="26"/>
      <c r="T14" s="26"/>
      <c r="U14" s="26"/>
      <c r="V14" s="26"/>
    </row>
    <row r="15" spans="5:30">
      <c r="H15" s="88">
        <v>8105</v>
      </c>
      <c r="I15" s="3">
        <v>1</v>
      </c>
      <c r="J15" s="33" t="s">
        <v>4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7860</v>
      </c>
      <c r="I16" s="3">
        <v>21</v>
      </c>
      <c r="J16" s="3" t="s">
        <v>155</v>
      </c>
      <c r="K16" s="50"/>
      <c r="L16" s="32"/>
      <c r="R16" s="48"/>
      <c r="S16" s="26"/>
      <c r="T16" s="26"/>
      <c r="U16" s="26"/>
      <c r="V16" s="26"/>
    </row>
    <row r="17" spans="1:22">
      <c r="H17" s="88">
        <v>7072</v>
      </c>
      <c r="I17" s="3">
        <v>16</v>
      </c>
      <c r="J17" s="33" t="s">
        <v>3</v>
      </c>
      <c r="L17" s="32"/>
      <c r="M17" s="395"/>
      <c r="R17" s="48"/>
      <c r="S17" s="26"/>
      <c r="T17" s="26"/>
      <c r="U17" s="26"/>
      <c r="V17" s="26"/>
    </row>
    <row r="18" spans="1:22">
      <c r="H18" s="122">
        <v>6225</v>
      </c>
      <c r="I18" s="3">
        <v>25</v>
      </c>
      <c r="J18" s="33" t="s">
        <v>29</v>
      </c>
      <c r="L18" s="186" t="s">
        <v>103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>
      <c r="H19" s="89">
        <v>5241</v>
      </c>
      <c r="I19" s="3">
        <v>24</v>
      </c>
      <c r="J19" s="33" t="s">
        <v>28</v>
      </c>
      <c r="K19" s="116">
        <f>SUM(I4)</f>
        <v>31</v>
      </c>
      <c r="L19" s="33" t="s">
        <v>64</v>
      </c>
      <c r="M19" s="365">
        <v>76793</v>
      </c>
      <c r="N19" s="89">
        <f>SUM(H4)</f>
        <v>75624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47</v>
      </c>
      <c r="C20" s="59" t="s">
        <v>201</v>
      </c>
      <c r="D20" s="59" t="s">
        <v>193</v>
      </c>
      <c r="E20" s="59" t="s">
        <v>41</v>
      </c>
      <c r="F20" s="59" t="s">
        <v>50</v>
      </c>
      <c r="G20" s="8" t="s">
        <v>172</v>
      </c>
      <c r="H20" s="44">
        <v>5227</v>
      </c>
      <c r="I20" s="3">
        <v>36</v>
      </c>
      <c r="J20" s="33" t="s">
        <v>5</v>
      </c>
      <c r="K20" s="116">
        <f t="shared" ref="K20:K28" si="1">SUM(I5)</f>
        <v>3</v>
      </c>
      <c r="L20" s="33" t="s">
        <v>10</v>
      </c>
      <c r="M20" s="366">
        <v>44750</v>
      </c>
      <c r="N20" s="89">
        <f t="shared" ref="N20:N28" si="2">SUM(H5)</f>
        <v>41132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64</v>
      </c>
      <c r="C21" s="199">
        <f>SUM(H4)</f>
        <v>75624</v>
      </c>
      <c r="D21" s="5">
        <f>SUM(L4)</f>
        <v>68768</v>
      </c>
      <c r="E21" s="52">
        <f t="shared" ref="E21:E30" si="3">SUM(N19/M19*100)</f>
        <v>98.47772583438595</v>
      </c>
      <c r="F21" s="52">
        <f t="shared" ref="F21:F31" si="4">SUM(C21/D21*100)</f>
        <v>109.96975337366217</v>
      </c>
      <c r="G21" s="62"/>
      <c r="H21" s="289">
        <v>3255</v>
      </c>
      <c r="I21" s="3">
        <v>9</v>
      </c>
      <c r="J21" s="3" t="s">
        <v>161</v>
      </c>
      <c r="K21" s="116">
        <f t="shared" si="1"/>
        <v>17</v>
      </c>
      <c r="L21" s="33" t="s">
        <v>21</v>
      </c>
      <c r="M21" s="366">
        <v>33958</v>
      </c>
      <c r="N21" s="89">
        <f t="shared" si="2"/>
        <v>30859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10</v>
      </c>
      <c r="C22" s="199">
        <f t="shared" ref="C22:C30" si="5">SUM(H5)</f>
        <v>41132</v>
      </c>
      <c r="D22" s="5">
        <f t="shared" ref="D22:D30" si="6">SUM(L5)</f>
        <v>44788</v>
      </c>
      <c r="E22" s="52">
        <f t="shared" si="3"/>
        <v>91.915083798882677</v>
      </c>
      <c r="F22" s="52">
        <f t="shared" si="4"/>
        <v>91.837099223006163</v>
      </c>
      <c r="G22" s="62"/>
      <c r="H22" s="88">
        <v>2275</v>
      </c>
      <c r="I22" s="3">
        <v>14</v>
      </c>
      <c r="J22" s="33" t="s">
        <v>19</v>
      </c>
      <c r="K22" s="116">
        <f t="shared" si="1"/>
        <v>2</v>
      </c>
      <c r="L22" s="33" t="s">
        <v>6</v>
      </c>
      <c r="M22" s="366">
        <v>38913</v>
      </c>
      <c r="N22" s="89">
        <f t="shared" si="2"/>
        <v>29172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21</v>
      </c>
      <c r="C23" s="199">
        <f t="shared" si="5"/>
        <v>30859</v>
      </c>
      <c r="D23" s="97">
        <f t="shared" si="6"/>
        <v>29792</v>
      </c>
      <c r="E23" s="52">
        <f t="shared" si="3"/>
        <v>90.874020849284406</v>
      </c>
      <c r="F23" s="52">
        <f t="shared" si="4"/>
        <v>103.58149838882922</v>
      </c>
      <c r="G23" s="62"/>
      <c r="H23" s="88">
        <v>1512</v>
      </c>
      <c r="I23" s="3">
        <v>12</v>
      </c>
      <c r="J23" s="33" t="s">
        <v>18</v>
      </c>
      <c r="K23" s="116">
        <f t="shared" si="1"/>
        <v>34</v>
      </c>
      <c r="L23" s="33" t="s">
        <v>1</v>
      </c>
      <c r="M23" s="366">
        <v>29189</v>
      </c>
      <c r="N23" s="89">
        <f t="shared" si="2"/>
        <v>28834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6</v>
      </c>
      <c r="C24" s="199">
        <f t="shared" si="5"/>
        <v>29172</v>
      </c>
      <c r="D24" s="5">
        <f t="shared" si="6"/>
        <v>39968</v>
      </c>
      <c r="E24" s="52">
        <f t="shared" si="3"/>
        <v>74.967234600262117</v>
      </c>
      <c r="F24" s="52">
        <f t="shared" si="4"/>
        <v>72.988390712570066</v>
      </c>
      <c r="G24" s="62"/>
      <c r="H24" s="88">
        <v>1450</v>
      </c>
      <c r="I24" s="3">
        <v>10</v>
      </c>
      <c r="J24" s="33" t="s">
        <v>16</v>
      </c>
      <c r="K24" s="116">
        <f t="shared" si="1"/>
        <v>13</v>
      </c>
      <c r="L24" s="33" t="s">
        <v>7</v>
      </c>
      <c r="M24" s="366">
        <v>17215</v>
      </c>
      <c r="N24" s="89">
        <f t="shared" si="2"/>
        <v>16395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1</v>
      </c>
      <c r="C25" s="199">
        <f t="shared" si="5"/>
        <v>28834</v>
      </c>
      <c r="D25" s="5">
        <f t="shared" si="6"/>
        <v>26806</v>
      </c>
      <c r="E25" s="52">
        <f t="shared" si="3"/>
        <v>98.783788413443418</v>
      </c>
      <c r="F25" s="52">
        <f t="shared" si="4"/>
        <v>107.56547041707081</v>
      </c>
      <c r="G25" s="72"/>
      <c r="H25" s="88">
        <v>1395</v>
      </c>
      <c r="I25" s="3">
        <v>37</v>
      </c>
      <c r="J25" s="33" t="s">
        <v>37</v>
      </c>
      <c r="K25" s="116">
        <f t="shared" si="1"/>
        <v>33</v>
      </c>
      <c r="L25" s="33" t="s">
        <v>0</v>
      </c>
      <c r="M25" s="366">
        <v>11472</v>
      </c>
      <c r="N25" s="89">
        <f t="shared" si="2"/>
        <v>13585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7</v>
      </c>
      <c r="C26" s="199">
        <f t="shared" si="5"/>
        <v>16395</v>
      </c>
      <c r="D26" s="5">
        <f t="shared" si="6"/>
        <v>13892</v>
      </c>
      <c r="E26" s="52">
        <f t="shared" si="3"/>
        <v>95.236712169619523</v>
      </c>
      <c r="F26" s="52">
        <f t="shared" si="4"/>
        <v>118.0175640656493</v>
      </c>
      <c r="G26" s="62"/>
      <c r="H26" s="88">
        <v>1211</v>
      </c>
      <c r="I26" s="3">
        <v>32</v>
      </c>
      <c r="J26" s="33" t="s">
        <v>35</v>
      </c>
      <c r="K26" s="116">
        <f t="shared" si="1"/>
        <v>40</v>
      </c>
      <c r="L26" s="33" t="s">
        <v>2</v>
      </c>
      <c r="M26" s="366">
        <v>17660</v>
      </c>
      <c r="N26" s="89">
        <f t="shared" si="2"/>
        <v>13522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0</v>
      </c>
      <c r="C27" s="199">
        <f t="shared" si="5"/>
        <v>13585</v>
      </c>
      <c r="D27" s="5">
        <f t="shared" si="6"/>
        <v>17009</v>
      </c>
      <c r="E27" s="52">
        <f t="shared" si="3"/>
        <v>118.41875871687589</v>
      </c>
      <c r="F27" s="52">
        <f t="shared" si="4"/>
        <v>79.869480863072496</v>
      </c>
      <c r="G27" s="62"/>
      <c r="H27" s="333">
        <v>453</v>
      </c>
      <c r="I27" s="3">
        <v>15</v>
      </c>
      <c r="J27" s="33" t="s">
        <v>20</v>
      </c>
      <c r="K27" s="116">
        <f t="shared" si="1"/>
        <v>26</v>
      </c>
      <c r="L27" s="33" t="s">
        <v>30</v>
      </c>
      <c r="M27" s="367">
        <v>11746</v>
      </c>
      <c r="N27" s="89">
        <f t="shared" si="2"/>
        <v>12924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2</v>
      </c>
      <c r="C28" s="199">
        <f t="shared" si="5"/>
        <v>13522</v>
      </c>
      <c r="D28" s="5">
        <f t="shared" si="6"/>
        <v>16575</v>
      </c>
      <c r="E28" s="52">
        <f t="shared" si="3"/>
        <v>76.568516421291051</v>
      </c>
      <c r="F28" s="52">
        <f t="shared" si="4"/>
        <v>81.580693815987942</v>
      </c>
      <c r="G28" s="73"/>
      <c r="H28" s="88">
        <v>434</v>
      </c>
      <c r="I28" s="3">
        <v>20</v>
      </c>
      <c r="J28" s="33" t="s">
        <v>24</v>
      </c>
      <c r="K28" s="180">
        <f t="shared" si="1"/>
        <v>11</v>
      </c>
      <c r="L28" s="77" t="s">
        <v>17</v>
      </c>
      <c r="M28" s="368">
        <v>12095</v>
      </c>
      <c r="N28" s="166">
        <f t="shared" si="2"/>
        <v>12112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30</v>
      </c>
      <c r="C29" s="199">
        <f t="shared" si="5"/>
        <v>12924</v>
      </c>
      <c r="D29" s="5">
        <f t="shared" si="6"/>
        <v>10019</v>
      </c>
      <c r="E29" s="52">
        <f t="shared" si="3"/>
        <v>110.02894602417845</v>
      </c>
      <c r="F29" s="52">
        <f t="shared" si="4"/>
        <v>128.99490967162393</v>
      </c>
      <c r="G29" s="72"/>
      <c r="H29" s="88">
        <v>425</v>
      </c>
      <c r="I29" s="3">
        <v>4</v>
      </c>
      <c r="J29" s="33" t="s">
        <v>11</v>
      </c>
      <c r="K29" s="114"/>
      <c r="L29" s="114" t="s">
        <v>55</v>
      </c>
      <c r="M29" s="369">
        <v>363214</v>
      </c>
      <c r="N29" s="171">
        <f>SUM(H44)</f>
        <v>338319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17</v>
      </c>
      <c r="C30" s="199">
        <f t="shared" si="5"/>
        <v>12112</v>
      </c>
      <c r="D30" s="5">
        <f t="shared" si="6"/>
        <v>8497</v>
      </c>
      <c r="E30" s="57">
        <f t="shared" si="3"/>
        <v>100.14055394791237</v>
      </c>
      <c r="F30" s="63">
        <f t="shared" si="4"/>
        <v>142.54442744498056</v>
      </c>
      <c r="G30" s="75"/>
      <c r="H30" s="88">
        <v>335</v>
      </c>
      <c r="I30" s="3">
        <v>39</v>
      </c>
      <c r="J30" s="33" t="s">
        <v>39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338319</v>
      </c>
      <c r="D31" s="67">
        <f>SUM(L14)</f>
        <v>345992</v>
      </c>
      <c r="E31" s="70">
        <f>SUM(N29/M29*100)</f>
        <v>93.145913979086714</v>
      </c>
      <c r="F31" s="63">
        <f t="shared" si="4"/>
        <v>97.782318666327555</v>
      </c>
      <c r="G31" s="83">
        <v>46.8</v>
      </c>
      <c r="H31" s="88">
        <v>288</v>
      </c>
      <c r="I31" s="3">
        <v>7</v>
      </c>
      <c r="J31" s="33" t="s">
        <v>14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236</v>
      </c>
      <c r="I32" s="3">
        <v>27</v>
      </c>
      <c r="J32" s="33" t="s">
        <v>31</v>
      </c>
      <c r="L32" s="42"/>
      <c r="M32" s="90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232</v>
      </c>
      <c r="I33" s="3">
        <v>5</v>
      </c>
      <c r="J33" s="33" t="s">
        <v>12</v>
      </c>
      <c r="L33" s="42"/>
      <c r="M33" s="90"/>
      <c r="N33" s="26"/>
      <c r="R33" s="48"/>
      <c r="S33" s="26"/>
      <c r="T33" s="26"/>
      <c r="U33" s="26"/>
      <c r="V33" s="26"/>
    </row>
    <row r="34" spans="3:30">
      <c r="H34" s="88">
        <v>14</v>
      </c>
      <c r="I34" s="3">
        <v>23</v>
      </c>
      <c r="J34" s="33" t="s">
        <v>27</v>
      </c>
      <c r="L34" s="42"/>
      <c r="M34" s="90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8</v>
      </c>
      <c r="I35" s="3">
        <v>18</v>
      </c>
      <c r="J35" s="33" t="s">
        <v>22</v>
      </c>
      <c r="L35" s="42"/>
      <c r="M35" s="90"/>
      <c r="N35" s="26"/>
      <c r="R35" s="48"/>
      <c r="S35" s="26"/>
      <c r="T35" s="26"/>
      <c r="U35" s="26"/>
      <c r="V35" s="26"/>
    </row>
    <row r="36" spans="3:30">
      <c r="H36" s="43">
        <v>8</v>
      </c>
      <c r="I36" s="3">
        <v>19</v>
      </c>
      <c r="J36" s="33" t="s">
        <v>23</v>
      </c>
      <c r="N36" s="26"/>
      <c r="R36" s="48"/>
      <c r="S36" s="26"/>
      <c r="T36" s="26"/>
      <c r="U36" s="26"/>
      <c r="V36" s="26"/>
    </row>
    <row r="37" spans="3:30">
      <c r="H37" s="88">
        <v>1</v>
      </c>
      <c r="I37" s="3">
        <v>29</v>
      </c>
      <c r="J37" s="33" t="s">
        <v>54</v>
      </c>
      <c r="L37" s="47"/>
      <c r="M37" s="422"/>
      <c r="N37" s="26"/>
      <c r="R37" s="48"/>
      <c r="S37" s="26"/>
      <c r="T37" s="26"/>
      <c r="U37" s="26"/>
      <c r="V37" s="26"/>
    </row>
    <row r="38" spans="3:30">
      <c r="H38" s="88">
        <v>1</v>
      </c>
      <c r="I38" s="3">
        <v>30</v>
      </c>
      <c r="J38" s="33" t="s">
        <v>33</v>
      </c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>
      <c r="H42" s="44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>
      <c r="H44" s="119">
        <f>SUM(H4:H43)</f>
        <v>338319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H47" s="381" t="s">
        <v>177</v>
      </c>
      <c r="L47" s="395" t="s">
        <v>174</v>
      </c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201</v>
      </c>
      <c r="I48" s="3"/>
      <c r="J48" s="188" t="s">
        <v>91</v>
      </c>
      <c r="K48" s="3"/>
      <c r="L48" s="326" t="s">
        <v>193</v>
      </c>
      <c r="M48" s="48"/>
      <c r="N48" s="26"/>
      <c r="R48" s="48"/>
      <c r="S48" s="26"/>
      <c r="T48" s="26"/>
      <c r="U48" s="26"/>
      <c r="V48" s="26"/>
    </row>
    <row r="49" spans="1:22" ht="13.5" customHeight="1">
      <c r="H49" s="94" t="s">
        <v>99</v>
      </c>
      <c r="I49" s="3"/>
      <c r="J49" s="144" t="s">
        <v>9</v>
      </c>
      <c r="K49" s="3"/>
      <c r="L49" s="326" t="s">
        <v>99</v>
      </c>
      <c r="M49" s="396"/>
      <c r="R49" s="48"/>
      <c r="S49" s="26"/>
      <c r="T49" s="26"/>
      <c r="U49" s="26"/>
      <c r="V49" s="26"/>
    </row>
    <row r="50" spans="1:22" ht="13.5" customHeight="1">
      <c r="H50" s="43">
        <v>13956</v>
      </c>
      <c r="I50" s="3">
        <v>16</v>
      </c>
      <c r="J50" s="33" t="s">
        <v>3</v>
      </c>
      <c r="K50" s="324">
        <f>SUM(I50)</f>
        <v>16</v>
      </c>
      <c r="L50" s="327">
        <v>14842</v>
      </c>
      <c r="M50" s="396"/>
      <c r="R50" s="48"/>
      <c r="S50" s="26"/>
      <c r="T50" s="26"/>
      <c r="U50" s="26"/>
      <c r="V50" s="26"/>
    </row>
    <row r="51" spans="1:22" ht="13.5" customHeight="1">
      <c r="H51" s="44">
        <v>11542</v>
      </c>
      <c r="I51" s="3">
        <v>26</v>
      </c>
      <c r="J51" s="33" t="s">
        <v>30</v>
      </c>
      <c r="K51" s="324">
        <f t="shared" ref="K51:K59" si="7">SUM(I51)</f>
        <v>26</v>
      </c>
      <c r="L51" s="328">
        <v>13164</v>
      </c>
      <c r="M51" s="396"/>
      <c r="R51" s="48"/>
      <c r="S51" s="26"/>
      <c r="T51" s="26"/>
      <c r="U51" s="26"/>
      <c r="V51" s="26"/>
    </row>
    <row r="52" spans="1:22" ht="14.25" thickBot="1">
      <c r="H52" s="289">
        <v>6768</v>
      </c>
      <c r="I52" s="3">
        <v>34</v>
      </c>
      <c r="J52" s="33" t="s">
        <v>1</v>
      </c>
      <c r="K52" s="324">
        <f t="shared" si="7"/>
        <v>34</v>
      </c>
      <c r="L52" s="328">
        <v>8991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201</v>
      </c>
      <c r="D53" s="59" t="s">
        <v>193</v>
      </c>
      <c r="E53" s="59" t="s">
        <v>41</v>
      </c>
      <c r="F53" s="59" t="s">
        <v>50</v>
      </c>
      <c r="G53" s="8" t="s">
        <v>172</v>
      </c>
      <c r="H53" s="44">
        <v>6674</v>
      </c>
      <c r="I53" s="3">
        <v>33</v>
      </c>
      <c r="J53" s="33" t="s">
        <v>0</v>
      </c>
      <c r="K53" s="324">
        <f t="shared" si="7"/>
        <v>33</v>
      </c>
      <c r="L53" s="328">
        <v>3309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13956</v>
      </c>
      <c r="D54" s="97">
        <f>SUM(L50)</f>
        <v>14842</v>
      </c>
      <c r="E54" s="52">
        <f t="shared" ref="E54:E63" si="8">SUM(N67/M67*100)</f>
        <v>98.866534429016724</v>
      </c>
      <c r="F54" s="52">
        <f t="shared" ref="F54:F62" si="9">SUM(C54/D54*100)</f>
        <v>94.030454116695864</v>
      </c>
      <c r="G54" s="62"/>
      <c r="H54" s="44">
        <v>3154</v>
      </c>
      <c r="I54" s="3">
        <v>25</v>
      </c>
      <c r="J54" s="33" t="s">
        <v>29</v>
      </c>
      <c r="K54" s="324">
        <f t="shared" si="7"/>
        <v>25</v>
      </c>
      <c r="L54" s="328">
        <v>1388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11542</v>
      </c>
      <c r="D55" s="97">
        <f t="shared" ref="D55:D63" si="11">SUM(L51)</f>
        <v>13164</v>
      </c>
      <c r="E55" s="52">
        <f t="shared" si="8"/>
        <v>88.79144549580738</v>
      </c>
      <c r="F55" s="52">
        <f t="shared" si="9"/>
        <v>87.678517168034034</v>
      </c>
      <c r="G55" s="62"/>
      <c r="H55" s="88">
        <v>1616</v>
      </c>
      <c r="I55" s="3">
        <v>17</v>
      </c>
      <c r="J55" s="33" t="s">
        <v>21</v>
      </c>
      <c r="K55" s="324">
        <f t="shared" si="7"/>
        <v>17</v>
      </c>
      <c r="L55" s="328">
        <v>750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1</v>
      </c>
      <c r="C56" s="43">
        <f t="shared" si="10"/>
        <v>6768</v>
      </c>
      <c r="D56" s="97">
        <f t="shared" si="11"/>
        <v>8991</v>
      </c>
      <c r="E56" s="52">
        <f t="shared" si="8"/>
        <v>65.56868823871342</v>
      </c>
      <c r="F56" s="52">
        <f t="shared" si="9"/>
        <v>75.275275275275277</v>
      </c>
      <c r="G56" s="62"/>
      <c r="H56" s="88">
        <v>1616</v>
      </c>
      <c r="I56" s="3">
        <v>40</v>
      </c>
      <c r="J56" s="33" t="s">
        <v>2</v>
      </c>
      <c r="K56" s="324">
        <f t="shared" si="7"/>
        <v>40</v>
      </c>
      <c r="L56" s="328">
        <v>1717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0</v>
      </c>
      <c r="C57" s="43">
        <f t="shared" si="10"/>
        <v>6674</v>
      </c>
      <c r="D57" s="97">
        <f t="shared" si="11"/>
        <v>3309</v>
      </c>
      <c r="E57" s="52">
        <f t="shared" si="8"/>
        <v>105.97014925373134</v>
      </c>
      <c r="F57" s="52">
        <f t="shared" si="9"/>
        <v>201.69235418555456</v>
      </c>
      <c r="G57" s="62"/>
      <c r="H57" s="44">
        <v>1535</v>
      </c>
      <c r="I57" s="3">
        <v>39</v>
      </c>
      <c r="J57" s="33" t="s">
        <v>39</v>
      </c>
      <c r="K57" s="324">
        <f t="shared" si="7"/>
        <v>39</v>
      </c>
      <c r="L57" s="328">
        <v>1635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29</v>
      </c>
      <c r="C58" s="43">
        <f t="shared" si="10"/>
        <v>3154</v>
      </c>
      <c r="D58" s="97">
        <f t="shared" si="11"/>
        <v>1388</v>
      </c>
      <c r="E58" s="52">
        <f t="shared" si="8"/>
        <v>152.44079265345579</v>
      </c>
      <c r="F58" s="52">
        <f t="shared" si="9"/>
        <v>227.23342939481265</v>
      </c>
      <c r="G58" s="72"/>
      <c r="H58" s="44">
        <v>1522</v>
      </c>
      <c r="I58" s="3">
        <v>36</v>
      </c>
      <c r="J58" s="33" t="s">
        <v>5</v>
      </c>
      <c r="K58" s="324">
        <f t="shared" si="7"/>
        <v>36</v>
      </c>
      <c r="L58" s="328">
        <v>1615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21</v>
      </c>
      <c r="C59" s="43">
        <f t="shared" si="10"/>
        <v>1616</v>
      </c>
      <c r="D59" s="97">
        <f t="shared" si="11"/>
        <v>750</v>
      </c>
      <c r="E59" s="52">
        <f t="shared" si="8"/>
        <v>161.43856143856144</v>
      </c>
      <c r="F59" s="52">
        <f t="shared" si="9"/>
        <v>215.46666666666664</v>
      </c>
      <c r="G59" s="62"/>
      <c r="H59" s="439">
        <v>1334</v>
      </c>
      <c r="I59" s="14">
        <v>31</v>
      </c>
      <c r="J59" s="77" t="s">
        <v>64</v>
      </c>
      <c r="K59" s="325">
        <f t="shared" si="7"/>
        <v>31</v>
      </c>
      <c r="L59" s="329">
        <v>1577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2</v>
      </c>
      <c r="C60" s="89">
        <f t="shared" si="10"/>
        <v>1616</v>
      </c>
      <c r="D60" s="97">
        <f t="shared" si="11"/>
        <v>1717</v>
      </c>
      <c r="E60" s="52">
        <f t="shared" si="8"/>
        <v>106.4558629776021</v>
      </c>
      <c r="F60" s="52">
        <f t="shared" si="9"/>
        <v>94.117647058823522</v>
      </c>
      <c r="G60" s="62"/>
      <c r="H60" s="423">
        <v>1271</v>
      </c>
      <c r="I60" s="219">
        <v>38</v>
      </c>
      <c r="J60" s="377" t="s">
        <v>38</v>
      </c>
      <c r="K60" s="362" t="s">
        <v>8</v>
      </c>
      <c r="L60" s="371">
        <v>55639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39</v>
      </c>
      <c r="C61" s="43">
        <f t="shared" si="10"/>
        <v>1535</v>
      </c>
      <c r="D61" s="97">
        <f t="shared" si="11"/>
        <v>1635</v>
      </c>
      <c r="E61" s="52">
        <f t="shared" si="8"/>
        <v>100</v>
      </c>
      <c r="F61" s="52">
        <f t="shared" si="9"/>
        <v>93.883792048929664</v>
      </c>
      <c r="G61" s="73"/>
      <c r="H61" s="44">
        <v>1119</v>
      </c>
      <c r="I61" s="3">
        <v>14</v>
      </c>
      <c r="J61" s="33" t="s">
        <v>19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5</v>
      </c>
      <c r="C62" s="43">
        <f t="shared" si="10"/>
        <v>1522</v>
      </c>
      <c r="D62" s="97">
        <f t="shared" si="11"/>
        <v>1615</v>
      </c>
      <c r="E62" s="57">
        <f t="shared" si="8"/>
        <v>107.9432624113475</v>
      </c>
      <c r="F62" s="52">
        <f t="shared" si="9"/>
        <v>94.241486068111456</v>
      </c>
      <c r="G62" s="72"/>
      <c r="H62" s="44">
        <v>688</v>
      </c>
      <c r="I62" s="3">
        <v>24</v>
      </c>
      <c r="J62" s="33" t="s">
        <v>28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64</v>
      </c>
      <c r="C63" s="43">
        <f t="shared" si="10"/>
        <v>1334</v>
      </c>
      <c r="D63" s="97">
        <f t="shared" si="11"/>
        <v>1577</v>
      </c>
      <c r="E63" s="57">
        <f t="shared" si="8"/>
        <v>72.697547683923702</v>
      </c>
      <c r="F63" s="52">
        <f>SUM(C63/D63*100)</f>
        <v>84.590995561192145</v>
      </c>
      <c r="G63" s="75"/>
      <c r="H63" s="88">
        <v>649</v>
      </c>
      <c r="I63" s="3">
        <v>1</v>
      </c>
      <c r="J63" s="33" t="s">
        <v>4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57</v>
      </c>
      <c r="C64" s="67">
        <f>SUM(H90)</f>
        <v>54290</v>
      </c>
      <c r="D64" s="67">
        <f>SUM(L60)</f>
        <v>55639</v>
      </c>
      <c r="E64" s="70">
        <f>SUM(N77/M77*100)</f>
        <v>94.847918377330146</v>
      </c>
      <c r="F64" s="70">
        <f>SUM(C64/D64*100)</f>
        <v>97.575441686586757</v>
      </c>
      <c r="G64" s="386">
        <v>127.3</v>
      </c>
      <c r="H64" s="438">
        <v>193</v>
      </c>
      <c r="I64" s="3">
        <v>11</v>
      </c>
      <c r="J64" s="33" t="s">
        <v>17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89">
        <v>186</v>
      </c>
      <c r="I65" s="3">
        <v>15</v>
      </c>
      <c r="J65" s="33" t="s">
        <v>20</v>
      </c>
      <c r="M65" s="395" t="s">
        <v>174</v>
      </c>
      <c r="N65" s="26"/>
      <c r="R65" s="48"/>
      <c r="S65" s="26"/>
      <c r="T65" s="26"/>
      <c r="U65" s="26"/>
      <c r="V65" s="26"/>
    </row>
    <row r="66" spans="3:22">
      <c r="H66" s="44">
        <v>160</v>
      </c>
      <c r="I66" s="3">
        <v>19</v>
      </c>
      <c r="J66" s="33" t="s">
        <v>23</v>
      </c>
      <c r="L66" s="189" t="s">
        <v>91</v>
      </c>
      <c r="M66" s="340" t="s">
        <v>63</v>
      </c>
      <c r="N66" s="42" t="s">
        <v>75</v>
      </c>
      <c r="R66" s="48"/>
      <c r="S66" s="26"/>
      <c r="T66" s="26"/>
      <c r="U66" s="26"/>
      <c r="V66" s="26"/>
    </row>
    <row r="67" spans="3:22">
      <c r="C67" s="26"/>
      <c r="H67" s="44">
        <v>137</v>
      </c>
      <c r="I67" s="3">
        <v>37</v>
      </c>
      <c r="J67" s="33" t="s">
        <v>37</v>
      </c>
      <c r="K67" s="3">
        <f>SUM(I50)</f>
        <v>16</v>
      </c>
      <c r="L67" s="33" t="s">
        <v>3</v>
      </c>
      <c r="M67" s="388">
        <v>14116</v>
      </c>
      <c r="N67" s="89">
        <f>SUM(H50)</f>
        <v>13956</v>
      </c>
      <c r="R67" s="48"/>
      <c r="S67" s="26"/>
      <c r="T67" s="26"/>
      <c r="U67" s="26"/>
      <c r="V67" s="26"/>
    </row>
    <row r="68" spans="3:22">
      <c r="C68" s="26"/>
      <c r="H68" s="44">
        <v>136</v>
      </c>
      <c r="I68" s="3">
        <v>9</v>
      </c>
      <c r="J68" s="3" t="s">
        <v>161</v>
      </c>
      <c r="K68" s="3">
        <f t="shared" ref="K68:K76" si="12">SUM(I51)</f>
        <v>26</v>
      </c>
      <c r="L68" s="33" t="s">
        <v>30</v>
      </c>
      <c r="M68" s="389">
        <v>12999</v>
      </c>
      <c r="N68" s="89">
        <f t="shared" ref="N68:N76" si="13">SUM(H51)</f>
        <v>11542</v>
      </c>
      <c r="R68" s="48"/>
      <c r="S68" s="26"/>
      <c r="T68" s="26"/>
      <c r="U68" s="26"/>
      <c r="V68" s="26"/>
    </row>
    <row r="69" spans="3:22">
      <c r="H69" s="289">
        <v>33</v>
      </c>
      <c r="I69" s="3">
        <v>13</v>
      </c>
      <c r="J69" s="33" t="s">
        <v>7</v>
      </c>
      <c r="K69" s="3">
        <f t="shared" si="12"/>
        <v>34</v>
      </c>
      <c r="L69" s="33" t="s">
        <v>1</v>
      </c>
      <c r="M69" s="389">
        <v>10322</v>
      </c>
      <c r="N69" s="89">
        <f t="shared" si="13"/>
        <v>6768</v>
      </c>
      <c r="R69" s="48"/>
      <c r="S69" s="26"/>
      <c r="T69" s="26"/>
      <c r="U69" s="26"/>
      <c r="V69" s="26"/>
    </row>
    <row r="70" spans="3:22">
      <c r="H70" s="44">
        <v>1</v>
      </c>
      <c r="I70" s="3">
        <v>23</v>
      </c>
      <c r="J70" s="33" t="s">
        <v>27</v>
      </c>
      <c r="K70" s="3">
        <f t="shared" si="12"/>
        <v>33</v>
      </c>
      <c r="L70" s="33" t="s">
        <v>0</v>
      </c>
      <c r="M70" s="389">
        <v>6298</v>
      </c>
      <c r="N70" s="89">
        <f t="shared" si="13"/>
        <v>6674</v>
      </c>
      <c r="R70" s="48"/>
      <c r="S70" s="26"/>
      <c r="T70" s="26"/>
      <c r="U70" s="26"/>
      <c r="V70" s="26"/>
    </row>
    <row r="71" spans="3:22">
      <c r="H71" s="44">
        <v>0</v>
      </c>
      <c r="I71" s="3">
        <v>2</v>
      </c>
      <c r="J71" s="33" t="s">
        <v>6</v>
      </c>
      <c r="K71" s="3">
        <f t="shared" si="12"/>
        <v>25</v>
      </c>
      <c r="L71" s="33" t="s">
        <v>29</v>
      </c>
      <c r="M71" s="389">
        <v>2069</v>
      </c>
      <c r="N71" s="89">
        <f t="shared" si="13"/>
        <v>3154</v>
      </c>
      <c r="R71" s="48"/>
      <c r="S71" s="26"/>
      <c r="T71" s="26"/>
      <c r="U71" s="26"/>
      <c r="V71" s="26"/>
    </row>
    <row r="72" spans="3:22">
      <c r="H72" s="44">
        <v>0</v>
      </c>
      <c r="I72" s="3">
        <v>3</v>
      </c>
      <c r="J72" s="33" t="s">
        <v>10</v>
      </c>
      <c r="K72" s="3">
        <f t="shared" si="12"/>
        <v>17</v>
      </c>
      <c r="L72" s="33" t="s">
        <v>21</v>
      </c>
      <c r="M72" s="389">
        <v>1001</v>
      </c>
      <c r="N72" s="89">
        <f t="shared" si="13"/>
        <v>1616</v>
      </c>
      <c r="R72" s="48"/>
      <c r="S72" s="26"/>
      <c r="T72" s="26"/>
      <c r="U72" s="26"/>
      <c r="V72" s="26"/>
    </row>
    <row r="73" spans="3:22">
      <c r="H73" s="88">
        <v>0</v>
      </c>
      <c r="I73" s="3">
        <v>4</v>
      </c>
      <c r="J73" s="33" t="s">
        <v>11</v>
      </c>
      <c r="K73" s="3">
        <f t="shared" si="12"/>
        <v>40</v>
      </c>
      <c r="L73" s="33" t="s">
        <v>2</v>
      </c>
      <c r="M73" s="389">
        <v>1518</v>
      </c>
      <c r="N73" s="89">
        <f t="shared" si="13"/>
        <v>1616</v>
      </c>
      <c r="R73" s="48"/>
      <c r="S73" s="26"/>
      <c r="T73" s="26"/>
      <c r="U73" s="26"/>
      <c r="V73" s="26"/>
    </row>
    <row r="74" spans="3:22">
      <c r="H74" s="44">
        <v>0</v>
      </c>
      <c r="I74" s="3">
        <v>5</v>
      </c>
      <c r="J74" s="33" t="s">
        <v>12</v>
      </c>
      <c r="K74" s="3">
        <f t="shared" si="12"/>
        <v>39</v>
      </c>
      <c r="L74" s="33" t="s">
        <v>39</v>
      </c>
      <c r="M74" s="389">
        <v>1535</v>
      </c>
      <c r="N74" s="89">
        <f t="shared" si="13"/>
        <v>1535</v>
      </c>
      <c r="R74" s="48"/>
      <c r="S74" s="26"/>
      <c r="T74" s="26"/>
      <c r="U74" s="26"/>
      <c r="V74" s="26"/>
    </row>
    <row r="75" spans="3:22">
      <c r="H75" s="44">
        <v>0</v>
      </c>
      <c r="I75" s="3">
        <v>6</v>
      </c>
      <c r="J75" s="33" t="s">
        <v>13</v>
      </c>
      <c r="K75" s="3">
        <f t="shared" si="12"/>
        <v>36</v>
      </c>
      <c r="L75" s="33" t="s">
        <v>5</v>
      </c>
      <c r="M75" s="389">
        <v>1410</v>
      </c>
      <c r="N75" s="89">
        <f t="shared" si="13"/>
        <v>1522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7</v>
      </c>
      <c r="J76" s="33" t="s">
        <v>14</v>
      </c>
      <c r="K76" s="14">
        <f t="shared" si="12"/>
        <v>31</v>
      </c>
      <c r="L76" s="77" t="s">
        <v>64</v>
      </c>
      <c r="M76" s="390">
        <v>1835</v>
      </c>
      <c r="N76" s="166">
        <f t="shared" si="13"/>
        <v>1334</v>
      </c>
      <c r="R76" s="48"/>
      <c r="S76" s="26"/>
      <c r="T76" s="26"/>
      <c r="U76" s="26"/>
      <c r="V76" s="26"/>
    </row>
    <row r="77" spans="3:22" ht="14.25" thickTop="1">
      <c r="H77" s="44">
        <v>0</v>
      </c>
      <c r="I77" s="3">
        <v>8</v>
      </c>
      <c r="J77" s="33" t="s">
        <v>15</v>
      </c>
      <c r="K77" s="3"/>
      <c r="L77" s="114" t="s">
        <v>56</v>
      </c>
      <c r="M77" s="294">
        <v>57239</v>
      </c>
      <c r="N77" s="171">
        <f>SUM(H90)</f>
        <v>54290</v>
      </c>
      <c r="R77" s="48"/>
      <c r="S77" s="26"/>
      <c r="T77" s="26"/>
      <c r="U77" s="26"/>
      <c r="V77" s="26"/>
    </row>
    <row r="78" spans="3:22">
      <c r="H78" s="43">
        <v>0</v>
      </c>
      <c r="I78" s="3">
        <v>10</v>
      </c>
      <c r="J78" s="33" t="s">
        <v>16</v>
      </c>
      <c r="R78" s="48"/>
      <c r="S78" s="26"/>
      <c r="T78" s="26"/>
      <c r="U78" s="26"/>
      <c r="V78" s="26"/>
    </row>
    <row r="79" spans="3:22">
      <c r="H79" s="44">
        <v>0</v>
      </c>
      <c r="I79" s="3">
        <v>12</v>
      </c>
      <c r="J79" s="33" t="s">
        <v>18</v>
      </c>
      <c r="R79" s="48"/>
      <c r="S79" s="26"/>
      <c r="T79" s="26"/>
      <c r="U79" s="26"/>
      <c r="V79" s="26"/>
    </row>
    <row r="80" spans="3:22">
      <c r="H80" s="122">
        <v>0</v>
      </c>
      <c r="I80" s="3">
        <v>18</v>
      </c>
      <c r="J80" s="33" t="s">
        <v>22</v>
      </c>
      <c r="R80" s="48"/>
      <c r="S80" s="26"/>
      <c r="T80" s="26"/>
      <c r="U80" s="26"/>
      <c r="V80" s="26"/>
    </row>
    <row r="81" spans="8:22">
      <c r="H81" s="43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>
      <c r="H82" s="44">
        <v>0</v>
      </c>
      <c r="I82" s="3">
        <v>21</v>
      </c>
      <c r="J82" s="33" t="s">
        <v>72</v>
      </c>
      <c r="L82" s="42"/>
      <c r="M82" s="26"/>
      <c r="R82" s="48"/>
      <c r="S82" s="26"/>
      <c r="T82" s="26"/>
      <c r="U82" s="26"/>
      <c r="V82" s="26"/>
    </row>
    <row r="83" spans="8:22">
      <c r="H83" s="44">
        <v>0</v>
      </c>
      <c r="I83" s="3">
        <v>22</v>
      </c>
      <c r="J83" s="33" t="s">
        <v>26</v>
      </c>
      <c r="L83" s="42"/>
      <c r="M83" s="26"/>
      <c r="R83" s="48"/>
      <c r="S83" s="26"/>
      <c r="T83" s="26"/>
      <c r="U83" s="26"/>
      <c r="V83" s="26"/>
    </row>
    <row r="84" spans="8:22">
      <c r="H84" s="44">
        <v>0</v>
      </c>
      <c r="I84" s="3">
        <v>27</v>
      </c>
      <c r="J84" s="33" t="s">
        <v>31</v>
      </c>
      <c r="L84" s="42"/>
      <c r="M84" s="26"/>
      <c r="R84" s="48"/>
      <c r="S84" s="26"/>
      <c r="T84" s="26"/>
      <c r="U84" s="26"/>
      <c r="V84" s="26"/>
    </row>
    <row r="85" spans="8:22">
      <c r="H85" s="88">
        <v>0</v>
      </c>
      <c r="I85" s="3">
        <v>28</v>
      </c>
      <c r="J85" s="33" t="s">
        <v>32</v>
      </c>
      <c r="L85" s="42"/>
      <c r="M85" s="26"/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44">
        <v>0</v>
      </c>
      <c r="I87" s="3">
        <v>30</v>
      </c>
      <c r="J87" s="33" t="s">
        <v>33</v>
      </c>
      <c r="L87" s="47"/>
      <c r="M87" s="384"/>
      <c r="R87" s="48"/>
      <c r="S87" s="26"/>
      <c r="T87" s="26"/>
      <c r="U87" s="26"/>
      <c r="V87" s="26"/>
    </row>
    <row r="88" spans="8:22">
      <c r="H88" s="88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88">
        <v>0</v>
      </c>
      <c r="I89" s="3">
        <v>35</v>
      </c>
      <c r="J89" s="33" t="s">
        <v>36</v>
      </c>
      <c r="R89" s="48"/>
    </row>
    <row r="90" spans="8:22">
      <c r="H90" s="117">
        <f>SUM(H50:H89)</f>
        <v>54290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P20" sqref="P20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70</v>
      </c>
      <c r="I1" s="381"/>
      <c r="J1" s="46"/>
      <c r="L1" s="47"/>
      <c r="M1" s="393"/>
      <c r="N1" s="47"/>
      <c r="O1" s="48"/>
      <c r="R1" s="108"/>
    </row>
    <row r="2" spans="8:30" ht="13.5" customHeight="1">
      <c r="H2" s="290" t="s">
        <v>207</v>
      </c>
      <c r="I2" s="3"/>
      <c r="J2" s="182" t="s">
        <v>70</v>
      </c>
      <c r="K2" s="81"/>
      <c r="L2" s="316" t="s">
        <v>208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99</v>
      </c>
      <c r="I3" s="3"/>
      <c r="J3" s="144" t="s">
        <v>9</v>
      </c>
      <c r="K3" s="81"/>
      <c r="L3" s="317" t="s">
        <v>99</v>
      </c>
      <c r="M3" s="397"/>
      <c r="N3" s="398"/>
      <c r="O3" s="1"/>
      <c r="R3" s="48"/>
      <c r="S3" s="26"/>
      <c r="T3" s="26"/>
      <c r="U3" s="26"/>
      <c r="V3" s="26"/>
    </row>
    <row r="4" spans="8:30" ht="13.5" customHeight="1">
      <c r="H4" s="89">
        <v>27897</v>
      </c>
      <c r="I4" s="3">
        <v>33</v>
      </c>
      <c r="J4" s="160" t="s">
        <v>0</v>
      </c>
      <c r="K4" s="120">
        <f>SUM(I4)</f>
        <v>33</v>
      </c>
      <c r="L4" s="309">
        <v>30054</v>
      </c>
      <c r="M4" s="403"/>
      <c r="N4" s="419"/>
      <c r="O4" s="1"/>
      <c r="R4" s="48"/>
      <c r="S4" s="26"/>
      <c r="T4" s="26"/>
      <c r="U4" s="26"/>
      <c r="V4" s="26"/>
    </row>
    <row r="5" spans="8:30" ht="13.5" customHeight="1">
      <c r="H5" s="88">
        <v>17902</v>
      </c>
      <c r="I5" s="3">
        <v>13</v>
      </c>
      <c r="J5" s="160" t="s">
        <v>7</v>
      </c>
      <c r="K5" s="120">
        <f t="shared" ref="K5:K13" si="0">SUM(I5)</f>
        <v>13</v>
      </c>
      <c r="L5" s="310">
        <v>16539</v>
      </c>
      <c r="M5" s="397"/>
      <c r="N5" s="419"/>
      <c r="O5" s="1"/>
      <c r="R5" s="48"/>
      <c r="S5" s="26"/>
      <c r="T5" s="26"/>
      <c r="U5" s="26"/>
      <c r="V5" s="26"/>
    </row>
    <row r="6" spans="8:30" ht="13.5" customHeight="1">
      <c r="H6" s="88">
        <v>11688</v>
      </c>
      <c r="I6" s="3">
        <v>9</v>
      </c>
      <c r="J6" s="3" t="s">
        <v>161</v>
      </c>
      <c r="K6" s="120">
        <f t="shared" si="0"/>
        <v>9</v>
      </c>
      <c r="L6" s="310">
        <v>12483</v>
      </c>
      <c r="M6" s="95"/>
      <c r="N6" s="419"/>
      <c r="O6" s="1"/>
      <c r="R6" s="48"/>
      <c r="S6" s="26"/>
      <c r="T6" s="26"/>
      <c r="U6" s="26"/>
      <c r="V6" s="26"/>
    </row>
    <row r="7" spans="8:30" ht="13.5" customHeight="1">
      <c r="H7" s="88">
        <v>8917</v>
      </c>
      <c r="I7" s="3">
        <v>34</v>
      </c>
      <c r="J7" s="160" t="s">
        <v>1</v>
      </c>
      <c r="K7" s="120">
        <f t="shared" si="0"/>
        <v>34</v>
      </c>
      <c r="L7" s="310">
        <v>8587</v>
      </c>
      <c r="M7" s="95"/>
      <c r="N7" s="419"/>
      <c r="O7" s="1"/>
      <c r="R7" s="48"/>
      <c r="S7" s="26"/>
      <c r="T7" s="26"/>
      <c r="U7" s="26"/>
      <c r="V7" s="26"/>
    </row>
    <row r="8" spans="8:30" ht="13.5" customHeight="1">
      <c r="H8" s="88">
        <v>7245</v>
      </c>
      <c r="I8" s="3">
        <v>24</v>
      </c>
      <c r="J8" s="160" t="s">
        <v>28</v>
      </c>
      <c r="K8" s="120">
        <f t="shared" si="0"/>
        <v>24</v>
      </c>
      <c r="L8" s="310">
        <v>7104</v>
      </c>
      <c r="M8" s="95"/>
      <c r="N8" s="419"/>
      <c r="O8" s="1"/>
      <c r="R8" s="48"/>
      <c r="S8" s="26"/>
      <c r="T8" s="26"/>
      <c r="U8" s="26"/>
      <c r="V8" s="26"/>
    </row>
    <row r="9" spans="8:30" ht="13.5" customHeight="1">
      <c r="H9" s="289">
        <v>4320</v>
      </c>
      <c r="I9" s="3">
        <v>20</v>
      </c>
      <c r="J9" s="160" t="s">
        <v>24</v>
      </c>
      <c r="K9" s="120">
        <f t="shared" si="0"/>
        <v>20</v>
      </c>
      <c r="L9" s="310">
        <v>1951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3915</v>
      </c>
      <c r="I10" s="3">
        <v>25</v>
      </c>
      <c r="J10" s="160" t="s">
        <v>29</v>
      </c>
      <c r="K10" s="120">
        <f t="shared" si="0"/>
        <v>25</v>
      </c>
      <c r="L10" s="310">
        <v>5400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289">
        <v>3431</v>
      </c>
      <c r="I11" s="3">
        <v>22</v>
      </c>
      <c r="J11" s="160" t="s">
        <v>26</v>
      </c>
      <c r="K11" s="120">
        <f t="shared" si="0"/>
        <v>22</v>
      </c>
      <c r="L11" s="310">
        <v>2804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289">
        <v>3214</v>
      </c>
      <c r="I12" s="3">
        <v>17</v>
      </c>
      <c r="J12" s="160" t="s">
        <v>21</v>
      </c>
      <c r="K12" s="120">
        <f t="shared" si="0"/>
        <v>17</v>
      </c>
      <c r="L12" s="310">
        <v>3192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2562</v>
      </c>
      <c r="I13" s="14">
        <v>26</v>
      </c>
      <c r="J13" s="162" t="s">
        <v>30</v>
      </c>
      <c r="K13" s="181">
        <f t="shared" si="0"/>
        <v>26</v>
      </c>
      <c r="L13" s="318">
        <v>2168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3">
        <v>2150</v>
      </c>
      <c r="I14" s="219">
        <v>1</v>
      </c>
      <c r="J14" s="220" t="s">
        <v>4</v>
      </c>
      <c r="K14" s="81" t="s">
        <v>8</v>
      </c>
      <c r="L14" s="319">
        <v>103736</v>
      </c>
      <c r="N14" s="48"/>
      <c r="R14" s="48"/>
      <c r="S14" s="26"/>
      <c r="T14" s="26"/>
      <c r="U14" s="26"/>
      <c r="V14" s="26"/>
    </row>
    <row r="15" spans="8:30" ht="13.5" customHeight="1">
      <c r="H15" s="88">
        <v>1521</v>
      </c>
      <c r="I15" s="3">
        <v>36</v>
      </c>
      <c r="J15" s="160" t="s">
        <v>5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289">
        <v>1314</v>
      </c>
      <c r="I16" s="3">
        <v>12</v>
      </c>
      <c r="J16" s="160" t="s">
        <v>18</v>
      </c>
      <c r="K16" s="50"/>
      <c r="R16" s="48"/>
      <c r="S16" s="26"/>
      <c r="T16" s="26"/>
      <c r="U16" s="26"/>
      <c r="V16" s="26"/>
    </row>
    <row r="17" spans="1:22" ht="13.5" customHeight="1">
      <c r="H17" s="88">
        <v>1209</v>
      </c>
      <c r="I17" s="3">
        <v>6</v>
      </c>
      <c r="J17" s="160" t="s">
        <v>13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1174</v>
      </c>
      <c r="I18" s="3">
        <v>21</v>
      </c>
      <c r="J18" s="160" t="s">
        <v>25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918</v>
      </c>
      <c r="I19" s="3">
        <v>18</v>
      </c>
      <c r="J19" s="160" t="s">
        <v>22</v>
      </c>
      <c r="L19" s="411" t="s">
        <v>187</v>
      </c>
      <c r="M19" s="93" t="s">
        <v>186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>
      <c r="H20" s="289">
        <v>898</v>
      </c>
      <c r="I20" s="3">
        <v>15</v>
      </c>
      <c r="J20" s="160" t="s">
        <v>20</v>
      </c>
      <c r="K20" s="120">
        <f>SUM(I4)</f>
        <v>33</v>
      </c>
      <c r="L20" s="160" t="s">
        <v>0</v>
      </c>
      <c r="M20" s="320">
        <v>27738</v>
      </c>
      <c r="N20" s="89">
        <f>SUM(H4)</f>
        <v>27897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201</v>
      </c>
      <c r="D21" s="59" t="s">
        <v>193</v>
      </c>
      <c r="E21" s="59" t="s">
        <v>41</v>
      </c>
      <c r="F21" s="59" t="s">
        <v>50</v>
      </c>
      <c r="G21" s="8" t="s">
        <v>172</v>
      </c>
      <c r="H21" s="88">
        <v>852</v>
      </c>
      <c r="I21" s="3">
        <v>16</v>
      </c>
      <c r="J21" s="160" t="s">
        <v>3</v>
      </c>
      <c r="K21" s="120">
        <f t="shared" ref="K21:K29" si="1">SUM(I5)</f>
        <v>13</v>
      </c>
      <c r="L21" s="160" t="s">
        <v>7</v>
      </c>
      <c r="M21" s="321">
        <v>17509</v>
      </c>
      <c r="N21" s="89">
        <f t="shared" ref="N21:N29" si="2">SUM(H5)</f>
        <v>17902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27897</v>
      </c>
      <c r="D22" s="97">
        <f>SUM(L4)</f>
        <v>30054</v>
      </c>
      <c r="E22" s="55">
        <f t="shared" ref="E22:E31" si="3">SUM(N20/M20*100)</f>
        <v>100.57322085226043</v>
      </c>
      <c r="F22" s="52">
        <f t="shared" ref="F22:F32" si="4">SUM(C22/D22*100)</f>
        <v>92.822918746256732</v>
      </c>
      <c r="G22" s="62"/>
      <c r="H22" s="88">
        <v>845</v>
      </c>
      <c r="I22" s="3">
        <v>40</v>
      </c>
      <c r="J22" s="160" t="s">
        <v>2</v>
      </c>
      <c r="K22" s="120">
        <f t="shared" si="1"/>
        <v>9</v>
      </c>
      <c r="L22" s="3" t="s">
        <v>161</v>
      </c>
      <c r="M22" s="321">
        <v>11437</v>
      </c>
      <c r="N22" s="89">
        <f t="shared" si="2"/>
        <v>11688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7</v>
      </c>
      <c r="C23" s="43">
        <f t="shared" ref="C23:C31" si="5">SUM(H5)</f>
        <v>17902</v>
      </c>
      <c r="D23" s="97">
        <f t="shared" ref="D23:D31" si="6">SUM(L5)</f>
        <v>16539</v>
      </c>
      <c r="E23" s="55">
        <f t="shared" si="3"/>
        <v>102.24455994060197</v>
      </c>
      <c r="F23" s="52">
        <f t="shared" si="4"/>
        <v>108.24112703307334</v>
      </c>
      <c r="G23" s="62"/>
      <c r="H23" s="88">
        <v>733</v>
      </c>
      <c r="I23" s="3">
        <v>2</v>
      </c>
      <c r="J23" s="160" t="s">
        <v>6</v>
      </c>
      <c r="K23" s="120">
        <f t="shared" si="1"/>
        <v>34</v>
      </c>
      <c r="L23" s="160" t="s">
        <v>1</v>
      </c>
      <c r="M23" s="321">
        <v>9035</v>
      </c>
      <c r="N23" s="89">
        <f t="shared" si="2"/>
        <v>8917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161</v>
      </c>
      <c r="C24" s="43">
        <f t="shared" si="5"/>
        <v>11688</v>
      </c>
      <c r="D24" s="97">
        <f t="shared" si="6"/>
        <v>12483</v>
      </c>
      <c r="E24" s="55">
        <f t="shared" si="3"/>
        <v>102.19463145929876</v>
      </c>
      <c r="F24" s="52">
        <f t="shared" si="4"/>
        <v>93.631338620523906</v>
      </c>
      <c r="G24" s="62"/>
      <c r="H24" s="88">
        <v>430</v>
      </c>
      <c r="I24" s="3">
        <v>38</v>
      </c>
      <c r="J24" s="160" t="s">
        <v>38</v>
      </c>
      <c r="K24" s="120">
        <f t="shared" si="1"/>
        <v>24</v>
      </c>
      <c r="L24" s="160" t="s">
        <v>28</v>
      </c>
      <c r="M24" s="321">
        <v>7068</v>
      </c>
      <c r="N24" s="89">
        <f t="shared" si="2"/>
        <v>7245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1</v>
      </c>
      <c r="C25" s="43">
        <f t="shared" si="5"/>
        <v>8917</v>
      </c>
      <c r="D25" s="97">
        <f t="shared" si="6"/>
        <v>8587</v>
      </c>
      <c r="E25" s="55">
        <f t="shared" si="3"/>
        <v>98.693967902601003</v>
      </c>
      <c r="F25" s="52">
        <f t="shared" si="4"/>
        <v>103.84301851636195</v>
      </c>
      <c r="G25" s="62"/>
      <c r="H25" s="88">
        <v>349</v>
      </c>
      <c r="I25" s="3">
        <v>31</v>
      </c>
      <c r="J25" s="3" t="s">
        <v>64</v>
      </c>
      <c r="K25" s="120">
        <f t="shared" si="1"/>
        <v>20</v>
      </c>
      <c r="L25" s="160" t="s">
        <v>24</v>
      </c>
      <c r="M25" s="321">
        <v>4956</v>
      </c>
      <c r="N25" s="89">
        <f t="shared" si="2"/>
        <v>4320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7245</v>
      </c>
      <c r="D26" s="97">
        <f t="shared" si="6"/>
        <v>7104</v>
      </c>
      <c r="E26" s="55">
        <f t="shared" si="3"/>
        <v>102.50424448217316</v>
      </c>
      <c r="F26" s="52">
        <f t="shared" si="4"/>
        <v>101.98479729729731</v>
      </c>
      <c r="G26" s="72"/>
      <c r="H26" s="88">
        <v>311</v>
      </c>
      <c r="I26" s="3">
        <v>14</v>
      </c>
      <c r="J26" s="160" t="s">
        <v>19</v>
      </c>
      <c r="K26" s="120">
        <f t="shared" si="1"/>
        <v>25</v>
      </c>
      <c r="L26" s="160" t="s">
        <v>29</v>
      </c>
      <c r="M26" s="321">
        <v>4264</v>
      </c>
      <c r="N26" s="89">
        <f t="shared" si="2"/>
        <v>3915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24</v>
      </c>
      <c r="C27" s="43">
        <f t="shared" si="5"/>
        <v>4320</v>
      </c>
      <c r="D27" s="97">
        <f t="shared" si="6"/>
        <v>1951</v>
      </c>
      <c r="E27" s="55">
        <f t="shared" si="3"/>
        <v>87.167070217917669</v>
      </c>
      <c r="F27" s="52">
        <f t="shared" si="4"/>
        <v>221.42491030240902</v>
      </c>
      <c r="G27" s="76"/>
      <c r="H27" s="88">
        <v>233</v>
      </c>
      <c r="I27" s="3">
        <v>5</v>
      </c>
      <c r="J27" s="160" t="s">
        <v>12</v>
      </c>
      <c r="K27" s="120">
        <f t="shared" si="1"/>
        <v>22</v>
      </c>
      <c r="L27" s="160" t="s">
        <v>26</v>
      </c>
      <c r="M27" s="321">
        <v>3099</v>
      </c>
      <c r="N27" s="89">
        <f t="shared" si="2"/>
        <v>3431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29</v>
      </c>
      <c r="C28" s="43">
        <f t="shared" si="5"/>
        <v>3915</v>
      </c>
      <c r="D28" s="97">
        <f t="shared" si="6"/>
        <v>5400</v>
      </c>
      <c r="E28" s="55">
        <f t="shared" si="3"/>
        <v>91.815196998123824</v>
      </c>
      <c r="F28" s="52">
        <f t="shared" si="4"/>
        <v>72.5</v>
      </c>
      <c r="G28" s="62"/>
      <c r="H28" s="289">
        <v>150</v>
      </c>
      <c r="I28" s="3">
        <v>23</v>
      </c>
      <c r="J28" s="160" t="s">
        <v>27</v>
      </c>
      <c r="K28" s="120">
        <f t="shared" si="1"/>
        <v>17</v>
      </c>
      <c r="L28" s="160" t="s">
        <v>21</v>
      </c>
      <c r="M28" s="321">
        <v>3138</v>
      </c>
      <c r="N28" s="89">
        <f t="shared" si="2"/>
        <v>3214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26</v>
      </c>
      <c r="C29" s="43">
        <f t="shared" si="5"/>
        <v>3431</v>
      </c>
      <c r="D29" s="97">
        <f t="shared" si="6"/>
        <v>2804</v>
      </c>
      <c r="E29" s="55">
        <f t="shared" si="3"/>
        <v>110.7131332687964</v>
      </c>
      <c r="F29" s="52">
        <f t="shared" si="4"/>
        <v>122.36091298145506</v>
      </c>
      <c r="G29" s="73"/>
      <c r="H29" s="88">
        <v>76</v>
      </c>
      <c r="I29" s="3">
        <v>11</v>
      </c>
      <c r="J29" s="160" t="s">
        <v>17</v>
      </c>
      <c r="K29" s="181">
        <f t="shared" si="1"/>
        <v>26</v>
      </c>
      <c r="L29" s="162" t="s">
        <v>30</v>
      </c>
      <c r="M29" s="322">
        <v>2700</v>
      </c>
      <c r="N29" s="89">
        <f t="shared" si="2"/>
        <v>2562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21</v>
      </c>
      <c r="C30" s="43">
        <f t="shared" si="5"/>
        <v>3214</v>
      </c>
      <c r="D30" s="97">
        <f t="shared" si="6"/>
        <v>3192</v>
      </c>
      <c r="E30" s="55">
        <f t="shared" si="3"/>
        <v>102.4219247928617</v>
      </c>
      <c r="F30" s="52">
        <f t="shared" si="4"/>
        <v>100.68922305764411</v>
      </c>
      <c r="G30" s="72"/>
      <c r="H30" s="88">
        <v>51</v>
      </c>
      <c r="I30" s="3">
        <v>27</v>
      </c>
      <c r="J30" s="160" t="s">
        <v>31</v>
      </c>
      <c r="K30" s="114"/>
      <c r="L30" s="332" t="s">
        <v>107</v>
      </c>
      <c r="M30" s="323">
        <v>104703</v>
      </c>
      <c r="N30" s="89">
        <f>SUM(H44)</f>
        <v>104385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30</v>
      </c>
      <c r="C31" s="43">
        <f t="shared" si="5"/>
        <v>2562</v>
      </c>
      <c r="D31" s="97">
        <f t="shared" si="6"/>
        <v>2168</v>
      </c>
      <c r="E31" s="56">
        <f t="shared" si="3"/>
        <v>94.888888888888886</v>
      </c>
      <c r="F31" s="63">
        <f t="shared" si="4"/>
        <v>118.17343173431733</v>
      </c>
      <c r="G31" s="75"/>
      <c r="H31" s="88">
        <v>40</v>
      </c>
      <c r="I31" s="3">
        <v>4</v>
      </c>
      <c r="J31" s="160" t="s">
        <v>11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104385</v>
      </c>
      <c r="D32" s="67">
        <f>SUM(L14)</f>
        <v>103736</v>
      </c>
      <c r="E32" s="68">
        <f>SUM(N30/M30*100)</f>
        <v>99.69628377410389</v>
      </c>
      <c r="F32" s="63">
        <f t="shared" si="4"/>
        <v>100.62562659057608</v>
      </c>
      <c r="G32" s="83">
        <v>91.8</v>
      </c>
      <c r="H32" s="89">
        <v>30</v>
      </c>
      <c r="I32" s="3">
        <v>28</v>
      </c>
      <c r="J32" s="160" t="s">
        <v>32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8</v>
      </c>
      <c r="I33" s="3">
        <v>32</v>
      </c>
      <c r="J33" s="160" t="s">
        <v>35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2</v>
      </c>
      <c r="I34" s="3">
        <v>39</v>
      </c>
      <c r="J34" s="160" t="s">
        <v>39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3</v>
      </c>
      <c r="J35" s="160" t="s">
        <v>10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7</v>
      </c>
      <c r="J36" s="160" t="s">
        <v>14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8</v>
      </c>
      <c r="J37" s="160" t="s">
        <v>15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10</v>
      </c>
      <c r="J38" s="160" t="s">
        <v>16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>
      <c r="H39" s="289">
        <v>0</v>
      </c>
      <c r="I39" s="3">
        <v>19</v>
      </c>
      <c r="J39" s="160" t="s">
        <v>23</v>
      </c>
      <c r="K39" s="45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29</v>
      </c>
      <c r="J40" s="160" t="s">
        <v>54</v>
      </c>
      <c r="K40" s="45"/>
      <c r="L40" s="47"/>
      <c r="M40" s="384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30</v>
      </c>
      <c r="J41" s="160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35</v>
      </c>
      <c r="J42" s="160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37</v>
      </c>
      <c r="J43" s="160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104385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I47" t="s">
        <v>175</v>
      </c>
      <c r="J47" s="46"/>
      <c r="L47" s="401"/>
      <c r="N47" s="47"/>
      <c r="R47" s="48"/>
      <c r="S47" s="26"/>
      <c r="T47" s="26"/>
      <c r="U47" s="26"/>
      <c r="V47" s="26"/>
    </row>
    <row r="48" spans="3:30" ht="13.5" customHeight="1">
      <c r="H48" s="183" t="s">
        <v>201</v>
      </c>
      <c r="I48" s="3"/>
      <c r="J48" s="178" t="s">
        <v>104</v>
      </c>
      <c r="K48" s="81"/>
      <c r="L48" s="296" t="s">
        <v>208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99</v>
      </c>
      <c r="I49" s="3"/>
      <c r="J49" s="144" t="s">
        <v>9</v>
      </c>
      <c r="K49" s="98"/>
      <c r="L49" s="94" t="s">
        <v>99</v>
      </c>
      <c r="M49" s="397"/>
      <c r="N49" s="398"/>
      <c r="R49" s="48"/>
      <c r="S49" s="26"/>
      <c r="T49" s="26"/>
      <c r="U49" s="26"/>
      <c r="V49" s="26"/>
    </row>
    <row r="50" spans="1:22" ht="13.5" customHeight="1">
      <c r="H50" s="89">
        <v>385829</v>
      </c>
      <c r="I50" s="160">
        <v>17</v>
      </c>
      <c r="J50" s="160" t="s">
        <v>21</v>
      </c>
      <c r="K50" s="123">
        <f>SUM(I50)</f>
        <v>17</v>
      </c>
      <c r="L50" s="297">
        <v>421835</v>
      </c>
      <c r="M50" s="397"/>
      <c r="N50" s="398"/>
      <c r="O50" s="26"/>
      <c r="R50" s="48"/>
      <c r="S50" s="26"/>
      <c r="T50" s="26"/>
      <c r="U50" s="26"/>
      <c r="V50" s="26"/>
    </row>
    <row r="51" spans="1:22" ht="13.5" customHeight="1">
      <c r="H51" s="88">
        <v>109468</v>
      </c>
      <c r="I51" s="160">
        <v>36</v>
      </c>
      <c r="J51" s="160" t="s">
        <v>5</v>
      </c>
      <c r="K51" s="123">
        <f t="shared" ref="K51:K59" si="7">SUM(I51)</f>
        <v>36</v>
      </c>
      <c r="L51" s="297">
        <v>113837</v>
      </c>
      <c r="M51" s="397"/>
      <c r="N51" s="398"/>
      <c r="O51" s="26"/>
      <c r="R51" s="48"/>
      <c r="S51" s="26"/>
      <c r="T51" s="26"/>
      <c r="U51" s="26"/>
      <c r="V51" s="26"/>
    </row>
    <row r="52" spans="1:22" ht="13.5" customHeight="1">
      <c r="H52" s="193">
        <v>40867</v>
      </c>
      <c r="I52" s="160">
        <v>40</v>
      </c>
      <c r="J52" s="160" t="s">
        <v>2</v>
      </c>
      <c r="K52" s="123">
        <f t="shared" si="7"/>
        <v>40</v>
      </c>
      <c r="L52" s="297">
        <v>41030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21997</v>
      </c>
      <c r="I53" s="160">
        <v>16</v>
      </c>
      <c r="J53" s="160" t="s">
        <v>3</v>
      </c>
      <c r="K53" s="123">
        <f t="shared" si="7"/>
        <v>16</v>
      </c>
      <c r="L53" s="297">
        <v>23217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201</v>
      </c>
      <c r="D54" s="59" t="s">
        <v>193</v>
      </c>
      <c r="E54" s="59" t="s">
        <v>41</v>
      </c>
      <c r="F54" s="59" t="s">
        <v>50</v>
      </c>
      <c r="G54" s="8" t="s">
        <v>172</v>
      </c>
      <c r="H54" s="88">
        <v>18927</v>
      </c>
      <c r="I54" s="160">
        <v>38</v>
      </c>
      <c r="J54" s="160" t="s">
        <v>38</v>
      </c>
      <c r="K54" s="123">
        <f t="shared" si="7"/>
        <v>38</v>
      </c>
      <c r="L54" s="297">
        <v>23179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385829</v>
      </c>
      <c r="D55" s="5">
        <f t="shared" ref="D55:D64" si="8">SUM(L50)</f>
        <v>421835</v>
      </c>
      <c r="E55" s="52">
        <f>SUM(N66/M66*100)</f>
        <v>99.689172988280035</v>
      </c>
      <c r="F55" s="52">
        <f t="shared" ref="F55:F65" si="9">SUM(C55/D55*100)</f>
        <v>91.464435146443506</v>
      </c>
      <c r="G55" s="62"/>
      <c r="H55" s="88">
        <v>18640</v>
      </c>
      <c r="I55" s="160">
        <v>25</v>
      </c>
      <c r="J55" s="160" t="s">
        <v>29</v>
      </c>
      <c r="K55" s="123">
        <f t="shared" si="7"/>
        <v>25</v>
      </c>
      <c r="L55" s="297">
        <v>15434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109468</v>
      </c>
      <c r="D56" s="5">
        <f t="shared" si="8"/>
        <v>113837</v>
      </c>
      <c r="E56" s="52">
        <f t="shared" ref="E56:E65" si="11">SUM(N67/M67*100)</f>
        <v>105.77231530330261</v>
      </c>
      <c r="F56" s="52">
        <f t="shared" si="9"/>
        <v>96.162056273443611</v>
      </c>
      <c r="G56" s="62"/>
      <c r="H56" s="88">
        <v>18228</v>
      </c>
      <c r="I56" s="160">
        <v>24</v>
      </c>
      <c r="J56" s="160" t="s">
        <v>28</v>
      </c>
      <c r="K56" s="123">
        <f t="shared" si="7"/>
        <v>24</v>
      </c>
      <c r="L56" s="297">
        <v>20193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2</v>
      </c>
      <c r="C57" s="43">
        <f t="shared" si="10"/>
        <v>40867</v>
      </c>
      <c r="D57" s="5">
        <f t="shared" si="8"/>
        <v>41030</v>
      </c>
      <c r="E57" s="52">
        <f t="shared" si="11"/>
        <v>99.78513002075448</v>
      </c>
      <c r="F57" s="52">
        <f t="shared" si="9"/>
        <v>99.602729709968315</v>
      </c>
      <c r="G57" s="62"/>
      <c r="H57" s="88">
        <v>16610</v>
      </c>
      <c r="I57" s="160">
        <v>26</v>
      </c>
      <c r="J57" s="160" t="s">
        <v>30</v>
      </c>
      <c r="K57" s="123">
        <f t="shared" si="7"/>
        <v>26</v>
      </c>
      <c r="L57" s="297">
        <v>17940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</v>
      </c>
      <c r="C58" s="43">
        <f t="shared" si="10"/>
        <v>21997</v>
      </c>
      <c r="D58" s="5">
        <f t="shared" si="8"/>
        <v>23217</v>
      </c>
      <c r="E58" s="52">
        <f t="shared" si="11"/>
        <v>91.749739311783102</v>
      </c>
      <c r="F58" s="52">
        <f t="shared" si="9"/>
        <v>94.745229788517037</v>
      </c>
      <c r="G58" s="62"/>
      <c r="H58" s="374">
        <v>15349</v>
      </c>
      <c r="I58" s="162">
        <v>37</v>
      </c>
      <c r="J58" s="162" t="s">
        <v>37</v>
      </c>
      <c r="K58" s="123">
        <f t="shared" si="7"/>
        <v>37</v>
      </c>
      <c r="L58" s="295">
        <v>16410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38</v>
      </c>
      <c r="C59" s="43">
        <f t="shared" si="10"/>
        <v>18927</v>
      </c>
      <c r="D59" s="5">
        <f t="shared" si="8"/>
        <v>23179</v>
      </c>
      <c r="E59" s="52">
        <f t="shared" si="11"/>
        <v>94.196984024287062</v>
      </c>
      <c r="F59" s="52">
        <f t="shared" si="9"/>
        <v>81.655809137581443</v>
      </c>
      <c r="G59" s="72"/>
      <c r="H59" s="439">
        <v>12030</v>
      </c>
      <c r="I59" s="162">
        <v>33</v>
      </c>
      <c r="J59" s="162" t="s">
        <v>0</v>
      </c>
      <c r="K59" s="123">
        <f t="shared" si="7"/>
        <v>33</v>
      </c>
      <c r="L59" s="295">
        <v>12124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29</v>
      </c>
      <c r="C60" s="43">
        <f t="shared" si="10"/>
        <v>18640</v>
      </c>
      <c r="D60" s="5">
        <f t="shared" si="8"/>
        <v>15434</v>
      </c>
      <c r="E60" s="52">
        <f t="shared" si="11"/>
        <v>100.71864699843303</v>
      </c>
      <c r="F60" s="52">
        <f t="shared" si="9"/>
        <v>120.77232085007128</v>
      </c>
      <c r="G60" s="62"/>
      <c r="H60" s="420">
        <v>6985</v>
      </c>
      <c r="I60" s="220">
        <v>30</v>
      </c>
      <c r="J60" s="220" t="s">
        <v>98</v>
      </c>
      <c r="K60" s="81" t="s">
        <v>8</v>
      </c>
      <c r="L60" s="299">
        <v>751576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28</v>
      </c>
      <c r="C61" s="43">
        <f t="shared" si="10"/>
        <v>18228</v>
      </c>
      <c r="D61" s="5">
        <f t="shared" si="8"/>
        <v>20193</v>
      </c>
      <c r="E61" s="52">
        <f t="shared" si="11"/>
        <v>100.29160935350757</v>
      </c>
      <c r="F61" s="52">
        <f t="shared" si="9"/>
        <v>90.268905066112012</v>
      </c>
      <c r="G61" s="62"/>
      <c r="H61" s="88">
        <v>5642</v>
      </c>
      <c r="I61" s="160">
        <v>34</v>
      </c>
      <c r="J61" s="160" t="s">
        <v>1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30</v>
      </c>
      <c r="C62" s="43">
        <f t="shared" si="10"/>
        <v>16610</v>
      </c>
      <c r="D62" s="5">
        <f t="shared" si="8"/>
        <v>17940</v>
      </c>
      <c r="E62" s="52">
        <f t="shared" si="11"/>
        <v>113.67369285518751</v>
      </c>
      <c r="F62" s="52">
        <f t="shared" si="9"/>
        <v>92.586399108138238</v>
      </c>
      <c r="G62" s="73"/>
      <c r="H62" s="289">
        <v>4885</v>
      </c>
      <c r="I62" s="160">
        <v>15</v>
      </c>
      <c r="J62" s="160" t="s">
        <v>20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37</v>
      </c>
      <c r="C63" s="43">
        <f t="shared" si="10"/>
        <v>15349</v>
      </c>
      <c r="D63" s="5">
        <f t="shared" si="8"/>
        <v>16410</v>
      </c>
      <c r="E63" s="52">
        <f t="shared" si="11"/>
        <v>100.0586701434159</v>
      </c>
      <c r="F63" s="52">
        <f t="shared" si="9"/>
        <v>93.534430225472278</v>
      </c>
      <c r="G63" s="72"/>
      <c r="H63" s="88">
        <v>4254</v>
      </c>
      <c r="I63" s="160">
        <v>14</v>
      </c>
      <c r="J63" s="160" t="s">
        <v>19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0</v>
      </c>
      <c r="C64" s="43">
        <f t="shared" si="10"/>
        <v>12030</v>
      </c>
      <c r="D64" s="5">
        <f t="shared" si="8"/>
        <v>12124</v>
      </c>
      <c r="E64" s="57">
        <f t="shared" si="11"/>
        <v>112.7248875562219</v>
      </c>
      <c r="F64" s="52">
        <f t="shared" si="9"/>
        <v>99.224678323985486</v>
      </c>
      <c r="G64" s="75"/>
      <c r="H64" s="122">
        <v>3659</v>
      </c>
      <c r="I64" s="160">
        <v>35</v>
      </c>
      <c r="J64" s="160" t="s">
        <v>36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696844</v>
      </c>
      <c r="D65" s="67">
        <f>SUM(L60)</f>
        <v>751576</v>
      </c>
      <c r="E65" s="70">
        <f t="shared" si="11"/>
        <v>100.45553883324396</v>
      </c>
      <c r="F65" s="70">
        <f t="shared" si="9"/>
        <v>92.717702534407692</v>
      </c>
      <c r="G65" s="83">
        <v>81.900000000000006</v>
      </c>
      <c r="H65" s="89">
        <v>3479</v>
      </c>
      <c r="I65" s="160">
        <v>29</v>
      </c>
      <c r="J65" s="160" t="s">
        <v>54</v>
      </c>
      <c r="L65" s="190" t="s">
        <v>104</v>
      </c>
      <c r="M65" s="141" t="s">
        <v>180</v>
      </c>
      <c r="N65" t="s">
        <v>75</v>
      </c>
      <c r="R65" s="48"/>
      <c r="S65" s="26"/>
      <c r="T65" s="26"/>
      <c r="U65" s="26"/>
      <c r="V65" s="26"/>
    </row>
    <row r="66" spans="1:22" ht="13.5" customHeight="1">
      <c r="H66" s="88">
        <v>3352</v>
      </c>
      <c r="I66" s="160">
        <v>1</v>
      </c>
      <c r="J66" s="160" t="s">
        <v>4</v>
      </c>
      <c r="K66" s="116">
        <f>SUM(I50)</f>
        <v>17</v>
      </c>
      <c r="L66" s="160" t="s">
        <v>21</v>
      </c>
      <c r="M66" s="308">
        <v>387032</v>
      </c>
      <c r="N66" s="89">
        <f>SUM(H50)</f>
        <v>385829</v>
      </c>
      <c r="R66" s="48"/>
      <c r="S66" s="26"/>
      <c r="T66" s="26"/>
      <c r="U66" s="26"/>
      <c r="V66" s="26"/>
    </row>
    <row r="67" spans="1:22" ht="13.5" customHeight="1">
      <c r="H67" s="88">
        <v>2644</v>
      </c>
      <c r="I67" s="160">
        <v>21</v>
      </c>
      <c r="J67" s="160" t="s">
        <v>25</v>
      </c>
      <c r="K67" s="116">
        <f t="shared" ref="K67:K75" si="12">SUM(I51)</f>
        <v>36</v>
      </c>
      <c r="L67" s="160" t="s">
        <v>5</v>
      </c>
      <c r="M67" s="306">
        <v>103494</v>
      </c>
      <c r="N67" s="89">
        <f t="shared" ref="N67:N75" si="13">SUM(H51)</f>
        <v>109468</v>
      </c>
      <c r="R67" s="48"/>
      <c r="S67" s="26"/>
      <c r="T67" s="26"/>
      <c r="U67" s="26"/>
      <c r="V67" s="26"/>
    </row>
    <row r="68" spans="1:22" ht="13.5" customHeight="1">
      <c r="C68" s="26"/>
      <c r="H68" s="88">
        <v>1021</v>
      </c>
      <c r="I68" s="160">
        <v>10</v>
      </c>
      <c r="J68" s="160" t="s">
        <v>16</v>
      </c>
      <c r="K68" s="116">
        <f t="shared" si="12"/>
        <v>40</v>
      </c>
      <c r="L68" s="160" t="s">
        <v>2</v>
      </c>
      <c r="M68" s="306">
        <v>40955</v>
      </c>
      <c r="N68" s="89">
        <f t="shared" si="13"/>
        <v>40867</v>
      </c>
      <c r="R68" s="48"/>
      <c r="S68" s="26"/>
      <c r="T68" s="26"/>
      <c r="U68" s="26"/>
      <c r="V68" s="26"/>
    </row>
    <row r="69" spans="1:22" ht="13.5" customHeight="1">
      <c r="H69" s="88">
        <v>910</v>
      </c>
      <c r="I69" s="160">
        <v>13</v>
      </c>
      <c r="J69" s="160" t="s">
        <v>7</v>
      </c>
      <c r="K69" s="116">
        <f t="shared" si="12"/>
        <v>16</v>
      </c>
      <c r="L69" s="160" t="s">
        <v>3</v>
      </c>
      <c r="M69" s="306">
        <v>23975</v>
      </c>
      <c r="N69" s="89">
        <f t="shared" si="13"/>
        <v>21997</v>
      </c>
      <c r="R69" s="48"/>
      <c r="S69" s="26"/>
      <c r="T69" s="26"/>
      <c r="U69" s="26"/>
      <c r="V69" s="26"/>
    </row>
    <row r="70" spans="1:22" ht="13.5" customHeight="1">
      <c r="H70" s="289">
        <v>363</v>
      </c>
      <c r="I70" s="160">
        <v>9</v>
      </c>
      <c r="J70" s="3" t="s">
        <v>161</v>
      </c>
      <c r="K70" s="116">
        <f t="shared" si="12"/>
        <v>38</v>
      </c>
      <c r="L70" s="160" t="s">
        <v>38</v>
      </c>
      <c r="M70" s="306">
        <v>20093</v>
      </c>
      <c r="N70" s="89">
        <f t="shared" si="13"/>
        <v>18927</v>
      </c>
      <c r="R70" s="48"/>
      <c r="S70" s="26"/>
      <c r="T70" s="26"/>
      <c r="U70" s="26"/>
      <c r="V70" s="26"/>
    </row>
    <row r="71" spans="1:22" ht="13.5" customHeight="1">
      <c r="H71" s="88">
        <v>354</v>
      </c>
      <c r="I71" s="160">
        <v>2</v>
      </c>
      <c r="J71" s="160" t="s">
        <v>6</v>
      </c>
      <c r="K71" s="116">
        <f t="shared" si="12"/>
        <v>25</v>
      </c>
      <c r="L71" s="160" t="s">
        <v>29</v>
      </c>
      <c r="M71" s="306">
        <v>18507</v>
      </c>
      <c r="N71" s="89">
        <f t="shared" si="13"/>
        <v>18640</v>
      </c>
      <c r="R71" s="48"/>
      <c r="S71" s="26"/>
      <c r="T71" s="26"/>
      <c r="U71" s="26"/>
      <c r="V71" s="26"/>
    </row>
    <row r="72" spans="1:22" ht="13.5" customHeight="1">
      <c r="H72" s="88">
        <v>354</v>
      </c>
      <c r="I72" s="160">
        <v>11</v>
      </c>
      <c r="J72" s="160" t="s">
        <v>17</v>
      </c>
      <c r="K72" s="116">
        <f t="shared" si="12"/>
        <v>24</v>
      </c>
      <c r="L72" s="160" t="s">
        <v>28</v>
      </c>
      <c r="M72" s="306">
        <v>18175</v>
      </c>
      <c r="N72" s="89">
        <f t="shared" si="13"/>
        <v>18228</v>
      </c>
      <c r="R72" s="48"/>
      <c r="S72" s="26"/>
      <c r="T72" s="26"/>
      <c r="U72" s="26"/>
      <c r="V72" s="26"/>
    </row>
    <row r="73" spans="1:22" ht="13.5" customHeight="1">
      <c r="H73" s="88">
        <v>294</v>
      </c>
      <c r="I73" s="160">
        <v>27</v>
      </c>
      <c r="J73" s="160" t="s">
        <v>31</v>
      </c>
      <c r="K73" s="116">
        <f t="shared" si="12"/>
        <v>26</v>
      </c>
      <c r="L73" s="160" t="s">
        <v>30</v>
      </c>
      <c r="M73" s="306">
        <v>14612</v>
      </c>
      <c r="N73" s="89">
        <f t="shared" si="13"/>
        <v>16610</v>
      </c>
      <c r="R73" s="48"/>
      <c r="S73" s="26"/>
      <c r="T73" s="26"/>
      <c r="U73" s="26"/>
      <c r="V73" s="26"/>
    </row>
    <row r="74" spans="1:22" ht="13.5" customHeight="1">
      <c r="H74" s="88">
        <v>268</v>
      </c>
      <c r="I74" s="160">
        <v>22</v>
      </c>
      <c r="J74" s="160" t="s">
        <v>26</v>
      </c>
      <c r="K74" s="116">
        <f t="shared" si="12"/>
        <v>37</v>
      </c>
      <c r="L74" s="162" t="s">
        <v>37</v>
      </c>
      <c r="M74" s="307">
        <v>15340</v>
      </c>
      <c r="N74" s="89">
        <f t="shared" si="13"/>
        <v>15349</v>
      </c>
      <c r="R74" s="48"/>
      <c r="S74" s="26"/>
      <c r="T74" s="26"/>
      <c r="U74" s="26"/>
      <c r="V74" s="26"/>
    </row>
    <row r="75" spans="1:22" ht="13.5" customHeight="1" thickBot="1">
      <c r="H75" s="88">
        <v>129</v>
      </c>
      <c r="I75" s="160">
        <v>28</v>
      </c>
      <c r="J75" s="160" t="s">
        <v>32</v>
      </c>
      <c r="K75" s="116">
        <f t="shared" si="12"/>
        <v>33</v>
      </c>
      <c r="L75" s="162" t="s">
        <v>0</v>
      </c>
      <c r="M75" s="307">
        <v>10672</v>
      </c>
      <c r="N75" s="166">
        <f t="shared" si="13"/>
        <v>12030</v>
      </c>
      <c r="R75" s="48"/>
      <c r="S75" s="26"/>
      <c r="T75" s="26"/>
      <c r="U75" s="26"/>
      <c r="V75" s="26"/>
    </row>
    <row r="76" spans="1:22" ht="13.5" customHeight="1" thickTop="1">
      <c r="H76" s="88">
        <v>84</v>
      </c>
      <c r="I76" s="160">
        <v>23</v>
      </c>
      <c r="J76" s="160" t="s">
        <v>27</v>
      </c>
      <c r="K76" s="3"/>
      <c r="L76" s="332" t="s">
        <v>107</v>
      </c>
      <c r="M76" s="337">
        <v>693684</v>
      </c>
      <c r="N76" s="171">
        <f>SUM(H90)</f>
        <v>696844</v>
      </c>
      <c r="R76" s="48"/>
      <c r="S76" s="26"/>
      <c r="T76" s="26"/>
      <c r="U76" s="26"/>
      <c r="V76" s="26"/>
    </row>
    <row r="77" spans="1:22" ht="13.5" customHeight="1">
      <c r="H77" s="88">
        <v>82</v>
      </c>
      <c r="I77" s="160">
        <v>18</v>
      </c>
      <c r="J77" s="160" t="s">
        <v>22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424">
        <v>68</v>
      </c>
      <c r="I78" s="160">
        <v>39</v>
      </c>
      <c r="J78" s="160" t="s">
        <v>39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289">
        <v>55</v>
      </c>
      <c r="I79" s="160">
        <v>12</v>
      </c>
      <c r="J79" s="160" t="s">
        <v>18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17</v>
      </c>
      <c r="I80" s="160">
        <v>4</v>
      </c>
      <c r="J80" s="160" t="s">
        <v>11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3</v>
      </c>
      <c r="J81" s="160" t="s">
        <v>10</v>
      </c>
      <c r="K81" s="45"/>
      <c r="L81" s="42"/>
      <c r="M81" s="90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5</v>
      </c>
      <c r="J82" s="160" t="s">
        <v>12</v>
      </c>
      <c r="K82" s="45"/>
      <c r="L82" s="42"/>
      <c r="M82" s="90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6</v>
      </c>
      <c r="J83" s="160" t="s">
        <v>13</v>
      </c>
      <c r="K83" s="45"/>
      <c r="L83" s="42"/>
      <c r="M83" s="90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7</v>
      </c>
      <c r="J84" s="160" t="s">
        <v>14</v>
      </c>
      <c r="K84" s="45"/>
      <c r="L84" s="42"/>
      <c r="M84" s="90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8</v>
      </c>
      <c r="J85" s="160" t="s">
        <v>15</v>
      </c>
      <c r="K85" s="45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47"/>
      <c r="M86" s="422"/>
      <c r="R86" s="48"/>
      <c r="S86" s="26"/>
      <c r="T86" s="26"/>
      <c r="U86" s="26"/>
      <c r="V86" s="26"/>
    </row>
    <row r="87" spans="8:22" ht="13.5" customHeight="1">
      <c r="H87" s="289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289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696844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D71" sqref="D71"/>
    </sheetView>
  </sheetViews>
  <sheetFormatPr defaultRowHeight="13.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49" customWidth="1"/>
    <col min="18" max="18" width="12.5" customWidth="1"/>
    <col min="19" max="26" width="7.625" customWidth="1"/>
  </cols>
  <sheetData>
    <row r="10" spans="1:15">
      <c r="O10" s="18"/>
    </row>
    <row r="15" spans="1:15" ht="12.75" customHeight="1"/>
    <row r="16" spans="1:15" ht="11.1" customHeight="1">
      <c r="A16" s="12"/>
      <c r="B16" s="148" t="s">
        <v>88</v>
      </c>
      <c r="C16" s="148" t="s">
        <v>89</v>
      </c>
      <c r="D16" s="148" t="s">
        <v>90</v>
      </c>
      <c r="E16" s="148" t="s">
        <v>79</v>
      </c>
      <c r="F16" s="148" t="s">
        <v>80</v>
      </c>
      <c r="G16" s="148" t="s">
        <v>81</v>
      </c>
      <c r="H16" s="148" t="s">
        <v>82</v>
      </c>
      <c r="I16" s="148" t="s">
        <v>83</v>
      </c>
      <c r="J16" s="148" t="s">
        <v>84</v>
      </c>
      <c r="K16" s="148" t="s">
        <v>85</v>
      </c>
      <c r="L16" s="148" t="s">
        <v>86</v>
      </c>
      <c r="M16" s="201" t="s">
        <v>87</v>
      </c>
      <c r="N16" s="203" t="s">
        <v>121</v>
      </c>
      <c r="O16" s="148" t="s">
        <v>123</v>
      </c>
    </row>
    <row r="17" spans="1:25" ht="11.1" customHeight="1">
      <c r="A17" s="6" t="s">
        <v>171</v>
      </c>
      <c r="B17" s="145">
        <v>73.8</v>
      </c>
      <c r="C17" s="145">
        <v>75.2</v>
      </c>
      <c r="D17" s="145">
        <v>80.7</v>
      </c>
      <c r="E17" s="145">
        <v>84</v>
      </c>
      <c r="F17" s="145">
        <v>76.400000000000006</v>
      </c>
      <c r="G17" s="145">
        <v>85.7</v>
      </c>
      <c r="H17" s="147">
        <v>93.5</v>
      </c>
      <c r="I17" s="145">
        <v>83.6</v>
      </c>
      <c r="J17" s="145">
        <v>90.4</v>
      </c>
      <c r="K17" s="145">
        <v>78.8</v>
      </c>
      <c r="L17" s="145">
        <v>76.900000000000006</v>
      </c>
      <c r="M17" s="146">
        <v>79.7</v>
      </c>
      <c r="N17" s="205">
        <f>SUM(B17:M17)</f>
        <v>978.69999999999993</v>
      </c>
      <c r="O17" s="204">
        <v>120.3</v>
      </c>
      <c r="P17" s="142"/>
      <c r="Q17" s="206"/>
      <c r="R17" s="207"/>
      <c r="S17" s="207"/>
      <c r="T17" s="142"/>
      <c r="U17" s="142"/>
      <c r="V17" s="142"/>
      <c r="W17" s="142"/>
      <c r="X17" s="142"/>
      <c r="Y17" s="142"/>
    </row>
    <row r="18" spans="1:25" ht="11.1" customHeight="1">
      <c r="A18" s="6" t="s">
        <v>183</v>
      </c>
      <c r="B18" s="145">
        <v>73</v>
      </c>
      <c r="C18" s="145">
        <v>75.900000000000006</v>
      </c>
      <c r="D18" s="145">
        <v>71.5</v>
      </c>
      <c r="E18" s="145">
        <v>77.5</v>
      </c>
      <c r="F18" s="145">
        <v>69.5</v>
      </c>
      <c r="G18" s="145">
        <v>72.900000000000006</v>
      </c>
      <c r="H18" s="147">
        <v>77.8</v>
      </c>
      <c r="I18" s="145">
        <v>69.599999999999994</v>
      </c>
      <c r="J18" s="145">
        <v>69.099999999999994</v>
      </c>
      <c r="K18" s="145">
        <v>65.3</v>
      </c>
      <c r="L18" s="145">
        <v>61.2</v>
      </c>
      <c r="M18" s="146">
        <v>67.400000000000006</v>
      </c>
      <c r="N18" s="205">
        <f>SUM(B18:M18)</f>
        <v>850.69999999999993</v>
      </c>
      <c r="O18" s="204">
        <f t="shared" ref="O18:O20" si="0">ROUND(N18/N17*100,1)</f>
        <v>86.9</v>
      </c>
      <c r="P18" s="142"/>
      <c r="Q18" s="207"/>
      <c r="R18" s="207"/>
      <c r="S18" s="207"/>
      <c r="T18" s="142"/>
      <c r="U18" s="142"/>
      <c r="V18" s="142"/>
      <c r="W18" s="142"/>
      <c r="X18" s="142"/>
      <c r="Y18" s="142"/>
    </row>
    <row r="19" spans="1:25" ht="11.1" customHeight="1">
      <c r="A19" s="6" t="s">
        <v>188</v>
      </c>
      <c r="B19" s="145">
        <v>54.8</v>
      </c>
      <c r="C19" s="145">
        <v>61.9</v>
      </c>
      <c r="D19" s="145">
        <v>55.5</v>
      </c>
      <c r="E19" s="145">
        <v>67.3</v>
      </c>
      <c r="F19" s="145">
        <v>60.7</v>
      </c>
      <c r="G19" s="145">
        <v>76</v>
      </c>
      <c r="H19" s="147">
        <v>70.3</v>
      </c>
      <c r="I19" s="145">
        <v>68</v>
      </c>
      <c r="J19" s="145">
        <v>72</v>
      </c>
      <c r="K19" s="145">
        <v>68.7</v>
      </c>
      <c r="L19" s="145">
        <v>70</v>
      </c>
      <c r="M19" s="146">
        <v>74.3</v>
      </c>
      <c r="N19" s="205">
        <f>SUM(B19:M19)</f>
        <v>799.5</v>
      </c>
      <c r="O19" s="204">
        <f t="shared" si="0"/>
        <v>94</v>
      </c>
      <c r="P19" s="142"/>
      <c r="Q19" s="158"/>
      <c r="R19" s="207"/>
      <c r="S19" s="207"/>
      <c r="T19" s="142"/>
      <c r="U19" s="142"/>
      <c r="V19" s="142"/>
      <c r="W19" s="142"/>
      <c r="X19" s="142"/>
      <c r="Y19" s="142"/>
    </row>
    <row r="20" spans="1:25" ht="11.1" customHeight="1">
      <c r="A20" s="6" t="s">
        <v>193</v>
      </c>
      <c r="B20" s="145">
        <v>54.3</v>
      </c>
      <c r="C20" s="145">
        <v>60.6</v>
      </c>
      <c r="D20" s="145">
        <v>56.3</v>
      </c>
      <c r="E20" s="145">
        <v>59.1</v>
      </c>
      <c r="F20" s="145">
        <v>59.3</v>
      </c>
      <c r="G20" s="145">
        <v>55.6</v>
      </c>
      <c r="H20" s="147">
        <v>62.1</v>
      </c>
      <c r="I20" s="145">
        <v>60</v>
      </c>
      <c r="J20" s="145">
        <v>57.7</v>
      </c>
      <c r="K20" s="145">
        <v>60.2</v>
      </c>
      <c r="L20" s="145">
        <v>55.8</v>
      </c>
      <c r="M20" s="146">
        <v>56.9</v>
      </c>
      <c r="N20" s="205">
        <f>SUM(B20:M20)</f>
        <v>697.9</v>
      </c>
      <c r="O20" s="204">
        <f t="shared" si="0"/>
        <v>87.3</v>
      </c>
      <c r="P20" s="142"/>
      <c r="Q20" s="158"/>
      <c r="R20" s="207"/>
      <c r="S20" s="207"/>
      <c r="T20" s="142"/>
      <c r="U20" s="142"/>
      <c r="V20" s="142"/>
      <c r="W20" s="142"/>
      <c r="X20" s="142"/>
      <c r="Y20" s="142"/>
    </row>
    <row r="21" spans="1:25" ht="11.1" customHeight="1">
      <c r="A21" s="6" t="s">
        <v>201</v>
      </c>
      <c r="B21" s="145">
        <v>56.7</v>
      </c>
      <c r="C21" s="145">
        <v>58.5</v>
      </c>
      <c r="D21" s="145">
        <v>61.8</v>
      </c>
      <c r="E21" s="145"/>
      <c r="F21" s="145"/>
      <c r="G21" s="145"/>
      <c r="H21" s="147"/>
      <c r="I21" s="145"/>
      <c r="J21" s="145"/>
      <c r="K21" s="145"/>
      <c r="L21" s="145"/>
      <c r="M21" s="146"/>
      <c r="N21" s="205"/>
      <c r="O21" s="204"/>
      <c r="P21" s="142"/>
      <c r="Q21" s="158"/>
      <c r="R21" s="142"/>
      <c r="S21" s="142"/>
      <c r="T21" s="142"/>
      <c r="U21" s="142"/>
      <c r="V21" s="142"/>
      <c r="W21" s="142"/>
      <c r="X21" s="142"/>
      <c r="Y21" s="142"/>
    </row>
    <row r="22" spans="1:25" ht="12.75" customHeight="1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2"/>
      <c r="O22" s="142"/>
      <c r="P22" s="142"/>
      <c r="Q22" s="158"/>
      <c r="R22" s="142"/>
      <c r="S22" s="142"/>
      <c r="T22" s="142"/>
      <c r="U22" s="142"/>
      <c r="V22" s="142"/>
      <c r="W22" s="142"/>
      <c r="X22" s="142"/>
      <c r="Y22" s="142"/>
    </row>
    <row r="23" spans="1:25" ht="9.9499999999999993" customHeight="1">
      <c r="N23" s="142"/>
      <c r="O23" s="142"/>
      <c r="P23" s="142"/>
      <c r="Q23" s="158"/>
      <c r="R23" s="142"/>
      <c r="S23" s="142"/>
      <c r="T23" s="142"/>
      <c r="U23" s="142"/>
      <c r="V23" s="142"/>
      <c r="W23" s="142"/>
      <c r="X23" s="142"/>
      <c r="Y23" s="142"/>
    </row>
    <row r="24" spans="1: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>
      <c r="O28" s="151"/>
    </row>
    <row r="33" spans="1:26">
      <c r="M33" s="42"/>
    </row>
    <row r="38" spans="1:26" ht="9.75" customHeight="1"/>
    <row r="39" spans="1:26" ht="9.75" customHeight="1"/>
    <row r="40" spans="1:26" ht="3" customHeight="1"/>
    <row r="41" spans="1:26" ht="12" customHeight="1">
      <c r="A41" s="6"/>
      <c r="B41" s="148" t="s">
        <v>88</v>
      </c>
      <c r="C41" s="148" t="s">
        <v>89</v>
      </c>
      <c r="D41" s="148" t="s">
        <v>90</v>
      </c>
      <c r="E41" s="148" t="s">
        <v>79</v>
      </c>
      <c r="F41" s="148" t="s">
        <v>80</v>
      </c>
      <c r="G41" s="148" t="s">
        <v>81</v>
      </c>
      <c r="H41" s="148" t="s">
        <v>82</v>
      </c>
      <c r="I41" s="148" t="s">
        <v>83</v>
      </c>
      <c r="J41" s="148" t="s">
        <v>84</v>
      </c>
      <c r="K41" s="148" t="s">
        <v>85</v>
      </c>
      <c r="L41" s="148" t="s">
        <v>86</v>
      </c>
      <c r="M41" s="201" t="s">
        <v>87</v>
      </c>
      <c r="N41" s="203" t="s">
        <v>122</v>
      </c>
      <c r="O41" s="148" t="s">
        <v>123</v>
      </c>
    </row>
    <row r="42" spans="1:26" ht="11.1" customHeight="1">
      <c r="A42" s="6" t="s">
        <v>171</v>
      </c>
      <c r="B42" s="152">
        <v>96.4</v>
      </c>
      <c r="C42" s="152">
        <v>97.8</v>
      </c>
      <c r="D42" s="152">
        <v>95.2</v>
      </c>
      <c r="E42" s="152">
        <v>99.2</v>
      </c>
      <c r="F42" s="152">
        <v>97.6</v>
      </c>
      <c r="G42" s="152">
        <v>99</v>
      </c>
      <c r="H42" s="152">
        <v>101.3</v>
      </c>
      <c r="I42" s="152">
        <v>107</v>
      </c>
      <c r="J42" s="152">
        <v>105.1</v>
      </c>
      <c r="K42" s="152">
        <v>105.3</v>
      </c>
      <c r="L42" s="152">
        <v>100.4</v>
      </c>
      <c r="M42" s="202">
        <v>100.3</v>
      </c>
      <c r="N42" s="209">
        <f>SUM(B42:M42)/12</f>
        <v>100.38333333333333</v>
      </c>
      <c r="O42" s="204">
        <v>119.5</v>
      </c>
      <c r="P42" s="142"/>
      <c r="Q42" s="281"/>
      <c r="R42" s="281"/>
      <c r="S42" s="142"/>
      <c r="T42" s="142"/>
      <c r="U42" s="142"/>
      <c r="V42" s="142"/>
      <c r="W42" s="142"/>
      <c r="X42" s="142"/>
      <c r="Y42" s="142"/>
      <c r="Z42" s="142"/>
    </row>
    <row r="43" spans="1:26" ht="11.1" customHeight="1">
      <c r="A43" s="6" t="s">
        <v>183</v>
      </c>
      <c r="B43" s="152">
        <v>105.8</v>
      </c>
      <c r="C43" s="152">
        <v>103.9</v>
      </c>
      <c r="D43" s="152">
        <v>96.7</v>
      </c>
      <c r="E43" s="152">
        <v>93.3</v>
      </c>
      <c r="F43" s="152">
        <v>100.2</v>
      </c>
      <c r="G43" s="152">
        <v>97.8</v>
      </c>
      <c r="H43" s="152">
        <v>101.8</v>
      </c>
      <c r="I43" s="152">
        <v>102.7</v>
      </c>
      <c r="J43" s="152">
        <v>99.6</v>
      </c>
      <c r="K43" s="152">
        <v>98.3</v>
      </c>
      <c r="L43" s="152">
        <v>92.6</v>
      </c>
      <c r="M43" s="202">
        <v>89</v>
      </c>
      <c r="N43" s="209">
        <f>SUM(B43:M43)/12</f>
        <v>98.47499999999998</v>
      </c>
      <c r="O43" s="204">
        <f t="shared" ref="O43:O45" si="1">ROUND(N43/N42*100,1)</f>
        <v>98.1</v>
      </c>
      <c r="P43" s="142"/>
      <c r="Q43" s="281"/>
      <c r="R43" s="281"/>
      <c r="S43" s="142"/>
      <c r="T43" s="142"/>
      <c r="U43" s="142"/>
      <c r="V43" s="142"/>
      <c r="W43" s="142"/>
      <c r="X43" s="142"/>
      <c r="Y43" s="142"/>
      <c r="Z43" s="142"/>
    </row>
    <row r="44" spans="1:26" ht="11.1" customHeight="1">
      <c r="A44" s="6" t="s">
        <v>188</v>
      </c>
      <c r="B44" s="152">
        <v>92.4</v>
      </c>
      <c r="C44" s="152">
        <v>95.3</v>
      </c>
      <c r="D44" s="152">
        <v>92.5</v>
      </c>
      <c r="E44" s="152">
        <v>93.4</v>
      </c>
      <c r="F44" s="152">
        <v>95.2</v>
      </c>
      <c r="G44" s="152">
        <v>99.5</v>
      </c>
      <c r="H44" s="152">
        <v>101.2</v>
      </c>
      <c r="I44" s="152">
        <v>108.1</v>
      </c>
      <c r="J44" s="152">
        <v>97.5</v>
      </c>
      <c r="K44" s="152">
        <v>99.6</v>
      </c>
      <c r="L44" s="152">
        <v>98.6</v>
      </c>
      <c r="M44" s="202">
        <v>102.6</v>
      </c>
      <c r="N44" s="209">
        <f>SUM(B44:M44)/12</f>
        <v>97.99166666666666</v>
      </c>
      <c r="O44" s="204">
        <f t="shared" si="1"/>
        <v>99.5</v>
      </c>
      <c r="P44" s="142"/>
      <c r="Q44" s="281"/>
      <c r="R44" s="281"/>
      <c r="S44" s="142"/>
      <c r="T44" s="142"/>
      <c r="U44" s="142"/>
      <c r="V44" s="142"/>
      <c r="W44" s="142"/>
      <c r="X44" s="142"/>
      <c r="Y44" s="142"/>
      <c r="Z44" s="142"/>
    </row>
    <row r="45" spans="1:26" ht="11.1" customHeight="1">
      <c r="A45" s="6" t="s">
        <v>193</v>
      </c>
      <c r="B45" s="152">
        <v>83.4</v>
      </c>
      <c r="C45" s="152">
        <v>86.1</v>
      </c>
      <c r="D45" s="152">
        <v>84.2</v>
      </c>
      <c r="E45" s="152">
        <v>84.1</v>
      </c>
      <c r="F45" s="152">
        <v>85.6</v>
      </c>
      <c r="G45" s="152">
        <v>85.8</v>
      </c>
      <c r="H45" s="152">
        <v>84.5</v>
      </c>
      <c r="I45" s="152">
        <v>86.5</v>
      </c>
      <c r="J45" s="152">
        <v>87.3</v>
      </c>
      <c r="K45" s="152">
        <v>89.5</v>
      </c>
      <c r="L45" s="152">
        <v>93.4</v>
      </c>
      <c r="M45" s="202">
        <v>94.4</v>
      </c>
      <c r="N45" s="209">
        <f>SUM(B45:M45)/12</f>
        <v>87.066666666666663</v>
      </c>
      <c r="O45" s="204">
        <f t="shared" si="1"/>
        <v>88.9</v>
      </c>
      <c r="P45" s="142"/>
      <c r="Q45" s="281"/>
      <c r="R45" s="281"/>
      <c r="S45" s="142"/>
      <c r="T45" s="142"/>
      <c r="U45" s="142"/>
      <c r="V45" s="142"/>
      <c r="W45" s="142"/>
      <c r="X45" s="142"/>
      <c r="Y45" s="142"/>
      <c r="Z45" s="142"/>
    </row>
    <row r="46" spans="1:26" ht="11.1" customHeight="1">
      <c r="A46" s="6" t="s">
        <v>201</v>
      </c>
      <c r="B46" s="152">
        <v>96.7</v>
      </c>
      <c r="C46" s="152">
        <v>96.6</v>
      </c>
      <c r="D46" s="152">
        <v>93.7</v>
      </c>
      <c r="E46" s="152"/>
      <c r="F46" s="152"/>
      <c r="G46" s="152"/>
      <c r="H46" s="152"/>
      <c r="I46" s="152"/>
      <c r="J46" s="152"/>
      <c r="K46" s="152"/>
      <c r="L46" s="152"/>
      <c r="M46" s="202"/>
      <c r="N46" s="209"/>
      <c r="O46" s="204"/>
      <c r="P46" s="142"/>
      <c r="Q46" s="281"/>
      <c r="R46" s="281"/>
      <c r="S46" s="142"/>
      <c r="T46" s="142"/>
      <c r="U46" s="142"/>
      <c r="V46" s="142"/>
      <c r="W46" s="142"/>
      <c r="X46" s="142"/>
      <c r="Y46" s="142"/>
      <c r="Z46" s="142"/>
    </row>
    <row r="47" spans="1:26" ht="11.1" customHeight="1">
      <c r="N47" s="18"/>
      <c r="O47" s="142"/>
      <c r="P47" s="142"/>
      <c r="Q47" s="158"/>
      <c r="R47" s="142"/>
      <c r="S47" s="142"/>
      <c r="T47" s="142"/>
      <c r="U47" s="142"/>
      <c r="V47" s="142"/>
      <c r="W47" s="142"/>
      <c r="X47" s="142"/>
      <c r="Y47" s="142"/>
      <c r="Z47" s="142"/>
    </row>
    <row r="48" spans="1:26" ht="11.1" customHeight="1">
      <c r="N48" s="18"/>
      <c r="O48" s="142"/>
      <c r="P48" s="142"/>
      <c r="Q48" s="158"/>
      <c r="R48" s="142"/>
      <c r="S48" s="142"/>
      <c r="T48" s="142"/>
      <c r="U48" s="142"/>
      <c r="V48" s="142"/>
      <c r="W48" s="142"/>
      <c r="X48" s="142"/>
      <c r="Y48" s="142"/>
      <c r="Z48" s="142"/>
    </row>
    <row r="64" ht="9.75" customHeight="1"/>
    <row r="65" spans="1:26" ht="9.9499999999999993" customHeight="1">
      <c r="A65" s="6"/>
      <c r="B65" s="148" t="s">
        <v>88</v>
      </c>
      <c r="C65" s="148" t="s">
        <v>89</v>
      </c>
      <c r="D65" s="148" t="s">
        <v>90</v>
      </c>
      <c r="E65" s="148" t="s">
        <v>79</v>
      </c>
      <c r="F65" s="148" t="s">
        <v>80</v>
      </c>
      <c r="G65" s="148" t="s">
        <v>81</v>
      </c>
      <c r="H65" s="148" t="s">
        <v>82</v>
      </c>
      <c r="I65" s="148" t="s">
        <v>83</v>
      </c>
      <c r="J65" s="148" t="s">
        <v>84</v>
      </c>
      <c r="K65" s="148" t="s">
        <v>85</v>
      </c>
      <c r="L65" s="148" t="s">
        <v>86</v>
      </c>
      <c r="M65" s="201" t="s">
        <v>87</v>
      </c>
      <c r="N65" s="203" t="s">
        <v>122</v>
      </c>
      <c r="O65" s="283" t="s">
        <v>123</v>
      </c>
    </row>
    <row r="66" spans="1:26" ht="11.1" customHeight="1">
      <c r="A66" s="6" t="s">
        <v>171</v>
      </c>
      <c r="B66" s="145">
        <v>76.2</v>
      </c>
      <c r="C66" s="145">
        <v>76.7</v>
      </c>
      <c r="D66" s="145">
        <v>85</v>
      </c>
      <c r="E66" s="145">
        <v>84.4</v>
      </c>
      <c r="F66" s="145">
        <v>78.400000000000006</v>
      </c>
      <c r="G66" s="145">
        <v>86.5</v>
      </c>
      <c r="H66" s="145">
        <v>92.3</v>
      </c>
      <c r="I66" s="145">
        <v>77.5</v>
      </c>
      <c r="J66" s="145">
        <v>86.1</v>
      </c>
      <c r="K66" s="145">
        <v>74.8</v>
      </c>
      <c r="L66" s="145">
        <v>77.099999999999994</v>
      </c>
      <c r="M66" s="146">
        <v>79.400000000000006</v>
      </c>
      <c r="N66" s="208">
        <f>SUM(B66:M66)/12</f>
        <v>81.2</v>
      </c>
      <c r="O66" s="204">
        <v>100.5</v>
      </c>
      <c r="P66" s="18"/>
      <c r="Q66" s="211"/>
      <c r="R66" s="211"/>
      <c r="S66" s="18"/>
      <c r="T66" s="18"/>
      <c r="U66" s="18"/>
      <c r="V66" s="18"/>
      <c r="W66" s="18"/>
      <c r="X66" s="18"/>
      <c r="Y66" s="18"/>
      <c r="Z66" s="18"/>
    </row>
    <row r="67" spans="1:26" ht="11.1" customHeight="1">
      <c r="A67" s="6" t="s">
        <v>183</v>
      </c>
      <c r="B67" s="145">
        <v>68.099999999999994</v>
      </c>
      <c r="C67" s="145">
        <v>73.3</v>
      </c>
      <c r="D67" s="145">
        <v>74.900000000000006</v>
      </c>
      <c r="E67" s="145">
        <v>83.4</v>
      </c>
      <c r="F67" s="145">
        <v>68.3</v>
      </c>
      <c r="G67" s="145">
        <v>74.900000000000006</v>
      </c>
      <c r="H67" s="145">
        <v>76</v>
      </c>
      <c r="I67" s="145">
        <v>67.599999999999994</v>
      </c>
      <c r="J67" s="145">
        <v>69.8</v>
      </c>
      <c r="K67" s="145">
        <v>66.599999999999994</v>
      </c>
      <c r="L67" s="145">
        <v>67.099999999999994</v>
      </c>
      <c r="M67" s="146">
        <v>76.3</v>
      </c>
      <c r="N67" s="208">
        <f>SUM(B67:M67)/12</f>
        <v>72.191666666666663</v>
      </c>
      <c r="O67" s="204">
        <f t="shared" ref="O67:O69" si="2">ROUND(N67/N66*100,1)</f>
        <v>88.9</v>
      </c>
      <c r="P67" s="18"/>
      <c r="Q67" s="347"/>
      <c r="R67" s="347"/>
      <c r="S67" s="18"/>
      <c r="T67" s="18"/>
      <c r="U67" s="18"/>
      <c r="V67" s="18"/>
      <c r="W67" s="18"/>
      <c r="X67" s="18"/>
      <c r="Y67" s="18"/>
      <c r="Z67" s="18"/>
    </row>
    <row r="68" spans="1:26" ht="11.1" customHeight="1">
      <c r="A68" s="6" t="s">
        <v>188</v>
      </c>
      <c r="B68" s="145">
        <v>58.5</v>
      </c>
      <c r="C68" s="145">
        <v>64.400000000000006</v>
      </c>
      <c r="D68" s="145">
        <v>60.6</v>
      </c>
      <c r="E68" s="145">
        <v>71.900000000000006</v>
      </c>
      <c r="F68" s="145">
        <v>63.4</v>
      </c>
      <c r="G68" s="145">
        <v>75.900000000000006</v>
      </c>
      <c r="H68" s="145">
        <v>69.2</v>
      </c>
      <c r="I68" s="145">
        <v>61.7</v>
      </c>
      <c r="J68" s="145">
        <v>75.099999999999994</v>
      </c>
      <c r="K68" s="145">
        <v>68.7</v>
      </c>
      <c r="L68" s="145">
        <v>71.2</v>
      </c>
      <c r="M68" s="146">
        <v>71.8</v>
      </c>
      <c r="N68" s="208">
        <f>SUM(B68:M68)/12</f>
        <v>67.7</v>
      </c>
      <c r="O68" s="204">
        <f t="shared" si="2"/>
        <v>93.8</v>
      </c>
      <c r="P68" s="18"/>
      <c r="Q68" s="347"/>
      <c r="R68" s="347"/>
      <c r="S68" s="18"/>
      <c r="T68" s="18"/>
      <c r="U68" s="18"/>
      <c r="V68" s="18"/>
      <c r="W68" s="18"/>
      <c r="X68" s="18"/>
      <c r="Y68" s="18"/>
      <c r="Z68" s="18"/>
    </row>
    <row r="69" spans="1:26" ht="11.1" customHeight="1">
      <c r="A69" s="6" t="s">
        <v>193</v>
      </c>
      <c r="B69" s="145">
        <v>68.7</v>
      </c>
      <c r="C69" s="145">
        <v>69.900000000000006</v>
      </c>
      <c r="D69" s="145">
        <v>67.2</v>
      </c>
      <c r="E69" s="145">
        <v>70.3</v>
      </c>
      <c r="F69" s="145">
        <v>69</v>
      </c>
      <c r="G69" s="145">
        <v>64.8</v>
      </c>
      <c r="H69" s="145">
        <v>73.7</v>
      </c>
      <c r="I69" s="145">
        <v>68.900000000000006</v>
      </c>
      <c r="J69" s="145">
        <v>65.900000000000006</v>
      </c>
      <c r="K69" s="145">
        <v>66.8</v>
      </c>
      <c r="L69" s="145">
        <v>58.9</v>
      </c>
      <c r="M69" s="146">
        <v>60.1</v>
      </c>
      <c r="N69" s="208">
        <f>SUM(B69:M69)/12</f>
        <v>67.016666666666666</v>
      </c>
      <c r="O69" s="204">
        <f t="shared" si="2"/>
        <v>99</v>
      </c>
      <c r="P69" s="18"/>
      <c r="Q69" s="347"/>
      <c r="R69" s="347"/>
      <c r="S69" s="18"/>
      <c r="T69" s="18"/>
      <c r="U69" s="18"/>
      <c r="V69" s="18"/>
      <c r="W69" s="18"/>
      <c r="X69" s="18"/>
      <c r="Y69" s="18"/>
      <c r="Z69" s="18"/>
    </row>
    <row r="70" spans="1:26" ht="11.1" customHeight="1">
      <c r="A70" s="6" t="s">
        <v>201</v>
      </c>
      <c r="B70" s="145">
        <v>58.1</v>
      </c>
      <c r="C70" s="145">
        <v>60.6</v>
      </c>
      <c r="D70" s="145">
        <v>66.400000000000006</v>
      </c>
      <c r="E70" s="145"/>
      <c r="F70" s="145"/>
      <c r="G70" s="145"/>
      <c r="H70" s="145"/>
      <c r="I70" s="145"/>
      <c r="J70" s="145"/>
      <c r="K70" s="145"/>
      <c r="L70" s="145"/>
      <c r="M70" s="146"/>
      <c r="N70" s="208"/>
      <c r="O70" s="204"/>
      <c r="P70" s="18"/>
      <c r="Q70" s="157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>
      <c r="B72" s="149"/>
      <c r="C72" s="149"/>
      <c r="D72" s="149"/>
      <c r="E72" s="149"/>
      <c r="F72" s="149"/>
      <c r="G72" s="153"/>
      <c r="H72" s="149"/>
      <c r="I72" s="149"/>
      <c r="J72" s="149"/>
      <c r="K72" s="149"/>
      <c r="L72" s="149"/>
      <c r="M72" s="149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D76" sqref="D76"/>
    </sheetView>
  </sheetViews>
  <sheetFormatPr defaultRowHeight="13.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>
      <c r="A1" s="18"/>
      <c r="B1" s="142"/>
      <c r="C1" s="142"/>
      <c r="D1" s="142"/>
      <c r="E1" s="142"/>
      <c r="F1" s="142"/>
      <c r="G1" s="142"/>
      <c r="H1" s="142"/>
      <c r="I1" s="142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>
      <c r="A2" s="18"/>
      <c r="B2" s="142"/>
      <c r="C2" s="142"/>
      <c r="D2" s="142"/>
      <c r="E2" s="142"/>
      <c r="F2" s="142"/>
      <c r="G2" s="142"/>
      <c r="H2" s="142"/>
      <c r="I2" s="142"/>
      <c r="L2" s="48"/>
      <c r="M2" s="154"/>
      <c r="N2" s="48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</row>
    <row r="3" spans="1:26">
      <c r="A3" s="18"/>
      <c r="B3" s="142"/>
      <c r="C3" s="142"/>
      <c r="D3" s="142"/>
      <c r="E3" s="142"/>
      <c r="F3" s="142"/>
      <c r="G3" s="142"/>
      <c r="H3" s="142"/>
      <c r="I3" s="142"/>
      <c r="L3" s="48"/>
      <c r="M3" s="154"/>
      <c r="N3" s="48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</row>
    <row r="4" spans="1:26">
      <c r="A4" s="18"/>
      <c r="B4" s="142"/>
      <c r="C4" s="142"/>
      <c r="D4" s="142"/>
      <c r="E4" s="142"/>
      <c r="F4" s="142"/>
      <c r="G4" s="142"/>
      <c r="H4" s="142"/>
      <c r="I4" s="142"/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>
      <c r="A5" s="18"/>
      <c r="B5" s="142"/>
      <c r="C5" s="142"/>
      <c r="D5" s="142"/>
      <c r="E5" s="142"/>
      <c r="F5" s="142"/>
      <c r="G5" s="142"/>
      <c r="H5" s="142"/>
      <c r="I5" s="142"/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:26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:26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>
      <c r="A18" s="6"/>
      <c r="B18" s="7" t="s">
        <v>76</v>
      </c>
      <c r="C18" s="7" t="s">
        <v>77</v>
      </c>
      <c r="D18" s="7" t="s">
        <v>78</v>
      </c>
      <c r="E18" s="7" t="s">
        <v>79</v>
      </c>
      <c r="F18" s="7" t="s">
        <v>80</v>
      </c>
      <c r="G18" s="7" t="s">
        <v>81</v>
      </c>
      <c r="H18" s="7" t="s">
        <v>82</v>
      </c>
      <c r="I18" s="7" t="s">
        <v>83</v>
      </c>
      <c r="J18" s="7" t="s">
        <v>84</v>
      </c>
      <c r="K18" s="7" t="s">
        <v>85</v>
      </c>
      <c r="L18" s="7" t="s">
        <v>86</v>
      </c>
      <c r="M18" s="7" t="s">
        <v>87</v>
      </c>
      <c r="N18" s="203" t="s">
        <v>121</v>
      </c>
      <c r="O18" s="203" t="s">
        <v>123</v>
      </c>
    </row>
    <row r="19" spans="1:18" ht="11.1" customHeight="1">
      <c r="A19" s="6" t="s">
        <v>171</v>
      </c>
      <c r="B19" s="152">
        <v>9.4</v>
      </c>
      <c r="C19" s="152">
        <v>10.3</v>
      </c>
      <c r="D19" s="152">
        <v>13.4</v>
      </c>
      <c r="E19" s="152">
        <v>13.5</v>
      </c>
      <c r="F19" s="152">
        <v>11.3</v>
      </c>
      <c r="G19" s="152">
        <v>12.2</v>
      </c>
      <c r="H19" s="152">
        <v>10.9</v>
      </c>
      <c r="I19" s="152">
        <v>11.2</v>
      </c>
      <c r="J19" s="152">
        <v>12.1</v>
      </c>
      <c r="K19" s="152">
        <v>10.7</v>
      </c>
      <c r="L19" s="152">
        <v>11.3</v>
      </c>
      <c r="M19" s="152">
        <v>11.8</v>
      </c>
      <c r="N19" s="209">
        <f>SUM(B19:M19)</f>
        <v>138.10000000000002</v>
      </c>
      <c r="O19" s="209">
        <v>92.4</v>
      </c>
      <c r="Q19" s="211"/>
      <c r="R19" s="211"/>
    </row>
    <row r="20" spans="1:18" ht="11.1" customHeight="1">
      <c r="A20" s="6" t="s">
        <v>183</v>
      </c>
      <c r="B20" s="152">
        <v>11.1</v>
      </c>
      <c r="C20" s="152">
        <v>11.5</v>
      </c>
      <c r="D20" s="152">
        <v>12.1</v>
      </c>
      <c r="E20" s="152">
        <v>12.3</v>
      </c>
      <c r="F20" s="152">
        <v>10.6</v>
      </c>
      <c r="G20" s="152">
        <v>11.7</v>
      </c>
      <c r="H20" s="152">
        <v>10.9</v>
      </c>
      <c r="I20" s="152">
        <v>12.4</v>
      </c>
      <c r="J20" s="152">
        <v>11.6</v>
      </c>
      <c r="K20" s="152">
        <v>11.3</v>
      </c>
      <c r="L20" s="152">
        <v>12.4</v>
      </c>
      <c r="M20" s="152">
        <v>11.7</v>
      </c>
      <c r="N20" s="209">
        <f>SUM(B20:M20)</f>
        <v>139.6</v>
      </c>
      <c r="O20" s="209">
        <f t="shared" ref="O20:O22" si="0">ROUND(N20/N19*100,1)</f>
        <v>101.1</v>
      </c>
      <c r="Q20" s="211"/>
      <c r="R20" s="211"/>
    </row>
    <row r="21" spans="1:18" ht="11.1" customHeight="1">
      <c r="A21" s="6" t="s">
        <v>188</v>
      </c>
      <c r="B21" s="152">
        <v>11.5</v>
      </c>
      <c r="C21" s="152">
        <v>11.2</v>
      </c>
      <c r="D21" s="152">
        <v>11.8</v>
      </c>
      <c r="E21" s="152">
        <v>12.5</v>
      </c>
      <c r="F21" s="152">
        <v>9.6999999999999993</v>
      </c>
      <c r="G21" s="152">
        <v>12.4</v>
      </c>
      <c r="H21" s="152">
        <v>11.3</v>
      </c>
      <c r="I21" s="152">
        <v>9.8000000000000007</v>
      </c>
      <c r="J21" s="152">
        <v>10.5</v>
      </c>
      <c r="K21" s="152">
        <v>10.6</v>
      </c>
      <c r="L21" s="152">
        <v>11</v>
      </c>
      <c r="M21" s="152">
        <v>12</v>
      </c>
      <c r="N21" s="209">
        <f>SUM(B21:M21)</f>
        <v>134.30000000000001</v>
      </c>
      <c r="O21" s="209">
        <f t="shared" si="0"/>
        <v>96.2</v>
      </c>
      <c r="Q21" s="211"/>
      <c r="R21" s="211"/>
    </row>
    <row r="22" spans="1:18" ht="11.1" customHeight="1">
      <c r="A22" s="6" t="s">
        <v>193</v>
      </c>
      <c r="B22" s="152">
        <v>9.3000000000000007</v>
      </c>
      <c r="C22" s="152">
        <v>12</v>
      </c>
      <c r="D22" s="152">
        <v>11.7</v>
      </c>
      <c r="E22" s="152">
        <v>11.6</v>
      </c>
      <c r="F22" s="152">
        <v>11.5</v>
      </c>
      <c r="G22" s="152">
        <v>12.4</v>
      </c>
      <c r="H22" s="152">
        <v>13.3</v>
      </c>
      <c r="I22" s="152">
        <v>11.1</v>
      </c>
      <c r="J22" s="152">
        <v>11.4</v>
      </c>
      <c r="K22" s="152">
        <v>12.1</v>
      </c>
      <c r="L22" s="152">
        <v>11.3</v>
      </c>
      <c r="M22" s="152">
        <v>11.9</v>
      </c>
      <c r="N22" s="209">
        <f>SUM(B22:M22)</f>
        <v>139.6</v>
      </c>
      <c r="O22" s="209">
        <f t="shared" si="0"/>
        <v>103.9</v>
      </c>
      <c r="Q22" s="211"/>
      <c r="R22" s="211"/>
    </row>
    <row r="23" spans="1:18" ht="11.1" customHeight="1">
      <c r="A23" s="6" t="s">
        <v>201</v>
      </c>
      <c r="B23" s="152">
        <v>10</v>
      </c>
      <c r="C23" s="152">
        <v>10</v>
      </c>
      <c r="D23" s="152">
        <v>13.2</v>
      </c>
      <c r="E23" s="152"/>
      <c r="F23" s="152"/>
      <c r="G23" s="152"/>
      <c r="H23" s="152"/>
      <c r="I23" s="152"/>
      <c r="J23" s="152"/>
      <c r="K23" s="152"/>
      <c r="L23" s="152"/>
      <c r="M23" s="152"/>
      <c r="N23" s="209"/>
      <c r="O23" s="209"/>
    </row>
    <row r="24" spans="1:18" ht="9.75" customHeight="1">
      <c r="J24" s="334"/>
    </row>
    <row r="35" spans="1:26" ht="9" customHeight="1"/>
    <row r="36" spans="1:26" ht="9" customHeight="1"/>
    <row r="37" spans="1:26" ht="9" customHeight="1"/>
    <row r="38" spans="1:26" ht="9" customHeight="1"/>
    <row r="39" spans="1:26" ht="9" customHeight="1"/>
    <row r="40" spans="1:26" ht="9" customHeight="1"/>
    <row r="41" spans="1:26" ht="20.25" customHeight="1"/>
    <row r="42" spans="1:26" ht="11.1" customHeight="1">
      <c r="A42" s="6"/>
      <c r="B42" s="7" t="s">
        <v>76</v>
      </c>
      <c r="C42" s="7" t="s">
        <v>77</v>
      </c>
      <c r="D42" s="7" t="s">
        <v>78</v>
      </c>
      <c r="E42" s="7" t="s">
        <v>79</v>
      </c>
      <c r="F42" s="7" t="s">
        <v>80</v>
      </c>
      <c r="G42" s="7" t="s">
        <v>81</v>
      </c>
      <c r="H42" s="7" t="s">
        <v>82</v>
      </c>
      <c r="I42" s="7" t="s">
        <v>83</v>
      </c>
      <c r="J42" s="7" t="s">
        <v>84</v>
      </c>
      <c r="K42" s="7" t="s">
        <v>85</v>
      </c>
      <c r="L42" s="7" t="s">
        <v>86</v>
      </c>
      <c r="M42" s="7" t="s">
        <v>87</v>
      </c>
      <c r="N42" s="203" t="s">
        <v>122</v>
      </c>
      <c r="O42" s="203" t="s">
        <v>123</v>
      </c>
    </row>
    <row r="43" spans="1:26" ht="11.1" customHeight="1">
      <c r="A43" s="6" t="s">
        <v>171</v>
      </c>
      <c r="B43" s="152">
        <v>18.8</v>
      </c>
      <c r="C43" s="152">
        <v>18.100000000000001</v>
      </c>
      <c r="D43" s="152">
        <v>19.5</v>
      </c>
      <c r="E43" s="152">
        <v>19.100000000000001</v>
      </c>
      <c r="F43" s="152">
        <v>19.2</v>
      </c>
      <c r="G43" s="152">
        <v>18.7</v>
      </c>
      <c r="H43" s="152">
        <v>18.2</v>
      </c>
      <c r="I43" s="152">
        <v>19</v>
      </c>
      <c r="J43" s="152">
        <v>18.7</v>
      </c>
      <c r="K43" s="152">
        <v>18.399999999999999</v>
      </c>
      <c r="L43" s="152">
        <v>18.7</v>
      </c>
      <c r="M43" s="152">
        <v>19.7</v>
      </c>
      <c r="N43" s="209">
        <f>SUM(B43:M43)/12</f>
        <v>18.841666666666665</v>
      </c>
      <c r="O43" s="209">
        <v>83.7</v>
      </c>
      <c r="P43" s="154"/>
      <c r="Q43" s="212"/>
      <c r="R43" s="212"/>
      <c r="S43" s="154"/>
      <c r="T43" s="154"/>
      <c r="U43" s="154"/>
      <c r="V43" s="154"/>
      <c r="W43" s="154"/>
      <c r="X43" s="154"/>
      <c r="Y43" s="154"/>
      <c r="Z43" s="154"/>
    </row>
    <row r="44" spans="1:26" ht="11.1" customHeight="1">
      <c r="A44" s="6" t="s">
        <v>183</v>
      </c>
      <c r="B44" s="152">
        <v>19.8</v>
      </c>
      <c r="C44" s="152">
        <v>20.3</v>
      </c>
      <c r="D44" s="152">
        <v>19.8</v>
      </c>
      <c r="E44" s="152">
        <v>19.100000000000001</v>
      </c>
      <c r="F44" s="152">
        <v>18.600000000000001</v>
      </c>
      <c r="G44" s="152">
        <v>18.600000000000001</v>
      </c>
      <c r="H44" s="152">
        <v>17.899999999999999</v>
      </c>
      <c r="I44" s="152">
        <v>18.2</v>
      </c>
      <c r="J44" s="152">
        <v>18.2</v>
      </c>
      <c r="K44" s="152">
        <v>18.100000000000001</v>
      </c>
      <c r="L44" s="152">
        <v>18.100000000000001</v>
      </c>
      <c r="M44" s="152">
        <v>18.2</v>
      </c>
      <c r="N44" s="209">
        <f>SUM(B44:M44)/12</f>
        <v>18.741666666666664</v>
      </c>
      <c r="O44" s="209">
        <f t="shared" ref="O44" si="1">ROUND(N44/N43*100,1)</f>
        <v>99.5</v>
      </c>
      <c r="P44" s="154"/>
      <c r="Q44" s="212"/>
      <c r="R44" s="212"/>
      <c r="S44" s="154"/>
      <c r="T44" s="154"/>
      <c r="U44" s="154"/>
      <c r="V44" s="154"/>
      <c r="W44" s="154"/>
      <c r="X44" s="154"/>
      <c r="Y44" s="154"/>
      <c r="Z44" s="154"/>
    </row>
    <row r="45" spans="1:26" ht="11.1" customHeight="1">
      <c r="A45" s="6" t="s">
        <v>188</v>
      </c>
      <c r="B45" s="152">
        <v>19.399999999999999</v>
      </c>
      <c r="C45" s="152">
        <v>19.3</v>
      </c>
      <c r="D45" s="152">
        <v>19</v>
      </c>
      <c r="E45" s="152">
        <v>19.100000000000001</v>
      </c>
      <c r="F45" s="152">
        <v>18.8</v>
      </c>
      <c r="G45" s="152">
        <v>19.100000000000001</v>
      </c>
      <c r="H45" s="152">
        <v>19.100000000000001</v>
      </c>
      <c r="I45" s="152">
        <v>18.3</v>
      </c>
      <c r="J45" s="152">
        <v>18.2</v>
      </c>
      <c r="K45" s="152">
        <v>17.5</v>
      </c>
      <c r="L45" s="152">
        <v>16.8</v>
      </c>
      <c r="M45" s="152">
        <v>17.100000000000001</v>
      </c>
      <c r="N45" s="209">
        <f>SUM(B45:M45)/12</f>
        <v>18.475000000000001</v>
      </c>
      <c r="O45" s="209">
        <v>98.9</v>
      </c>
      <c r="P45" s="154"/>
      <c r="Q45" s="212"/>
      <c r="R45" s="212"/>
      <c r="S45" s="154"/>
      <c r="T45" s="154"/>
      <c r="U45" s="154"/>
      <c r="V45" s="154"/>
      <c r="W45" s="154"/>
      <c r="X45" s="154"/>
      <c r="Y45" s="154"/>
      <c r="Z45" s="154"/>
    </row>
    <row r="46" spans="1:26" ht="11.1" customHeight="1">
      <c r="A46" s="6" t="s">
        <v>193</v>
      </c>
      <c r="B46" s="152">
        <v>17.2</v>
      </c>
      <c r="C46" s="152">
        <v>16.8</v>
      </c>
      <c r="D46" s="152">
        <v>17</v>
      </c>
      <c r="E46" s="152">
        <v>16.600000000000001</v>
      </c>
      <c r="F46" s="152">
        <v>16.3</v>
      </c>
      <c r="G46" s="152">
        <v>17.7</v>
      </c>
      <c r="H46" s="152">
        <v>16.8</v>
      </c>
      <c r="I46" s="152">
        <v>17.2</v>
      </c>
      <c r="J46" s="152">
        <v>16.899999999999999</v>
      </c>
      <c r="K46" s="152">
        <v>16.7</v>
      </c>
      <c r="L46" s="152">
        <v>16.8</v>
      </c>
      <c r="M46" s="152">
        <v>16.7</v>
      </c>
      <c r="N46" s="209">
        <f>SUM(B46:M46)/12</f>
        <v>16.891666666666666</v>
      </c>
      <c r="O46" s="209">
        <f t="shared" ref="O46" si="2">ROUND(N46/N45*100,1)</f>
        <v>91.4</v>
      </c>
      <c r="P46" s="154"/>
      <c r="Q46" s="212"/>
      <c r="R46" s="212"/>
      <c r="S46" s="154"/>
      <c r="T46" s="154"/>
      <c r="U46" s="154"/>
      <c r="V46" s="154"/>
      <c r="W46" s="154"/>
      <c r="X46" s="154"/>
      <c r="Y46" s="154"/>
      <c r="Z46" s="154"/>
    </row>
    <row r="47" spans="1:26" ht="11.1" customHeight="1">
      <c r="A47" s="6" t="s">
        <v>201</v>
      </c>
      <c r="B47" s="152">
        <v>16.7</v>
      </c>
      <c r="C47" s="152">
        <v>16.7</v>
      </c>
      <c r="D47" s="152">
        <v>16.899999999999999</v>
      </c>
      <c r="E47" s="152"/>
      <c r="F47" s="152"/>
      <c r="G47" s="152"/>
      <c r="H47" s="152"/>
      <c r="I47" s="152"/>
      <c r="J47" s="152"/>
      <c r="K47" s="152"/>
      <c r="L47" s="152"/>
      <c r="M47" s="152"/>
      <c r="N47" s="209"/>
      <c r="O47" s="209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6.75" customHeight="1">
      <c r="N48" s="48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</row>
    <row r="49" spans="14:26" ht="9" hidden="1" customHeight="1">
      <c r="N49" s="48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</row>
    <row r="61" spans="14:26" ht="9" customHeight="1"/>
    <row r="62" spans="14:26" ht="9" customHeight="1"/>
    <row r="63" spans="14:26" ht="9" customHeight="1"/>
    <row r="64" spans="14:26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>
      <c r="A70" s="6"/>
      <c r="B70" s="7" t="s">
        <v>76</v>
      </c>
      <c r="C70" s="7" t="s">
        <v>77</v>
      </c>
      <c r="D70" s="7" t="s">
        <v>78</v>
      </c>
      <c r="E70" s="7" t="s">
        <v>79</v>
      </c>
      <c r="F70" s="7" t="s">
        <v>80</v>
      </c>
      <c r="G70" s="7" t="s">
        <v>81</v>
      </c>
      <c r="H70" s="7" t="s">
        <v>82</v>
      </c>
      <c r="I70" s="7" t="s">
        <v>83</v>
      </c>
      <c r="J70" s="7" t="s">
        <v>84</v>
      </c>
      <c r="K70" s="7" t="s">
        <v>85</v>
      </c>
      <c r="L70" s="7" t="s">
        <v>86</v>
      </c>
      <c r="M70" s="7" t="s">
        <v>87</v>
      </c>
      <c r="N70" s="203" t="s">
        <v>122</v>
      </c>
      <c r="O70" s="203" t="s">
        <v>123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>
      <c r="A71" s="6" t="s">
        <v>171</v>
      </c>
      <c r="B71" s="145">
        <v>51.9</v>
      </c>
      <c r="C71" s="145">
        <v>57.5</v>
      </c>
      <c r="D71" s="145">
        <v>67.900000000000006</v>
      </c>
      <c r="E71" s="145">
        <v>70.8</v>
      </c>
      <c r="F71" s="145">
        <v>59.1</v>
      </c>
      <c r="G71" s="145">
        <v>65.8</v>
      </c>
      <c r="H71" s="145">
        <v>60.1</v>
      </c>
      <c r="I71" s="145">
        <v>57.8</v>
      </c>
      <c r="J71" s="145">
        <v>64.7</v>
      </c>
      <c r="K71" s="145">
        <v>58.7</v>
      </c>
      <c r="L71" s="145">
        <v>59.8</v>
      </c>
      <c r="M71" s="145">
        <v>58.8</v>
      </c>
      <c r="N71" s="208">
        <f>SUM(B71:M71)/12</f>
        <v>61.07500000000001</v>
      </c>
      <c r="O71" s="209">
        <v>109.3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>
      <c r="A72" s="6" t="s">
        <v>183</v>
      </c>
      <c r="B72" s="145">
        <v>56</v>
      </c>
      <c r="C72" s="145">
        <v>56.2</v>
      </c>
      <c r="D72" s="145">
        <v>61.6</v>
      </c>
      <c r="E72" s="145">
        <v>64.7</v>
      </c>
      <c r="F72" s="145">
        <v>57.9</v>
      </c>
      <c r="G72" s="145">
        <v>62.6</v>
      </c>
      <c r="H72" s="145">
        <v>61.9</v>
      </c>
      <c r="I72" s="145">
        <v>67.599999999999994</v>
      </c>
      <c r="J72" s="145">
        <v>63.8</v>
      </c>
      <c r="K72" s="145">
        <v>62.6</v>
      </c>
      <c r="L72" s="145">
        <v>68.7</v>
      </c>
      <c r="M72" s="145">
        <v>64.3</v>
      </c>
      <c r="N72" s="208">
        <f>SUM(B72:M72)/12</f>
        <v>62.324999999999996</v>
      </c>
      <c r="O72" s="209">
        <f t="shared" ref="O72:O74" si="3">ROUND(N72/N71*100,1)</f>
        <v>102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>
      <c r="A73" s="6" t="s">
        <v>188</v>
      </c>
      <c r="B73" s="145">
        <v>58</v>
      </c>
      <c r="C73" s="145">
        <v>58.6</v>
      </c>
      <c r="D73" s="145">
        <v>62.1</v>
      </c>
      <c r="E73" s="145">
        <v>65.5</v>
      </c>
      <c r="F73" s="145">
        <v>52.1</v>
      </c>
      <c r="G73" s="145">
        <v>64.7</v>
      </c>
      <c r="H73" s="145">
        <v>59.1</v>
      </c>
      <c r="I73" s="145">
        <v>54.4</v>
      </c>
      <c r="J73" s="145">
        <v>57.8</v>
      </c>
      <c r="K73" s="145">
        <v>61.1</v>
      </c>
      <c r="L73" s="145">
        <v>66.400000000000006</v>
      </c>
      <c r="M73" s="145">
        <v>69.7</v>
      </c>
      <c r="N73" s="208">
        <f>SUM(B73:M73)/12</f>
        <v>60.791666666666664</v>
      </c>
      <c r="O73" s="209">
        <f t="shared" si="3"/>
        <v>97.5</v>
      </c>
      <c r="Q73" s="17"/>
      <c r="R73" s="17"/>
    </row>
    <row r="74" spans="1:26" ht="11.1" customHeight="1">
      <c r="A74" s="6" t="s">
        <v>193</v>
      </c>
      <c r="B74" s="145">
        <v>54</v>
      </c>
      <c r="C74" s="145">
        <v>71.400000000000006</v>
      </c>
      <c r="D74" s="145">
        <v>68.8</v>
      </c>
      <c r="E74" s="145">
        <v>70</v>
      </c>
      <c r="F74" s="145">
        <v>71.099999999999994</v>
      </c>
      <c r="G74" s="145">
        <v>68.599999999999994</v>
      </c>
      <c r="H74" s="145">
        <v>80</v>
      </c>
      <c r="I74" s="145">
        <v>64.3</v>
      </c>
      <c r="J74" s="145">
        <v>67.8</v>
      </c>
      <c r="K74" s="145">
        <v>72.900000000000006</v>
      </c>
      <c r="L74" s="145">
        <v>66.900000000000006</v>
      </c>
      <c r="M74" s="145">
        <v>71.3</v>
      </c>
      <c r="N74" s="208">
        <f>SUM(B74:M74)/12</f>
        <v>68.924999999999983</v>
      </c>
      <c r="O74" s="429">
        <f t="shared" si="3"/>
        <v>113.4</v>
      </c>
      <c r="Q74" s="17"/>
      <c r="R74" s="17"/>
    </row>
    <row r="75" spans="1:26" ht="11.1" customHeight="1">
      <c r="A75" s="6" t="s">
        <v>201</v>
      </c>
      <c r="B75" s="145">
        <v>60</v>
      </c>
      <c r="C75" s="145">
        <v>59.9</v>
      </c>
      <c r="D75" s="145">
        <v>77.400000000000006</v>
      </c>
      <c r="E75" s="145"/>
      <c r="F75" s="145"/>
      <c r="G75" s="145"/>
      <c r="H75" s="145"/>
      <c r="I75" s="145"/>
      <c r="J75" s="145"/>
      <c r="K75" s="145"/>
      <c r="L75" s="145"/>
      <c r="M75" s="145"/>
      <c r="N75" s="208">
        <f>SUM(B75:M75)/12</f>
        <v>16.441666666666666</v>
      </c>
      <c r="O75" s="429"/>
    </row>
    <row r="76" spans="1:26" ht="9.9499999999999993" customHeight="1"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D89" sqref="D89"/>
    </sheetView>
  </sheetViews>
  <sheetFormatPr defaultColWidth="7.625" defaultRowHeight="9.9499999999999993" customHeight="1"/>
  <cols>
    <col min="1" max="1" width="7.625" customWidth="1"/>
    <col min="2" max="13" width="6.125" customWidth="1"/>
  </cols>
  <sheetData>
    <row r="3" spans="12:26" ht="9.9499999999999993" customHeight="1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2:26" ht="9.9499999999999993" customHeight="1"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2:26" ht="9.9499999999999993" customHeight="1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2:26" ht="9.9499999999999993" customHeight="1">
      <c r="L7" s="48"/>
      <c r="M7" s="154"/>
      <c r="N7" s="48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</row>
    <row r="8" spans="12:26" ht="9.9499999999999993" customHeight="1">
      <c r="L8" s="48"/>
      <c r="M8" s="154"/>
      <c r="N8" s="48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</row>
    <row r="9" spans="12:26" ht="9.9499999999999993" customHeight="1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>
      <c r="L14" s="48"/>
      <c r="M14" s="47"/>
    </row>
    <row r="15" spans="12:26" ht="9.9499999999999993" customHeight="1">
      <c r="L15" s="48"/>
      <c r="M15" s="154"/>
    </row>
    <row r="16" spans="12:26" ht="9.9499999999999993" customHeight="1">
      <c r="L16" s="48"/>
      <c r="M16" s="154"/>
    </row>
    <row r="17" spans="1:24" ht="9.9499999999999993" customHeight="1">
      <c r="L17" s="48"/>
      <c r="M17" s="154"/>
    </row>
    <row r="18" spans="1:24" ht="9.9499999999999993" customHeight="1">
      <c r="L18" s="48"/>
      <c r="M18" s="154"/>
    </row>
    <row r="19" spans="1:24" ht="9.9499999999999993" customHeight="1">
      <c r="L19" s="48"/>
      <c r="M19" s="154"/>
    </row>
    <row r="20" spans="1:24" ht="9.9499999999999993" customHeight="1">
      <c r="L20" s="48"/>
      <c r="M20" s="48"/>
    </row>
    <row r="21" spans="1:24" ht="9.9499999999999993" customHeight="1">
      <c r="L21" s="48"/>
      <c r="M21" s="48"/>
    </row>
    <row r="22" spans="1:24" ht="9.9499999999999993" customHeight="1">
      <c r="L22" s="48"/>
      <c r="M22" s="48"/>
    </row>
    <row r="23" spans="1:24" ht="3" customHeight="1"/>
    <row r="24" spans="1:24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2" t="s">
        <v>123</v>
      </c>
    </row>
    <row r="25" spans="1:24" ht="11.1" customHeight="1">
      <c r="A25" s="6" t="s">
        <v>171</v>
      </c>
      <c r="B25" s="152">
        <v>16.7</v>
      </c>
      <c r="C25" s="152">
        <v>20</v>
      </c>
      <c r="D25" s="152">
        <v>21.5</v>
      </c>
      <c r="E25" s="152">
        <v>20.7</v>
      </c>
      <c r="F25" s="152">
        <v>21.3</v>
      </c>
      <c r="G25" s="152">
        <v>24.4</v>
      </c>
      <c r="H25" s="152">
        <v>20.2</v>
      </c>
      <c r="I25" s="152">
        <v>20.7</v>
      </c>
      <c r="J25" s="152">
        <v>19.7</v>
      </c>
      <c r="K25" s="152">
        <v>18.8</v>
      </c>
      <c r="L25" s="152">
        <v>19</v>
      </c>
      <c r="M25" s="152">
        <v>21.1</v>
      </c>
      <c r="N25" s="209">
        <f>SUM(B25:M25)</f>
        <v>244.09999999999997</v>
      </c>
      <c r="O25" s="147">
        <v>105</v>
      </c>
      <c r="Q25" s="17"/>
      <c r="R25" s="17"/>
    </row>
    <row r="26" spans="1:24" ht="11.1" customHeight="1">
      <c r="A26" s="6" t="s">
        <v>183</v>
      </c>
      <c r="B26" s="152">
        <v>19.399999999999999</v>
      </c>
      <c r="C26" s="152">
        <v>17.7</v>
      </c>
      <c r="D26" s="152">
        <v>21.9</v>
      </c>
      <c r="E26" s="152">
        <v>20</v>
      </c>
      <c r="F26" s="152">
        <v>18.100000000000001</v>
      </c>
      <c r="G26" s="152">
        <v>26.3</v>
      </c>
      <c r="H26" s="152">
        <v>22.3</v>
      </c>
      <c r="I26" s="152">
        <v>19.2</v>
      </c>
      <c r="J26" s="152">
        <v>19.7</v>
      </c>
      <c r="K26" s="152">
        <v>21.1</v>
      </c>
      <c r="L26" s="152">
        <v>20.5</v>
      </c>
      <c r="M26" s="152">
        <v>18.2</v>
      </c>
      <c r="N26" s="209">
        <f>SUM(B26:M26)</f>
        <v>244.39999999999995</v>
      </c>
      <c r="O26" s="147">
        <v>100.1</v>
      </c>
      <c r="Q26" s="17"/>
      <c r="R26" s="17"/>
    </row>
    <row r="27" spans="1:24" ht="11.1" customHeight="1">
      <c r="A27" s="6" t="s">
        <v>188</v>
      </c>
      <c r="B27" s="152">
        <v>17.100000000000001</v>
      </c>
      <c r="C27" s="152">
        <v>17.8</v>
      </c>
      <c r="D27" s="152">
        <v>19</v>
      </c>
      <c r="E27" s="152">
        <v>21.4</v>
      </c>
      <c r="F27" s="152">
        <v>19</v>
      </c>
      <c r="G27" s="152">
        <v>20.100000000000001</v>
      </c>
      <c r="H27" s="152">
        <v>19.600000000000001</v>
      </c>
      <c r="I27" s="152">
        <v>16.3</v>
      </c>
      <c r="J27" s="152">
        <v>15.8</v>
      </c>
      <c r="K27" s="152">
        <v>19</v>
      </c>
      <c r="L27" s="152">
        <v>17.399999999999999</v>
      </c>
      <c r="M27" s="152">
        <v>16.600000000000001</v>
      </c>
      <c r="N27" s="209">
        <f>SUM(B27:M27)</f>
        <v>219.10000000000002</v>
      </c>
      <c r="O27" s="147">
        <f t="shared" ref="O27:O28" si="0">ROUND(N27/N26*100,1)</f>
        <v>89.6</v>
      </c>
      <c r="Q27" s="17"/>
      <c r="R27" s="17"/>
    </row>
    <row r="28" spans="1:24" ht="11.1" customHeight="1">
      <c r="A28" s="6" t="s">
        <v>193</v>
      </c>
      <c r="B28" s="152">
        <v>16.899999999999999</v>
      </c>
      <c r="C28" s="152">
        <v>16.600000000000001</v>
      </c>
      <c r="D28" s="152">
        <v>15.8</v>
      </c>
      <c r="E28" s="152">
        <v>17.8</v>
      </c>
      <c r="F28" s="152">
        <v>17.399999999999999</v>
      </c>
      <c r="G28" s="152">
        <v>19.8</v>
      </c>
      <c r="H28" s="152">
        <v>16.899999999999999</v>
      </c>
      <c r="I28" s="152">
        <v>13.7</v>
      </c>
      <c r="J28" s="152">
        <v>14.8</v>
      </c>
      <c r="K28" s="152">
        <v>18.100000000000001</v>
      </c>
      <c r="L28" s="152">
        <v>17.3</v>
      </c>
      <c r="M28" s="152">
        <v>14.3</v>
      </c>
      <c r="N28" s="209">
        <f>SUM(B28:M28)</f>
        <v>199.4</v>
      </c>
      <c r="O28" s="147">
        <f t="shared" si="0"/>
        <v>91</v>
      </c>
      <c r="Q28" s="17"/>
      <c r="R28" s="17"/>
    </row>
    <row r="29" spans="1:24" ht="11.1" customHeight="1">
      <c r="A29" s="6" t="s">
        <v>201</v>
      </c>
      <c r="B29" s="152">
        <v>17</v>
      </c>
      <c r="C29" s="152">
        <v>16.899999999999999</v>
      </c>
      <c r="D29" s="152">
        <v>15.2</v>
      </c>
      <c r="E29" s="152"/>
      <c r="F29" s="152"/>
      <c r="G29" s="152"/>
      <c r="H29" s="152"/>
      <c r="I29" s="152"/>
      <c r="J29" s="152"/>
      <c r="K29" s="152"/>
      <c r="L29" s="152"/>
      <c r="M29" s="152"/>
      <c r="N29" s="209"/>
      <c r="O29" s="147"/>
    </row>
    <row r="30" spans="1:24" ht="9.9499999999999993" customHeight="1">
      <c r="N30" s="149"/>
      <c r="O30" s="149"/>
    </row>
    <row r="31" spans="1:24" ht="9.9499999999999993" customHeight="1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>
      <c r="O51" s="48"/>
    </row>
    <row r="52" spans="1:26" ht="7.5" customHeight="1"/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3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2">
        <v>36.9</v>
      </c>
      <c r="C54" s="152">
        <v>38.200000000000003</v>
      </c>
      <c r="D54" s="152">
        <v>38.200000000000003</v>
      </c>
      <c r="E54" s="152">
        <v>36.4</v>
      </c>
      <c r="F54" s="152">
        <v>37.700000000000003</v>
      </c>
      <c r="G54" s="152">
        <v>38.799999999999997</v>
      </c>
      <c r="H54" s="152">
        <v>38.299999999999997</v>
      </c>
      <c r="I54" s="152">
        <v>40</v>
      </c>
      <c r="J54" s="152">
        <v>40.700000000000003</v>
      </c>
      <c r="K54" s="152">
        <v>40.200000000000003</v>
      </c>
      <c r="L54" s="152">
        <v>40.1</v>
      </c>
      <c r="M54" s="152">
        <v>39.200000000000003</v>
      </c>
      <c r="N54" s="209">
        <f>SUM(B54:M54)/12</f>
        <v>38.725000000000001</v>
      </c>
      <c r="O54" s="286">
        <v>94.5</v>
      </c>
      <c r="P54" s="154"/>
      <c r="Q54" s="284"/>
      <c r="R54" s="284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183</v>
      </c>
      <c r="B55" s="152">
        <v>38.6</v>
      </c>
      <c r="C55" s="152">
        <v>36.700000000000003</v>
      </c>
      <c r="D55" s="152">
        <v>37.4</v>
      </c>
      <c r="E55" s="152">
        <v>36.6</v>
      </c>
      <c r="F55" s="152">
        <v>37.4</v>
      </c>
      <c r="G55" s="152">
        <v>40.700000000000003</v>
      </c>
      <c r="H55" s="152">
        <v>37</v>
      </c>
      <c r="I55" s="152">
        <v>35.700000000000003</v>
      </c>
      <c r="J55" s="152">
        <v>34.6</v>
      </c>
      <c r="K55" s="152">
        <v>35.299999999999997</v>
      </c>
      <c r="L55" s="152">
        <v>36.700000000000003</v>
      </c>
      <c r="M55" s="152">
        <v>36.1</v>
      </c>
      <c r="N55" s="209">
        <f>SUM(B55:M55)/12</f>
        <v>36.900000000000006</v>
      </c>
      <c r="O55" s="286">
        <f t="shared" ref="O55:O57" si="1">ROUND(N55/N54*100,1)</f>
        <v>95.3</v>
      </c>
      <c r="P55" s="154"/>
      <c r="Q55" s="284"/>
      <c r="R55" s="284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188</v>
      </c>
      <c r="B56" s="152">
        <v>36</v>
      </c>
      <c r="C56" s="152">
        <v>35.9</v>
      </c>
      <c r="D56" s="152">
        <v>35.4</v>
      </c>
      <c r="E56" s="152">
        <v>35.6</v>
      </c>
      <c r="F56" s="152">
        <v>37</v>
      </c>
      <c r="G56" s="152">
        <v>37.4</v>
      </c>
      <c r="H56" s="152">
        <v>38.9</v>
      </c>
      <c r="I56" s="152">
        <v>38.700000000000003</v>
      </c>
      <c r="J56" s="152">
        <v>37.4</v>
      </c>
      <c r="K56" s="152">
        <v>38.299999999999997</v>
      </c>
      <c r="L56" s="152">
        <v>37.1</v>
      </c>
      <c r="M56" s="152">
        <v>34.5</v>
      </c>
      <c r="N56" s="209">
        <f>SUM(B56:M56)/12</f>
        <v>36.85</v>
      </c>
      <c r="O56" s="286">
        <f t="shared" si="1"/>
        <v>99.9</v>
      </c>
      <c r="P56" s="154"/>
      <c r="Q56" s="284"/>
      <c r="R56" s="284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193</v>
      </c>
      <c r="B57" s="152">
        <v>36</v>
      </c>
      <c r="C57" s="152">
        <v>34.6</v>
      </c>
      <c r="D57" s="152">
        <v>34.6</v>
      </c>
      <c r="E57" s="152">
        <v>34.799999999999997</v>
      </c>
      <c r="F57" s="152">
        <v>35.1</v>
      </c>
      <c r="G57" s="152">
        <v>38.5</v>
      </c>
      <c r="H57" s="152">
        <v>37</v>
      </c>
      <c r="I57" s="152">
        <v>35</v>
      </c>
      <c r="J57" s="152">
        <v>34.6</v>
      </c>
      <c r="K57" s="152">
        <v>36.1</v>
      </c>
      <c r="L57" s="152">
        <v>37.200000000000003</v>
      </c>
      <c r="M57" s="152">
        <v>33.200000000000003</v>
      </c>
      <c r="N57" s="209">
        <f>SUM(B57:M57)/12</f>
        <v>35.558333333333337</v>
      </c>
      <c r="O57" s="286">
        <f t="shared" si="1"/>
        <v>96.5</v>
      </c>
      <c r="P57" s="154"/>
      <c r="Q57" s="284"/>
      <c r="R57" s="284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201</v>
      </c>
      <c r="B58" s="152">
        <v>34.4</v>
      </c>
      <c r="C58" s="152">
        <v>36.299999999999997</v>
      </c>
      <c r="D58" s="152">
        <v>33.799999999999997</v>
      </c>
      <c r="E58" s="152"/>
      <c r="F58" s="152"/>
      <c r="G58" s="152"/>
      <c r="H58" s="152"/>
      <c r="I58" s="152"/>
      <c r="J58" s="152"/>
      <c r="K58" s="152"/>
      <c r="L58" s="152"/>
      <c r="M58" s="152"/>
      <c r="N58" s="209"/>
      <c r="O58" s="286"/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6" customHeight="1">
      <c r="N59" s="48"/>
      <c r="O59" s="210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>
      <c r="O60" s="211"/>
    </row>
    <row r="65" spans="7:26" ht="9.9499999999999993" customHeight="1">
      <c r="G65" s="155"/>
    </row>
    <row r="66" spans="7:26" ht="9.9499999999999993" customHeight="1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/>
    <row r="83" spans="1:18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3" t="s">
        <v>122</v>
      </c>
      <c r="O83" s="148" t="s">
        <v>124</v>
      </c>
    </row>
    <row r="84" spans="1:18" s="149" customFormat="1" ht="11.1" customHeight="1">
      <c r="A84" s="6" t="s">
        <v>171</v>
      </c>
      <c r="B84" s="145">
        <v>44.8</v>
      </c>
      <c r="C84" s="147">
        <v>51.5</v>
      </c>
      <c r="D84" s="145">
        <v>56.2</v>
      </c>
      <c r="E84" s="145">
        <v>57.8</v>
      </c>
      <c r="F84" s="145">
        <v>55.6</v>
      </c>
      <c r="G84" s="145">
        <v>62.4</v>
      </c>
      <c r="H84" s="147">
        <v>53</v>
      </c>
      <c r="I84" s="145">
        <v>50.6</v>
      </c>
      <c r="J84" s="145">
        <v>48</v>
      </c>
      <c r="K84" s="145">
        <v>47.1</v>
      </c>
      <c r="L84" s="145">
        <v>47.3</v>
      </c>
      <c r="M84" s="145">
        <v>54.3</v>
      </c>
      <c r="N84" s="208">
        <f t="shared" ref="N84:N87" si="2">SUM(B84:M84)/12</f>
        <v>52.383333333333326</v>
      </c>
      <c r="O84" s="286">
        <v>110.4</v>
      </c>
      <c r="Q84" s="285"/>
      <c r="R84" s="285"/>
    </row>
    <row r="85" spans="1:18" s="149" customFormat="1" ht="11.1" customHeight="1">
      <c r="A85" s="6" t="s">
        <v>183</v>
      </c>
      <c r="B85" s="145">
        <v>50.7</v>
      </c>
      <c r="C85" s="147">
        <v>49.7</v>
      </c>
      <c r="D85" s="145">
        <v>58.3</v>
      </c>
      <c r="E85" s="145">
        <v>55.1</v>
      </c>
      <c r="F85" s="145">
        <v>47.9</v>
      </c>
      <c r="G85" s="145">
        <v>63.1</v>
      </c>
      <c r="H85" s="147">
        <v>62.3</v>
      </c>
      <c r="I85" s="145">
        <v>54.5</v>
      </c>
      <c r="J85" s="145">
        <v>57.7</v>
      </c>
      <c r="K85" s="145">
        <v>59.4</v>
      </c>
      <c r="L85" s="145">
        <v>55.1</v>
      </c>
      <c r="M85" s="145">
        <v>50.9</v>
      </c>
      <c r="N85" s="208">
        <f t="shared" si="2"/>
        <v>55.391666666666673</v>
      </c>
      <c r="O85" s="286">
        <f t="shared" ref="O85:O87" si="3">ROUND(N85/N84*100,1)</f>
        <v>105.7</v>
      </c>
      <c r="Q85" s="285"/>
      <c r="R85" s="285"/>
    </row>
    <row r="86" spans="1:18" s="149" customFormat="1" ht="11.1" customHeight="1">
      <c r="A86" s="6" t="s">
        <v>188</v>
      </c>
      <c r="B86" s="145">
        <v>47.5</v>
      </c>
      <c r="C86" s="147">
        <v>49.6</v>
      </c>
      <c r="D86" s="145">
        <v>53.9</v>
      </c>
      <c r="E86" s="145">
        <v>60.2</v>
      </c>
      <c r="F86" s="145">
        <v>50.4</v>
      </c>
      <c r="G86" s="145">
        <v>53.5</v>
      </c>
      <c r="H86" s="147">
        <v>49.4</v>
      </c>
      <c r="I86" s="145">
        <v>42.2</v>
      </c>
      <c r="J86" s="145">
        <v>43.3</v>
      </c>
      <c r="K86" s="145">
        <v>49.1</v>
      </c>
      <c r="L86" s="145">
        <v>47.6</v>
      </c>
      <c r="M86" s="145">
        <v>50.1</v>
      </c>
      <c r="N86" s="208">
        <f t="shared" si="2"/>
        <v>49.733333333333327</v>
      </c>
      <c r="O86" s="286">
        <f t="shared" si="3"/>
        <v>89.8</v>
      </c>
      <c r="Q86" s="285"/>
      <c r="R86" s="285"/>
    </row>
    <row r="87" spans="1:18" s="149" customFormat="1" ht="11.1" customHeight="1">
      <c r="A87" s="6" t="s">
        <v>193</v>
      </c>
      <c r="B87" s="145">
        <v>45.8</v>
      </c>
      <c r="C87" s="147">
        <v>49.1</v>
      </c>
      <c r="D87" s="145">
        <v>45.6</v>
      </c>
      <c r="E87" s="145">
        <v>51.1</v>
      </c>
      <c r="F87" s="145">
        <v>49.4</v>
      </c>
      <c r="G87" s="145">
        <v>49.4</v>
      </c>
      <c r="H87" s="147">
        <v>46.6</v>
      </c>
      <c r="I87" s="145">
        <v>40.799999999999997</v>
      </c>
      <c r="J87" s="145">
        <v>43</v>
      </c>
      <c r="K87" s="145">
        <v>49</v>
      </c>
      <c r="L87" s="145">
        <v>45.6</v>
      </c>
      <c r="M87" s="145">
        <v>46.2</v>
      </c>
      <c r="N87" s="208">
        <f t="shared" si="2"/>
        <v>46.800000000000004</v>
      </c>
      <c r="O87" s="286">
        <f t="shared" si="3"/>
        <v>94.1</v>
      </c>
      <c r="Q87" s="285"/>
      <c r="R87" s="285"/>
    </row>
    <row r="88" spans="1:18" ht="11.1" customHeight="1">
      <c r="A88" s="6" t="s">
        <v>201</v>
      </c>
      <c r="B88" s="145">
        <v>48.4</v>
      </c>
      <c r="C88" s="147">
        <v>45</v>
      </c>
      <c r="D88" s="145">
        <v>46.8</v>
      </c>
      <c r="E88" s="145"/>
      <c r="F88" s="145"/>
      <c r="G88" s="145"/>
      <c r="H88" s="147"/>
      <c r="I88" s="145"/>
      <c r="J88" s="145"/>
      <c r="K88" s="145"/>
      <c r="L88" s="145"/>
      <c r="M88" s="145"/>
      <c r="N88" s="208"/>
      <c r="O88" s="286"/>
      <c r="Q88" s="17"/>
    </row>
    <row r="89" spans="1:18" ht="9.9499999999999993" customHeight="1">
      <c r="F89" s="376"/>
      <c r="O89" s="157"/>
    </row>
    <row r="90" spans="1:18" ht="9.9499999999999993" customHeight="1">
      <c r="G90" s="157"/>
    </row>
    <row r="93" spans="1:18" ht="30" customHeight="1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D89" sqref="D89"/>
    </sheetView>
  </sheetViews>
  <sheetFormatPr defaultRowHeight="9.9499999999999993" customHeight="1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/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156">
        <v>44.4</v>
      </c>
      <c r="C25" s="156">
        <v>43.2</v>
      </c>
      <c r="D25" s="156">
        <v>58.3</v>
      </c>
      <c r="E25" s="156">
        <v>82.3</v>
      </c>
      <c r="F25" s="156">
        <v>75.599999999999994</v>
      </c>
      <c r="G25" s="156">
        <v>80.5</v>
      </c>
      <c r="H25" s="156">
        <v>62.3</v>
      </c>
      <c r="I25" s="156">
        <v>50.4</v>
      </c>
      <c r="J25" s="156">
        <v>48.5</v>
      </c>
      <c r="K25" s="156">
        <v>53.2</v>
      </c>
      <c r="L25" s="156">
        <v>47.2</v>
      </c>
      <c r="M25" s="156">
        <v>49</v>
      </c>
      <c r="N25" s="301">
        <f>SUM(B25:M25)</f>
        <v>694.90000000000009</v>
      </c>
      <c r="O25" s="204">
        <v>112.9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183</v>
      </c>
      <c r="B26" s="156">
        <v>55.9</v>
      </c>
      <c r="C26" s="156">
        <v>45.3</v>
      </c>
      <c r="D26" s="156">
        <v>66.8</v>
      </c>
      <c r="E26" s="156">
        <v>60.7</v>
      </c>
      <c r="F26" s="156">
        <v>50.5</v>
      </c>
      <c r="G26" s="156">
        <v>71.599999999999994</v>
      </c>
      <c r="H26" s="156">
        <v>77</v>
      </c>
      <c r="I26" s="156">
        <v>59.3</v>
      </c>
      <c r="J26" s="156">
        <v>70.2</v>
      </c>
      <c r="K26" s="156">
        <v>61.2</v>
      </c>
      <c r="L26" s="156">
        <v>59</v>
      </c>
      <c r="M26" s="156">
        <v>56.5</v>
      </c>
      <c r="N26" s="301">
        <f>SUM(B26:M26)</f>
        <v>734</v>
      </c>
      <c r="O26" s="204">
        <f t="shared" ref="O26:O28" si="0">ROUND(N26/N25*100,1)</f>
        <v>105.6</v>
      </c>
      <c r="P26" s="154"/>
      <c r="Q26" s="284"/>
      <c r="R26" s="284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188</v>
      </c>
      <c r="B27" s="156">
        <v>51.7</v>
      </c>
      <c r="C27" s="156">
        <v>54.7</v>
      </c>
      <c r="D27" s="156">
        <v>64.900000000000006</v>
      </c>
      <c r="E27" s="156">
        <v>78.400000000000006</v>
      </c>
      <c r="F27" s="156">
        <v>75.5</v>
      </c>
      <c r="G27" s="156">
        <v>75.900000000000006</v>
      </c>
      <c r="H27" s="156">
        <v>59.8</v>
      </c>
      <c r="I27" s="156">
        <v>43.5</v>
      </c>
      <c r="J27" s="156">
        <v>45.8</v>
      </c>
      <c r="K27" s="156">
        <v>57.2</v>
      </c>
      <c r="L27" s="156">
        <v>60.4</v>
      </c>
      <c r="M27" s="156">
        <v>59.4</v>
      </c>
      <c r="N27" s="301">
        <f>SUM(B27:M27)</f>
        <v>727.2</v>
      </c>
      <c r="O27" s="204">
        <f t="shared" si="0"/>
        <v>99.1</v>
      </c>
      <c r="P27" s="154"/>
      <c r="Q27" s="284"/>
      <c r="R27" s="284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193</v>
      </c>
      <c r="B28" s="156">
        <v>66.8</v>
      </c>
      <c r="C28" s="156">
        <v>67.3</v>
      </c>
      <c r="D28" s="156">
        <v>56.7</v>
      </c>
      <c r="E28" s="156">
        <v>83.1</v>
      </c>
      <c r="F28" s="156">
        <v>88.1</v>
      </c>
      <c r="G28" s="156">
        <v>81</v>
      </c>
      <c r="H28" s="156">
        <v>87.1</v>
      </c>
      <c r="I28" s="156">
        <v>67.8</v>
      </c>
      <c r="J28" s="156">
        <v>69.8</v>
      </c>
      <c r="K28" s="156">
        <v>76.8</v>
      </c>
      <c r="L28" s="156">
        <v>71</v>
      </c>
      <c r="M28" s="156">
        <v>66.7</v>
      </c>
      <c r="N28" s="301">
        <f>SUM(B28:M28)</f>
        <v>882.19999999999993</v>
      </c>
      <c r="O28" s="204">
        <f t="shared" si="0"/>
        <v>121.3</v>
      </c>
      <c r="P28" s="154"/>
      <c r="Q28" s="284"/>
      <c r="R28" s="284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201</v>
      </c>
      <c r="B29" s="156">
        <v>57.5</v>
      </c>
      <c r="C29" s="156">
        <v>61.1</v>
      </c>
      <c r="D29" s="156">
        <v>69.5</v>
      </c>
      <c r="E29" s="156"/>
      <c r="F29" s="156"/>
      <c r="G29" s="156"/>
      <c r="H29" s="156"/>
      <c r="I29" s="156"/>
      <c r="J29" s="156"/>
      <c r="K29" s="156"/>
      <c r="L29" s="156"/>
      <c r="M29" s="156"/>
      <c r="N29" s="301"/>
      <c r="O29" s="204"/>
      <c r="P29" s="154"/>
      <c r="S29" s="154"/>
      <c r="T29" s="154"/>
      <c r="U29" s="154"/>
      <c r="V29" s="154"/>
      <c r="W29" s="154"/>
      <c r="X29" s="154"/>
      <c r="Y29" s="154"/>
      <c r="Z29" s="154"/>
    </row>
    <row r="30" spans="1:26" ht="9.75" customHeight="1"/>
    <row r="51" spans="1:26" ht="9.9499999999999993" customHeight="1">
      <c r="D51" s="17"/>
    </row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3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6">
        <v>32.1</v>
      </c>
      <c r="C54" s="156">
        <v>30.1</v>
      </c>
      <c r="D54" s="156">
        <v>28.9</v>
      </c>
      <c r="E54" s="156">
        <v>38</v>
      </c>
      <c r="F54" s="156">
        <v>43.4</v>
      </c>
      <c r="G54" s="156">
        <v>45.9</v>
      </c>
      <c r="H54" s="156">
        <v>40.200000000000003</v>
      </c>
      <c r="I54" s="156">
        <v>40.5</v>
      </c>
      <c r="J54" s="156">
        <v>41.7</v>
      </c>
      <c r="K54" s="156">
        <v>40.799999999999997</v>
      </c>
      <c r="L54" s="156">
        <v>40.1</v>
      </c>
      <c r="M54" s="156">
        <v>39.6</v>
      </c>
      <c r="N54" s="209">
        <f>SUM(B54:M54)/12</f>
        <v>38.44166666666667</v>
      </c>
      <c r="O54" s="204">
        <v>72.400000000000006</v>
      </c>
      <c r="P54" s="154"/>
      <c r="Q54" s="287"/>
      <c r="R54" s="287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183</v>
      </c>
      <c r="B55" s="156">
        <v>40.9</v>
      </c>
      <c r="C55" s="156">
        <v>41</v>
      </c>
      <c r="D55" s="156">
        <v>39.5</v>
      </c>
      <c r="E55" s="156">
        <v>39.4</v>
      </c>
      <c r="F55" s="156">
        <v>37.9</v>
      </c>
      <c r="G55" s="156">
        <v>41.3</v>
      </c>
      <c r="H55" s="156">
        <v>37.5</v>
      </c>
      <c r="I55" s="156">
        <v>38.6</v>
      </c>
      <c r="J55" s="156">
        <v>37.9</v>
      </c>
      <c r="K55" s="156">
        <v>39.700000000000003</v>
      </c>
      <c r="L55" s="156">
        <v>43.1</v>
      </c>
      <c r="M55" s="156">
        <v>40.299999999999997</v>
      </c>
      <c r="N55" s="209">
        <f>SUM(B55:M55)/12</f>
        <v>39.758333333333333</v>
      </c>
      <c r="O55" s="204">
        <v>103.6</v>
      </c>
      <c r="P55" s="154"/>
      <c r="Q55" s="287"/>
      <c r="R55" s="287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188</v>
      </c>
      <c r="B56" s="156">
        <v>43.2</v>
      </c>
      <c r="C56" s="156">
        <v>43.6</v>
      </c>
      <c r="D56" s="156">
        <v>42.1</v>
      </c>
      <c r="E56" s="156">
        <v>42.7</v>
      </c>
      <c r="F56" s="156">
        <v>44.7</v>
      </c>
      <c r="G56" s="156">
        <v>45.4</v>
      </c>
      <c r="H56" s="156">
        <v>44.5</v>
      </c>
      <c r="I56" s="156">
        <v>42.1</v>
      </c>
      <c r="J56" s="156">
        <v>40.200000000000003</v>
      </c>
      <c r="K56" s="156">
        <v>41.4</v>
      </c>
      <c r="L56" s="156">
        <v>42.1</v>
      </c>
      <c r="M56" s="156">
        <v>41.3</v>
      </c>
      <c r="N56" s="209">
        <f>SUM(B56:M56)/12</f>
        <v>42.774999999999999</v>
      </c>
      <c r="O56" s="204">
        <f t="shared" ref="O56:O57" si="1">ROUND(N56/N55*100,1)</f>
        <v>107.6</v>
      </c>
      <c r="P56" s="154"/>
      <c r="Q56" s="287"/>
      <c r="R56" s="287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193</v>
      </c>
      <c r="B57" s="156">
        <v>61.3</v>
      </c>
      <c r="C57" s="156">
        <v>64.400000000000006</v>
      </c>
      <c r="D57" s="156">
        <v>55.6</v>
      </c>
      <c r="E57" s="156">
        <v>60.4</v>
      </c>
      <c r="F57" s="156">
        <v>62.7</v>
      </c>
      <c r="G57" s="156">
        <v>61.6</v>
      </c>
      <c r="H57" s="156">
        <v>59.8</v>
      </c>
      <c r="I57" s="156">
        <v>61.8</v>
      </c>
      <c r="J57" s="156">
        <v>59.1</v>
      </c>
      <c r="K57" s="156">
        <v>58.1</v>
      </c>
      <c r="L57" s="156">
        <v>59.8</v>
      </c>
      <c r="M57" s="156">
        <v>59</v>
      </c>
      <c r="N57" s="209">
        <f>SUM(B57:M57)/12</f>
        <v>60.300000000000004</v>
      </c>
      <c r="O57" s="204">
        <f t="shared" si="1"/>
        <v>141</v>
      </c>
      <c r="P57" s="154"/>
      <c r="Q57" s="287"/>
      <c r="R57" s="287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201</v>
      </c>
      <c r="B58" s="156">
        <v>58.1</v>
      </c>
      <c r="C58" s="156">
        <v>57.2</v>
      </c>
      <c r="D58" s="156">
        <v>54.3</v>
      </c>
      <c r="E58" s="156"/>
      <c r="F58" s="156"/>
      <c r="G58" s="156"/>
      <c r="H58" s="156"/>
      <c r="I58" s="156"/>
      <c r="J58" s="156"/>
      <c r="K58" s="156"/>
      <c r="L58" s="156"/>
      <c r="M58" s="156"/>
      <c r="N58" s="209"/>
      <c r="O58" s="204"/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9.9499999999999993" customHeight="1">
      <c r="Q59" s="216"/>
    </row>
    <row r="82" spans="1:26" ht="6" customHeight="1"/>
    <row r="83" spans="1:26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3" t="s">
        <v>122</v>
      </c>
      <c r="O83" s="148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171</v>
      </c>
      <c r="B84" s="11">
        <v>138.19999999999999</v>
      </c>
      <c r="C84" s="11">
        <v>142.4</v>
      </c>
      <c r="D84" s="11">
        <v>199.9</v>
      </c>
      <c r="E84" s="11">
        <v>232.5</v>
      </c>
      <c r="F84" s="11">
        <v>179</v>
      </c>
      <c r="G84" s="11">
        <v>177.6</v>
      </c>
      <c r="H84" s="11">
        <v>151.19999999999999</v>
      </c>
      <c r="I84" s="11">
        <v>124.5</v>
      </c>
      <c r="J84" s="11">
        <v>116.7</v>
      </c>
      <c r="K84" s="11">
        <v>129.9</v>
      </c>
      <c r="L84" s="11">
        <v>117.4</v>
      </c>
      <c r="M84" s="11">
        <v>123.6</v>
      </c>
      <c r="N84" s="208">
        <f>SUM(B84:M84)/12</f>
        <v>152.74166666666667</v>
      </c>
      <c r="O84" s="147">
        <v>153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183</v>
      </c>
      <c r="B85" s="11">
        <v>137.30000000000001</v>
      </c>
      <c r="C85" s="11">
        <v>110.5</v>
      </c>
      <c r="D85" s="11">
        <v>167.7</v>
      </c>
      <c r="E85" s="11">
        <v>153.9</v>
      </c>
      <c r="F85" s="11">
        <v>132.6</v>
      </c>
      <c r="G85" s="11">
        <v>176.4</v>
      </c>
      <c r="H85" s="11">
        <v>200.3</v>
      </c>
      <c r="I85" s="11">
        <v>154.69999999999999</v>
      </c>
      <c r="J85" s="11">
        <v>184.4</v>
      </c>
      <c r="K85" s="11">
        <v>155.5</v>
      </c>
      <c r="L85" s="11">
        <v>138.4</v>
      </c>
      <c r="M85" s="11">
        <v>138.80000000000001</v>
      </c>
      <c r="N85" s="208">
        <f>SUM(B85:M85)/12</f>
        <v>154.20833333333334</v>
      </c>
      <c r="O85" s="147">
        <f t="shared" ref="O85:O87" si="2">ROUND(N85/N84*100,1)</f>
        <v>101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188</v>
      </c>
      <c r="B86" s="11">
        <v>120.5</v>
      </c>
      <c r="C86" s="11">
        <v>125.7</v>
      </c>
      <c r="D86" s="11">
        <v>153</v>
      </c>
      <c r="E86" s="11">
        <v>184.3</v>
      </c>
      <c r="F86" s="11">
        <v>170.6</v>
      </c>
      <c r="G86" s="11">
        <v>167.7</v>
      </c>
      <c r="H86" s="11">
        <v>134</v>
      </c>
      <c r="I86" s="11">
        <v>103.1</v>
      </c>
      <c r="J86" s="11">
        <v>113.4</v>
      </c>
      <c r="K86" s="11">
        <v>138.6</v>
      </c>
      <c r="L86" s="11">
        <v>143.80000000000001</v>
      </c>
      <c r="M86" s="11">
        <v>143.4</v>
      </c>
      <c r="N86" s="208">
        <f>SUM(B86:M86)/12</f>
        <v>141.50833333333333</v>
      </c>
      <c r="O86" s="147">
        <f t="shared" si="2"/>
        <v>91.8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193</v>
      </c>
      <c r="B87" s="11">
        <v>110.9</v>
      </c>
      <c r="C87" s="11">
        <v>104.5</v>
      </c>
      <c r="D87" s="11">
        <v>101.8</v>
      </c>
      <c r="E87" s="11">
        <v>139.1</v>
      </c>
      <c r="F87" s="11">
        <v>141.30000000000001</v>
      </c>
      <c r="G87" s="11">
        <v>131.1</v>
      </c>
      <c r="H87" s="11">
        <v>144.9</v>
      </c>
      <c r="I87" s="11">
        <v>109.9</v>
      </c>
      <c r="J87" s="11">
        <v>117.8</v>
      </c>
      <c r="K87" s="11">
        <v>131.80000000000001</v>
      </c>
      <c r="L87" s="11">
        <v>119</v>
      </c>
      <c r="M87" s="11">
        <v>113</v>
      </c>
      <c r="N87" s="208">
        <f>SUM(B87:M87)/12</f>
        <v>122.09166666666665</v>
      </c>
      <c r="O87" s="147">
        <f t="shared" si="2"/>
        <v>86.3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201</v>
      </c>
      <c r="B88" s="11">
        <v>99</v>
      </c>
      <c r="C88" s="11">
        <v>106.6</v>
      </c>
      <c r="D88" s="11">
        <v>127.3</v>
      </c>
      <c r="E88" s="11"/>
      <c r="F88" s="11"/>
      <c r="G88" s="11"/>
      <c r="H88" s="11"/>
      <c r="I88" s="11"/>
      <c r="J88" s="11"/>
      <c r="K88" s="11"/>
      <c r="L88" s="11"/>
      <c r="M88" s="11"/>
      <c r="N88" s="208"/>
      <c r="O88" s="147"/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C89" s="363"/>
      <c r="D89" s="149"/>
    </row>
    <row r="90" spans="1:26" ht="9.9499999999999993" customHeight="1">
      <c r="D90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D89" sqref="D89"/>
    </sheetView>
  </sheetViews>
  <sheetFormatPr defaultRowHeight="9.9499999999999993" customHeight="1"/>
  <cols>
    <col min="1" max="1" width="8" customWidth="1"/>
    <col min="2" max="13" width="6.125" customWidth="1"/>
    <col min="14" max="26" width="7.625" customWidth="1"/>
  </cols>
  <sheetData>
    <row r="8" spans="1:26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351">
        <v>75.7</v>
      </c>
      <c r="C25" s="351">
        <v>92.3</v>
      </c>
      <c r="D25" s="351">
        <v>105</v>
      </c>
      <c r="E25" s="351">
        <v>103.6</v>
      </c>
      <c r="F25" s="351">
        <v>94.9</v>
      </c>
      <c r="G25" s="351">
        <v>106.3</v>
      </c>
      <c r="H25" s="351">
        <v>100.1</v>
      </c>
      <c r="I25" s="351">
        <v>100.9</v>
      </c>
      <c r="J25" s="351">
        <v>91.8</v>
      </c>
      <c r="K25" s="351">
        <v>87.4</v>
      </c>
      <c r="L25" s="351">
        <v>90</v>
      </c>
      <c r="M25" s="351">
        <v>78.099999999999994</v>
      </c>
      <c r="N25" s="209">
        <f>SUM(B25:M25)</f>
        <v>1126.0999999999999</v>
      </c>
      <c r="O25" s="352">
        <v>95.6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183</v>
      </c>
      <c r="B26" s="351">
        <v>68.900000000000006</v>
      </c>
      <c r="C26" s="351">
        <v>75.7</v>
      </c>
      <c r="D26" s="351">
        <v>96.3</v>
      </c>
      <c r="E26" s="351">
        <v>98.9</v>
      </c>
      <c r="F26" s="351">
        <v>89.3</v>
      </c>
      <c r="G26" s="351">
        <v>96</v>
      </c>
      <c r="H26" s="351">
        <v>90.2</v>
      </c>
      <c r="I26" s="351">
        <v>87.2</v>
      </c>
      <c r="J26" s="351">
        <v>85.7</v>
      </c>
      <c r="K26" s="351">
        <v>93.5</v>
      </c>
      <c r="L26" s="351">
        <v>82.1</v>
      </c>
      <c r="M26" s="351">
        <v>87</v>
      </c>
      <c r="N26" s="209">
        <f>SUM(B26:M26)</f>
        <v>1050.8000000000002</v>
      </c>
      <c r="O26" s="352">
        <f t="shared" ref="O26:O28" si="0">ROUND(N26/N25*100,1)</f>
        <v>93.3</v>
      </c>
      <c r="P26" s="355"/>
      <c r="Q26" s="356"/>
      <c r="R26" s="356"/>
      <c r="S26" s="355"/>
      <c r="T26" s="355"/>
      <c r="U26" s="355"/>
      <c r="V26" s="355"/>
      <c r="W26" s="355"/>
      <c r="X26" s="355"/>
      <c r="Y26" s="355"/>
      <c r="Z26" s="355"/>
    </row>
    <row r="27" spans="1:26" ht="11.1" customHeight="1">
      <c r="A27" s="6" t="s">
        <v>188</v>
      </c>
      <c r="B27" s="351">
        <v>72.7</v>
      </c>
      <c r="C27" s="351">
        <v>83.2</v>
      </c>
      <c r="D27" s="351">
        <v>89.9</v>
      </c>
      <c r="E27" s="351">
        <v>103.8</v>
      </c>
      <c r="F27" s="351">
        <v>94.4</v>
      </c>
      <c r="G27" s="351">
        <v>91.6</v>
      </c>
      <c r="H27" s="351">
        <v>108.5</v>
      </c>
      <c r="I27" s="351">
        <v>91.8</v>
      </c>
      <c r="J27" s="351">
        <v>101.6</v>
      </c>
      <c r="K27" s="351">
        <v>100.2</v>
      </c>
      <c r="L27" s="351">
        <v>94.2</v>
      </c>
      <c r="M27" s="351">
        <v>94.5</v>
      </c>
      <c r="N27" s="209">
        <f>SUM(B27:M27)</f>
        <v>1126.4000000000001</v>
      </c>
      <c r="O27" s="352">
        <f t="shared" si="0"/>
        <v>107.2</v>
      </c>
      <c r="P27" s="355"/>
      <c r="Q27" s="356"/>
      <c r="R27" s="356"/>
      <c r="S27" s="355"/>
      <c r="T27" s="355"/>
      <c r="U27" s="355"/>
      <c r="V27" s="355"/>
      <c r="W27" s="355"/>
      <c r="X27" s="355"/>
      <c r="Y27" s="355"/>
      <c r="Z27" s="355"/>
    </row>
    <row r="28" spans="1:26" ht="11.1" customHeight="1">
      <c r="A28" s="6" t="s">
        <v>193</v>
      </c>
      <c r="B28" s="351">
        <v>84.8</v>
      </c>
      <c r="C28" s="351">
        <v>90.4</v>
      </c>
      <c r="D28" s="351">
        <v>95.5</v>
      </c>
      <c r="E28" s="351">
        <v>97.1</v>
      </c>
      <c r="F28" s="351">
        <v>101.6</v>
      </c>
      <c r="G28" s="351">
        <v>103.3</v>
      </c>
      <c r="H28" s="351">
        <v>108.1</v>
      </c>
      <c r="I28" s="351">
        <v>97.7</v>
      </c>
      <c r="J28" s="351">
        <v>101.1</v>
      </c>
      <c r="K28" s="351">
        <v>101.5</v>
      </c>
      <c r="L28" s="351">
        <v>93.9</v>
      </c>
      <c r="M28" s="351">
        <v>89.6</v>
      </c>
      <c r="N28" s="209">
        <f>SUM(B28:M28)</f>
        <v>1164.5999999999999</v>
      </c>
      <c r="O28" s="352">
        <f t="shared" si="0"/>
        <v>103.4</v>
      </c>
      <c r="P28" s="355"/>
      <c r="Q28" s="356"/>
      <c r="R28" s="356"/>
      <c r="S28" s="355"/>
      <c r="T28" s="355"/>
      <c r="U28" s="355"/>
      <c r="V28" s="355"/>
      <c r="W28" s="355"/>
      <c r="X28" s="355"/>
      <c r="Y28" s="355"/>
      <c r="Z28" s="355"/>
    </row>
    <row r="29" spans="1:26" ht="11.1" customHeight="1">
      <c r="A29" s="6" t="s">
        <v>201</v>
      </c>
      <c r="B29" s="351">
        <v>83.6</v>
      </c>
      <c r="C29" s="351">
        <v>91.7</v>
      </c>
      <c r="D29" s="351">
        <v>95.8</v>
      </c>
      <c r="E29" s="351"/>
      <c r="F29" s="351"/>
      <c r="G29" s="351"/>
      <c r="H29" s="351"/>
      <c r="I29" s="351"/>
      <c r="J29" s="351"/>
      <c r="K29" s="351"/>
      <c r="L29" s="351"/>
      <c r="M29" s="351"/>
      <c r="N29" s="209"/>
      <c r="O29" s="352"/>
      <c r="P29" s="355"/>
      <c r="Q29" s="357"/>
      <c r="R29" s="357"/>
      <c r="S29" s="355"/>
      <c r="T29" s="355"/>
      <c r="U29" s="355"/>
      <c r="V29" s="355"/>
      <c r="W29" s="355"/>
      <c r="X29" s="355"/>
      <c r="Y29" s="355"/>
      <c r="Z29" s="355"/>
    </row>
    <row r="30" spans="1:26" ht="9.9499999999999993" customHeight="1">
      <c r="H30" s="192"/>
    </row>
    <row r="53" spans="1:26" s="149" customFormat="1" ht="11.1" customHeight="1">
      <c r="A53" s="11"/>
      <c r="B53" s="145" t="s">
        <v>76</v>
      </c>
      <c r="C53" s="145" t="s">
        <v>77</v>
      </c>
      <c r="D53" s="145" t="s">
        <v>78</v>
      </c>
      <c r="E53" s="145" t="s">
        <v>79</v>
      </c>
      <c r="F53" s="145" t="s">
        <v>80</v>
      </c>
      <c r="G53" s="145" t="s">
        <v>81</v>
      </c>
      <c r="H53" s="145" t="s">
        <v>82</v>
      </c>
      <c r="I53" s="145" t="s">
        <v>83</v>
      </c>
      <c r="J53" s="145" t="s">
        <v>84</v>
      </c>
      <c r="K53" s="145" t="s">
        <v>85</v>
      </c>
      <c r="L53" s="145" t="s">
        <v>86</v>
      </c>
      <c r="M53" s="145" t="s">
        <v>87</v>
      </c>
      <c r="N53" s="203" t="s">
        <v>122</v>
      </c>
      <c r="O53" s="148" t="s">
        <v>124</v>
      </c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</row>
    <row r="54" spans="1:26" s="149" customFormat="1" ht="11.1" customHeight="1">
      <c r="A54" s="6" t="s">
        <v>171</v>
      </c>
      <c r="B54" s="152">
        <v>99.7</v>
      </c>
      <c r="C54" s="152">
        <v>109.5</v>
      </c>
      <c r="D54" s="152">
        <v>111.4</v>
      </c>
      <c r="E54" s="152">
        <v>102.9</v>
      </c>
      <c r="F54" s="152">
        <v>113.3</v>
      </c>
      <c r="G54" s="152">
        <v>123.3</v>
      </c>
      <c r="H54" s="152">
        <v>120.8</v>
      </c>
      <c r="I54" s="152">
        <v>138.19999999999999</v>
      </c>
      <c r="J54" s="152">
        <v>132.1</v>
      </c>
      <c r="K54" s="152">
        <v>128.30000000000001</v>
      </c>
      <c r="L54" s="152">
        <v>125.1</v>
      </c>
      <c r="M54" s="152">
        <v>109.6</v>
      </c>
      <c r="N54" s="209">
        <f>SUM(B54:M54)/12</f>
        <v>117.84999999999997</v>
      </c>
      <c r="O54" s="352">
        <v>100.1</v>
      </c>
      <c r="P54" s="353"/>
      <c r="Q54" s="354"/>
      <c r="R54" s="354"/>
      <c r="S54" s="353"/>
      <c r="T54" s="353"/>
      <c r="U54" s="353"/>
      <c r="V54" s="353"/>
      <c r="W54" s="353"/>
      <c r="X54" s="353"/>
      <c r="Y54" s="353"/>
      <c r="Z54" s="353"/>
    </row>
    <row r="55" spans="1:26" s="149" customFormat="1" ht="11.1" customHeight="1">
      <c r="A55" s="6" t="s">
        <v>183</v>
      </c>
      <c r="B55" s="152">
        <v>110.3</v>
      </c>
      <c r="C55" s="152">
        <v>109</v>
      </c>
      <c r="D55" s="152">
        <v>108.2</v>
      </c>
      <c r="E55" s="152">
        <v>113.1</v>
      </c>
      <c r="F55" s="152">
        <v>122.4</v>
      </c>
      <c r="G55" s="152">
        <v>116.8</v>
      </c>
      <c r="H55" s="152">
        <v>108.9</v>
      </c>
      <c r="I55" s="152">
        <v>107</v>
      </c>
      <c r="J55" s="152">
        <v>101.1</v>
      </c>
      <c r="K55" s="152">
        <v>109.4</v>
      </c>
      <c r="L55" s="152">
        <v>99.1</v>
      </c>
      <c r="M55" s="152">
        <v>97.9</v>
      </c>
      <c r="N55" s="209">
        <f>SUM(B55:M55)/12</f>
        <v>108.60000000000001</v>
      </c>
      <c r="O55" s="352">
        <f t="shared" ref="O55:O57" si="1">ROUND(N55/N54*100,1)</f>
        <v>92.2</v>
      </c>
      <c r="P55" s="353"/>
      <c r="Q55" s="354"/>
      <c r="R55" s="354"/>
      <c r="S55" s="353"/>
      <c r="T55" s="353"/>
      <c r="U55" s="353"/>
      <c r="V55" s="353"/>
      <c r="W55" s="353"/>
      <c r="X55" s="353"/>
      <c r="Y55" s="353"/>
      <c r="Z55" s="353"/>
    </row>
    <row r="56" spans="1:26" s="149" customFormat="1" ht="11.1" customHeight="1">
      <c r="A56" s="6" t="s">
        <v>188</v>
      </c>
      <c r="B56" s="152">
        <v>97.3</v>
      </c>
      <c r="C56" s="152">
        <v>99.8</v>
      </c>
      <c r="D56" s="152">
        <v>97.4</v>
      </c>
      <c r="E56" s="152">
        <v>100.8</v>
      </c>
      <c r="F56" s="152">
        <v>107.3</v>
      </c>
      <c r="G56" s="152">
        <v>108.2</v>
      </c>
      <c r="H56" s="152">
        <v>107.3</v>
      </c>
      <c r="I56" s="152">
        <v>103.7</v>
      </c>
      <c r="J56" s="152">
        <v>106</v>
      </c>
      <c r="K56" s="152">
        <v>105.3</v>
      </c>
      <c r="L56" s="152">
        <v>104.4</v>
      </c>
      <c r="M56" s="152">
        <v>95</v>
      </c>
      <c r="N56" s="209">
        <f>SUM(B56:M56)/12</f>
        <v>102.70833333333336</v>
      </c>
      <c r="O56" s="352">
        <f t="shared" si="1"/>
        <v>94.6</v>
      </c>
      <c r="P56" s="353"/>
      <c r="Q56" s="354"/>
      <c r="R56" s="354"/>
      <c r="S56" s="353"/>
      <c r="T56" s="353"/>
      <c r="U56" s="353"/>
      <c r="V56" s="353"/>
      <c r="W56" s="353"/>
      <c r="X56" s="353"/>
      <c r="Y56" s="353"/>
      <c r="Z56" s="353"/>
    </row>
    <row r="57" spans="1:26" s="149" customFormat="1" ht="11.1" customHeight="1">
      <c r="A57" s="6" t="s">
        <v>193</v>
      </c>
      <c r="B57" s="152">
        <v>99.6</v>
      </c>
      <c r="C57" s="152">
        <v>101.8</v>
      </c>
      <c r="D57" s="152">
        <v>103.7</v>
      </c>
      <c r="E57" s="152">
        <v>98.9</v>
      </c>
      <c r="F57" s="152">
        <v>104</v>
      </c>
      <c r="G57" s="152">
        <v>110.2</v>
      </c>
      <c r="H57" s="152">
        <v>101.3</v>
      </c>
      <c r="I57" s="152">
        <v>102.5</v>
      </c>
      <c r="J57" s="152">
        <v>108.1</v>
      </c>
      <c r="K57" s="152">
        <v>107.5</v>
      </c>
      <c r="L57" s="152">
        <v>104</v>
      </c>
      <c r="M57" s="152">
        <v>97</v>
      </c>
      <c r="N57" s="209">
        <f>SUM(B57:M57)/12</f>
        <v>103.21666666666665</v>
      </c>
      <c r="O57" s="352">
        <f t="shared" si="1"/>
        <v>100.5</v>
      </c>
      <c r="P57" s="353"/>
      <c r="Q57" s="354"/>
      <c r="R57" s="354"/>
      <c r="S57" s="353"/>
      <c r="T57" s="353"/>
      <c r="U57" s="353"/>
      <c r="V57" s="353"/>
      <c r="W57" s="353"/>
      <c r="X57" s="353"/>
      <c r="Y57" s="353"/>
      <c r="Z57" s="353"/>
    </row>
    <row r="58" spans="1:26" s="149" customFormat="1" ht="11.1" customHeight="1">
      <c r="A58" s="6" t="s">
        <v>201</v>
      </c>
      <c r="B58" s="152">
        <v>90.2</v>
      </c>
      <c r="C58" s="152">
        <v>104.7</v>
      </c>
      <c r="D58" s="152">
        <v>104.4</v>
      </c>
      <c r="E58" s="152"/>
      <c r="F58" s="152"/>
      <c r="G58" s="152"/>
      <c r="H58" s="152"/>
      <c r="I58" s="152"/>
      <c r="J58" s="152"/>
      <c r="K58" s="152"/>
      <c r="L58" s="152"/>
      <c r="M58" s="152"/>
      <c r="N58" s="209"/>
      <c r="O58" s="352"/>
      <c r="P58" s="158"/>
      <c r="Q58" s="349"/>
      <c r="R58" s="349"/>
      <c r="S58" s="158"/>
      <c r="T58" s="158"/>
      <c r="U58" s="158"/>
      <c r="V58" s="158"/>
      <c r="W58" s="158"/>
      <c r="X58" s="158"/>
      <c r="Y58" s="158"/>
      <c r="Z58" s="158"/>
    </row>
    <row r="59" spans="1:26" ht="9.9499999999999993" customHeight="1">
      <c r="A59" s="48"/>
    </row>
    <row r="60" spans="1:26" ht="9.9499999999999993" customHeight="1">
      <c r="A60" s="48"/>
    </row>
    <row r="68" spans="18:18" ht="9.9499999999999993" customHeight="1">
      <c r="R68" s="350"/>
    </row>
    <row r="82" spans="1:26" ht="5.25" customHeight="1"/>
    <row r="83" spans="1:26" s="149" customFormat="1" ht="11.1" customHeight="1">
      <c r="A83" s="11"/>
      <c r="B83" s="145" t="s">
        <v>76</v>
      </c>
      <c r="C83" s="145" t="s">
        <v>77</v>
      </c>
      <c r="D83" s="145" t="s">
        <v>78</v>
      </c>
      <c r="E83" s="145" t="s">
        <v>79</v>
      </c>
      <c r="F83" s="145" t="s">
        <v>80</v>
      </c>
      <c r="G83" s="145" t="s">
        <v>81</v>
      </c>
      <c r="H83" s="145" t="s">
        <v>82</v>
      </c>
      <c r="I83" s="145" t="s">
        <v>83</v>
      </c>
      <c r="J83" s="145" t="s">
        <v>84</v>
      </c>
      <c r="K83" s="145" t="s">
        <v>85</v>
      </c>
      <c r="L83" s="145" t="s">
        <v>86</v>
      </c>
      <c r="M83" s="145" t="s">
        <v>87</v>
      </c>
      <c r="N83" s="203" t="s">
        <v>122</v>
      </c>
      <c r="O83" s="148" t="s">
        <v>124</v>
      </c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</row>
    <row r="84" spans="1:26" s="149" customFormat="1" ht="11.1" customHeight="1">
      <c r="A84" s="6" t="s">
        <v>171</v>
      </c>
      <c r="B84" s="147">
        <v>76.099999999999994</v>
      </c>
      <c r="C84" s="147">
        <v>83.6</v>
      </c>
      <c r="D84" s="147">
        <v>94.2</v>
      </c>
      <c r="E84" s="147">
        <v>100.7</v>
      </c>
      <c r="F84" s="147">
        <v>83</v>
      </c>
      <c r="G84" s="147">
        <v>85.6</v>
      </c>
      <c r="H84" s="147">
        <v>83.1</v>
      </c>
      <c r="I84" s="147">
        <v>71.099999999999994</v>
      </c>
      <c r="J84" s="147">
        <v>70.099999999999994</v>
      </c>
      <c r="K84" s="147">
        <v>68.599999999999994</v>
      </c>
      <c r="L84" s="147">
        <v>72.099999999999994</v>
      </c>
      <c r="M84" s="147">
        <v>73.099999999999994</v>
      </c>
      <c r="N84" s="208">
        <f t="shared" ref="N84:N87" si="2">SUM(B84:M84)/12</f>
        <v>80.108333333333334</v>
      </c>
      <c r="O84" s="213">
        <v>96</v>
      </c>
      <c r="Q84" s="285"/>
      <c r="R84" s="285"/>
    </row>
    <row r="85" spans="1:26" s="149" customFormat="1" ht="11.1" customHeight="1">
      <c r="A85" s="6" t="s">
        <v>183</v>
      </c>
      <c r="B85" s="147">
        <v>62.3</v>
      </c>
      <c r="C85" s="147">
        <v>69.599999999999994</v>
      </c>
      <c r="D85" s="147">
        <v>89</v>
      </c>
      <c r="E85" s="147">
        <v>87.2</v>
      </c>
      <c r="F85" s="147">
        <v>71.900000000000006</v>
      </c>
      <c r="G85" s="147">
        <v>82.6</v>
      </c>
      <c r="H85" s="147">
        <v>83.4</v>
      </c>
      <c r="I85" s="147">
        <v>81.599999999999994</v>
      </c>
      <c r="J85" s="147">
        <v>85.1</v>
      </c>
      <c r="K85" s="147">
        <v>84.9</v>
      </c>
      <c r="L85" s="147">
        <v>83.6</v>
      </c>
      <c r="M85" s="147">
        <v>88.9</v>
      </c>
      <c r="N85" s="208">
        <f t="shared" si="2"/>
        <v>80.841666666666669</v>
      </c>
      <c r="O85" s="213">
        <f t="shared" ref="O85:O87" si="3">ROUND(N85/N84*100,1)</f>
        <v>100.9</v>
      </c>
      <c r="Q85" s="285"/>
      <c r="R85" s="285"/>
    </row>
    <row r="86" spans="1:26" s="149" customFormat="1" ht="11.1" customHeight="1">
      <c r="A86" s="6" t="s">
        <v>188</v>
      </c>
      <c r="B86" s="147">
        <v>74.8</v>
      </c>
      <c r="C86" s="147">
        <v>83.1</v>
      </c>
      <c r="D86" s="147">
        <v>92.4</v>
      </c>
      <c r="E86" s="147">
        <v>103</v>
      </c>
      <c r="F86" s="147">
        <v>87.6</v>
      </c>
      <c r="G86" s="147">
        <v>84.6</v>
      </c>
      <c r="H86" s="147">
        <v>101.1</v>
      </c>
      <c r="I86" s="147">
        <v>88.7</v>
      </c>
      <c r="J86" s="147">
        <v>95.8</v>
      </c>
      <c r="K86" s="147">
        <v>95.2</v>
      </c>
      <c r="L86" s="147">
        <v>90.3</v>
      </c>
      <c r="M86" s="147">
        <v>99.5</v>
      </c>
      <c r="N86" s="208">
        <f t="shared" si="2"/>
        <v>91.341666666666654</v>
      </c>
      <c r="O86" s="213">
        <f t="shared" si="3"/>
        <v>113</v>
      </c>
      <c r="Q86" s="285"/>
      <c r="R86" s="285"/>
    </row>
    <row r="87" spans="1:26" s="149" customFormat="1" ht="11.1" customHeight="1">
      <c r="A87" s="6" t="s">
        <v>193</v>
      </c>
      <c r="B87" s="147">
        <v>84.8</v>
      </c>
      <c r="C87" s="147">
        <v>88.7</v>
      </c>
      <c r="D87" s="147">
        <v>92</v>
      </c>
      <c r="E87" s="147">
        <v>98.3</v>
      </c>
      <c r="F87" s="147">
        <v>97.7</v>
      </c>
      <c r="G87" s="147">
        <v>93.6</v>
      </c>
      <c r="H87" s="147">
        <v>106.5</v>
      </c>
      <c r="I87" s="147">
        <v>95.3</v>
      </c>
      <c r="J87" s="147">
        <v>93.3</v>
      </c>
      <c r="K87" s="147">
        <v>94.5</v>
      </c>
      <c r="L87" s="147">
        <v>90.5</v>
      </c>
      <c r="M87" s="147">
        <v>92.7</v>
      </c>
      <c r="N87" s="208">
        <f t="shared" si="2"/>
        <v>93.99166666666666</v>
      </c>
      <c r="O87" s="213">
        <f t="shared" si="3"/>
        <v>102.9</v>
      </c>
      <c r="Q87" s="285"/>
      <c r="R87" s="285"/>
    </row>
    <row r="88" spans="1:26" s="149" customFormat="1" ht="11.1" customHeight="1">
      <c r="A88" s="6" t="s">
        <v>201</v>
      </c>
      <c r="B88" s="147">
        <v>92.9</v>
      </c>
      <c r="C88" s="147">
        <v>86.6</v>
      </c>
      <c r="D88" s="147">
        <v>91.8</v>
      </c>
      <c r="E88" s="147"/>
      <c r="F88" s="147"/>
      <c r="G88" s="147"/>
      <c r="H88" s="147"/>
      <c r="I88" s="147"/>
      <c r="J88" s="147"/>
      <c r="K88" s="147"/>
      <c r="L88" s="147"/>
      <c r="M88" s="147"/>
      <c r="N88" s="208"/>
      <c r="O88" s="213"/>
    </row>
    <row r="89" spans="1:26" ht="9.9499999999999993" customHeight="1">
      <c r="E89" s="364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D89" sqref="D89"/>
    </sheetView>
  </sheetViews>
  <sheetFormatPr defaultRowHeight="9.9499999999999993" customHeight="1"/>
  <cols>
    <col min="1" max="1" width="7.625" customWidth="1"/>
    <col min="2" max="13" width="6.125" customWidth="1"/>
    <col min="14" max="27" width="7.625" customWidth="1"/>
  </cols>
  <sheetData>
    <row r="7" spans="1:15" ht="9.9499999999999993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>
      <c r="N14" s="222"/>
      <c r="O14" s="222"/>
    </row>
    <row r="17" spans="1:26" ht="9.9499999999999993" customHeight="1">
      <c r="O17" s="222"/>
    </row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2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2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/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152">
        <v>16.5</v>
      </c>
      <c r="C25" s="152">
        <v>20.6</v>
      </c>
      <c r="D25" s="152">
        <v>23</v>
      </c>
      <c r="E25" s="152">
        <v>25.7</v>
      </c>
      <c r="F25" s="152">
        <v>22.2</v>
      </c>
      <c r="G25" s="152">
        <v>20.9</v>
      </c>
      <c r="H25" s="152">
        <v>21.1</v>
      </c>
      <c r="I25" s="152">
        <v>47.8</v>
      </c>
      <c r="J25" s="152">
        <v>50.3</v>
      </c>
      <c r="K25" s="152">
        <v>43.9</v>
      </c>
      <c r="L25" s="152">
        <v>48.7</v>
      </c>
      <c r="M25" s="331">
        <v>53</v>
      </c>
      <c r="N25" s="282">
        <f>SUM(B25:M25)</f>
        <v>393.7</v>
      </c>
      <c r="O25" s="204">
        <v>150.5</v>
      </c>
      <c r="P25" s="154"/>
      <c r="Q25" s="281"/>
      <c r="R25" s="281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183</v>
      </c>
      <c r="B26" s="152">
        <v>43</v>
      </c>
      <c r="C26" s="152">
        <v>42.4</v>
      </c>
      <c r="D26" s="152">
        <v>49.1</v>
      </c>
      <c r="E26" s="152">
        <v>50.7</v>
      </c>
      <c r="F26" s="152">
        <v>52.2</v>
      </c>
      <c r="G26" s="152">
        <v>51</v>
      </c>
      <c r="H26" s="152">
        <v>52.7</v>
      </c>
      <c r="I26" s="152">
        <v>47.1</v>
      </c>
      <c r="J26" s="152">
        <v>50.4</v>
      </c>
      <c r="K26" s="152">
        <v>48.7</v>
      </c>
      <c r="L26" s="152">
        <v>50.5</v>
      </c>
      <c r="M26" s="331">
        <v>52.5</v>
      </c>
      <c r="N26" s="282">
        <f>SUM(B26:M26)</f>
        <v>590.29999999999995</v>
      </c>
      <c r="O26" s="204">
        <f>SUM(N26/N25)*100</f>
        <v>149.93649987299972</v>
      </c>
      <c r="P26" s="154"/>
      <c r="Q26" s="281"/>
      <c r="R26" s="281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188</v>
      </c>
      <c r="B27" s="152">
        <v>45.1</v>
      </c>
      <c r="C27" s="152">
        <v>47.2</v>
      </c>
      <c r="D27" s="152">
        <v>51.8</v>
      </c>
      <c r="E27" s="152">
        <v>45.6</v>
      </c>
      <c r="F27" s="152">
        <v>54.3</v>
      </c>
      <c r="G27" s="152">
        <v>56.1</v>
      </c>
      <c r="H27" s="152">
        <v>59.2</v>
      </c>
      <c r="I27" s="152">
        <v>51.8</v>
      </c>
      <c r="J27" s="152">
        <v>58.3</v>
      </c>
      <c r="K27" s="152">
        <v>66.7</v>
      </c>
      <c r="L27" s="152">
        <v>52</v>
      </c>
      <c r="M27" s="331">
        <v>65.099999999999994</v>
      </c>
      <c r="N27" s="282">
        <f>SUM(B27:M27)</f>
        <v>653.20000000000005</v>
      </c>
      <c r="O27" s="204">
        <f>SUM(N27/N26)*100</f>
        <v>110.6555988480434</v>
      </c>
      <c r="P27" s="154"/>
      <c r="Q27" s="281"/>
      <c r="R27" s="281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193</v>
      </c>
      <c r="B28" s="152">
        <v>49.8</v>
      </c>
      <c r="C28" s="152">
        <v>57.9</v>
      </c>
      <c r="D28" s="152">
        <v>64.5</v>
      </c>
      <c r="E28" s="152">
        <v>49.4</v>
      </c>
      <c r="F28" s="152">
        <v>51.7</v>
      </c>
      <c r="G28" s="152">
        <v>63.4</v>
      </c>
      <c r="H28" s="152">
        <v>57.1</v>
      </c>
      <c r="I28" s="152">
        <v>50.4</v>
      </c>
      <c r="J28" s="152">
        <v>45.8</v>
      </c>
      <c r="K28" s="152">
        <v>51.8</v>
      </c>
      <c r="L28" s="152">
        <v>53.6</v>
      </c>
      <c r="M28" s="331">
        <v>54.4</v>
      </c>
      <c r="N28" s="282">
        <f>SUM(B28:M28)</f>
        <v>649.79999999999995</v>
      </c>
      <c r="O28" s="204">
        <f>SUM(N28/N27)*100</f>
        <v>99.479485609308</v>
      </c>
      <c r="P28" s="154"/>
      <c r="Q28" s="281"/>
      <c r="R28" s="281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201</v>
      </c>
      <c r="B29" s="152">
        <v>48.1</v>
      </c>
      <c r="C29" s="152">
        <v>55.4</v>
      </c>
      <c r="D29" s="152">
        <v>57.1</v>
      </c>
      <c r="E29" s="152"/>
      <c r="F29" s="152"/>
      <c r="G29" s="152"/>
      <c r="H29" s="152"/>
      <c r="I29" s="152"/>
      <c r="J29" s="152"/>
      <c r="K29" s="152"/>
      <c r="L29" s="152"/>
      <c r="M29" s="331"/>
      <c r="N29" s="282"/>
      <c r="O29" s="204"/>
      <c r="P29" s="154"/>
      <c r="Q29" s="212"/>
      <c r="R29" s="212"/>
      <c r="S29" s="154"/>
      <c r="T29" s="154"/>
      <c r="U29" s="154"/>
      <c r="V29" s="154"/>
      <c r="W29" s="154"/>
      <c r="X29" s="154"/>
      <c r="Y29" s="154"/>
      <c r="Z29" s="154"/>
    </row>
    <row r="35" spans="8:14" ht="9.9499999999999993" customHeight="1">
      <c r="H35" s="17"/>
    </row>
    <row r="46" spans="8:14" ht="9.9499999999999993" customHeight="1">
      <c r="H46" s="17"/>
    </row>
    <row r="48" spans="8:14" ht="9.9499999999999993" customHeight="1">
      <c r="N48" s="222"/>
    </row>
    <row r="52" spans="1:26" ht="4.5" customHeight="1"/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3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2">
        <v>29.4</v>
      </c>
      <c r="C54" s="152">
        <v>31.6</v>
      </c>
      <c r="D54" s="152">
        <v>30.7</v>
      </c>
      <c r="E54" s="152">
        <v>30.6</v>
      </c>
      <c r="F54" s="152">
        <v>30.2</v>
      </c>
      <c r="G54" s="152">
        <v>28.7</v>
      </c>
      <c r="H54" s="152">
        <v>28.73</v>
      </c>
      <c r="I54" s="152">
        <v>56.4</v>
      </c>
      <c r="J54" s="152">
        <v>57.8</v>
      </c>
      <c r="K54" s="152">
        <v>58.5</v>
      </c>
      <c r="L54" s="152">
        <v>62</v>
      </c>
      <c r="M54" s="152">
        <v>64.5</v>
      </c>
      <c r="N54" s="209">
        <f t="shared" ref="N54:N57" si="0">SUM(B54:M54)/12</f>
        <v>42.427500000000002</v>
      </c>
      <c r="O54" s="204">
        <v>134.5</v>
      </c>
      <c r="P54" s="154"/>
      <c r="Q54" s="288"/>
      <c r="R54" s="288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183</v>
      </c>
      <c r="B55" s="152">
        <v>57.2</v>
      </c>
      <c r="C55" s="152">
        <v>59.9</v>
      </c>
      <c r="D55" s="152">
        <v>59.5</v>
      </c>
      <c r="E55" s="152">
        <v>59.8</v>
      </c>
      <c r="F55" s="152">
        <v>63.2</v>
      </c>
      <c r="G55" s="152">
        <v>61.4</v>
      </c>
      <c r="H55" s="152">
        <v>61.2</v>
      </c>
      <c r="I55" s="152">
        <v>62</v>
      </c>
      <c r="J55" s="152">
        <v>61.4</v>
      </c>
      <c r="K55" s="152">
        <v>60.1</v>
      </c>
      <c r="L55" s="152">
        <v>62.7</v>
      </c>
      <c r="M55" s="152">
        <v>64</v>
      </c>
      <c r="N55" s="209">
        <f t="shared" si="0"/>
        <v>61.033333333333331</v>
      </c>
      <c r="O55" s="204">
        <f t="shared" ref="O55:O57" si="1">SUM(N55/N54)*100</f>
        <v>143.85323984051223</v>
      </c>
      <c r="P55" s="154"/>
      <c r="Q55" s="288"/>
      <c r="R55" s="288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188</v>
      </c>
      <c r="B56" s="152">
        <v>62.7</v>
      </c>
      <c r="C56" s="152">
        <v>63</v>
      </c>
      <c r="D56" s="152">
        <v>63.7</v>
      </c>
      <c r="E56" s="152">
        <v>64.5</v>
      </c>
      <c r="F56" s="152">
        <v>67.900000000000006</v>
      </c>
      <c r="G56" s="152">
        <v>67.099999999999994</v>
      </c>
      <c r="H56" s="152">
        <v>71.7</v>
      </c>
      <c r="I56" s="152">
        <v>72.099999999999994</v>
      </c>
      <c r="J56" s="152">
        <v>73.5</v>
      </c>
      <c r="K56" s="152">
        <v>77.5</v>
      </c>
      <c r="L56" s="152">
        <v>77</v>
      </c>
      <c r="M56" s="152">
        <v>77.3</v>
      </c>
      <c r="N56" s="209">
        <f t="shared" si="0"/>
        <v>69.833333333333329</v>
      </c>
      <c r="O56" s="204">
        <f t="shared" si="1"/>
        <v>114.41835062807209</v>
      </c>
      <c r="P56" s="154"/>
      <c r="Q56" s="288"/>
      <c r="R56" s="288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193</v>
      </c>
      <c r="B57" s="152">
        <v>73.3</v>
      </c>
      <c r="C57" s="152">
        <v>73</v>
      </c>
      <c r="D57" s="152">
        <v>75.2</v>
      </c>
      <c r="E57" s="152">
        <v>74.099999999999994</v>
      </c>
      <c r="F57" s="152">
        <v>71.3</v>
      </c>
      <c r="G57" s="152">
        <v>72</v>
      </c>
      <c r="H57" s="152">
        <v>72</v>
      </c>
      <c r="I57" s="152">
        <v>76.2</v>
      </c>
      <c r="J57" s="152">
        <v>70.8</v>
      </c>
      <c r="K57" s="152">
        <v>70.099999999999994</v>
      </c>
      <c r="L57" s="152">
        <v>68.7</v>
      </c>
      <c r="M57" s="152">
        <v>69</v>
      </c>
      <c r="N57" s="209">
        <f t="shared" si="0"/>
        <v>72.141666666666666</v>
      </c>
      <c r="O57" s="204">
        <f t="shared" si="1"/>
        <v>103.3054892601432</v>
      </c>
      <c r="P57" s="154"/>
      <c r="Q57" s="288"/>
      <c r="R57" s="288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201</v>
      </c>
      <c r="B58" s="152">
        <v>69.400000000000006</v>
      </c>
      <c r="C58" s="152">
        <v>69.400000000000006</v>
      </c>
      <c r="D58" s="152">
        <v>69.7</v>
      </c>
      <c r="E58" s="152"/>
      <c r="F58" s="152"/>
      <c r="G58" s="152"/>
      <c r="H58" s="152"/>
      <c r="I58" s="152"/>
      <c r="J58" s="152"/>
      <c r="K58" s="152"/>
      <c r="L58" s="152"/>
      <c r="M58" s="152"/>
      <c r="N58" s="209"/>
      <c r="O58" s="204"/>
      <c r="P58" s="154"/>
      <c r="Q58" s="288"/>
      <c r="R58" s="288"/>
      <c r="S58" s="154"/>
      <c r="T58" s="154"/>
      <c r="U58" s="154"/>
      <c r="V58" s="154"/>
      <c r="W58" s="154"/>
      <c r="X58" s="154"/>
      <c r="Y58" s="154"/>
      <c r="Z58" s="154"/>
    </row>
    <row r="82" spans="1:26" ht="7.5" customHeight="1"/>
    <row r="83" spans="1:26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3" t="s">
        <v>122</v>
      </c>
      <c r="O83" s="148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171</v>
      </c>
      <c r="B84" s="145">
        <v>55.6</v>
      </c>
      <c r="C84" s="145">
        <v>63.7</v>
      </c>
      <c r="D84" s="145">
        <v>75.3</v>
      </c>
      <c r="E84" s="145">
        <v>79</v>
      </c>
      <c r="F84" s="145">
        <v>73.599999999999994</v>
      </c>
      <c r="G84" s="145">
        <v>73.3</v>
      </c>
      <c r="H84" s="145">
        <v>73.599999999999994</v>
      </c>
      <c r="I84" s="145">
        <v>79.8</v>
      </c>
      <c r="J84" s="145">
        <v>87</v>
      </c>
      <c r="K84" s="145">
        <v>74.900000000000006</v>
      </c>
      <c r="L84" s="145">
        <v>77.900000000000006</v>
      </c>
      <c r="M84" s="145">
        <v>81.7</v>
      </c>
      <c r="N84" s="208">
        <f t="shared" ref="N84:N87" si="2">SUM(B84:M84)/12</f>
        <v>74.61666666666666</v>
      </c>
      <c r="O84" s="147">
        <v>107.8</v>
      </c>
      <c r="P84" s="48"/>
      <c r="Q84" s="211"/>
      <c r="R84" s="211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183</v>
      </c>
      <c r="B85" s="145">
        <v>76.7</v>
      </c>
      <c r="C85" s="145">
        <v>70.099999999999994</v>
      </c>
      <c r="D85" s="145">
        <v>82.6</v>
      </c>
      <c r="E85" s="145">
        <v>84.7</v>
      </c>
      <c r="F85" s="145">
        <v>82.1</v>
      </c>
      <c r="G85" s="145">
        <v>83.4</v>
      </c>
      <c r="H85" s="145">
        <v>86.1</v>
      </c>
      <c r="I85" s="145">
        <v>75.900000000000006</v>
      </c>
      <c r="J85" s="145">
        <v>82.2</v>
      </c>
      <c r="K85" s="145">
        <v>81.2</v>
      </c>
      <c r="L85" s="145">
        <v>80.2</v>
      </c>
      <c r="M85" s="145">
        <v>81.900000000000006</v>
      </c>
      <c r="N85" s="208">
        <f t="shared" si="2"/>
        <v>80.591666666666683</v>
      </c>
      <c r="O85" s="147">
        <f t="shared" ref="O85:O87" si="3">ROUND(N85/N84*100,1)</f>
        <v>108</v>
      </c>
      <c r="P85" s="48"/>
      <c r="Q85" s="211"/>
      <c r="R85" s="211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188</v>
      </c>
      <c r="B86" s="145">
        <v>72.3</v>
      </c>
      <c r="C86" s="145">
        <v>74.900000000000006</v>
      </c>
      <c r="D86" s="145">
        <v>81.3</v>
      </c>
      <c r="E86" s="145">
        <v>70.599999999999994</v>
      </c>
      <c r="F86" s="145">
        <v>79.400000000000006</v>
      </c>
      <c r="G86" s="145">
        <v>83.6</v>
      </c>
      <c r="H86" s="145">
        <v>82</v>
      </c>
      <c r="I86" s="145">
        <v>71.8</v>
      </c>
      <c r="J86" s="145">
        <v>79.099999999999994</v>
      </c>
      <c r="K86" s="145">
        <v>85.6</v>
      </c>
      <c r="L86" s="145">
        <v>67.599999999999994</v>
      </c>
      <c r="M86" s="145">
        <v>84.1</v>
      </c>
      <c r="N86" s="208">
        <f t="shared" si="2"/>
        <v>77.691666666666677</v>
      </c>
      <c r="O86" s="147">
        <f t="shared" si="3"/>
        <v>96.4</v>
      </c>
      <c r="P86" s="48"/>
      <c r="Q86" s="211"/>
      <c r="R86" s="211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193</v>
      </c>
      <c r="B87" s="145">
        <v>68.7</v>
      </c>
      <c r="C87" s="145">
        <v>79.3</v>
      </c>
      <c r="D87" s="145">
        <v>85.6</v>
      </c>
      <c r="E87" s="145">
        <v>66.8</v>
      </c>
      <c r="F87" s="145">
        <v>73</v>
      </c>
      <c r="G87" s="145">
        <v>88</v>
      </c>
      <c r="H87" s="145">
        <v>79.400000000000006</v>
      </c>
      <c r="I87" s="145">
        <v>65.2</v>
      </c>
      <c r="J87" s="145">
        <v>66</v>
      </c>
      <c r="K87" s="145">
        <v>74</v>
      </c>
      <c r="L87" s="145">
        <v>78.3</v>
      </c>
      <c r="M87" s="145">
        <v>78.8</v>
      </c>
      <c r="N87" s="208">
        <f t="shared" si="2"/>
        <v>75.258333333333326</v>
      </c>
      <c r="O87" s="147">
        <f t="shared" si="3"/>
        <v>96.9</v>
      </c>
      <c r="P87" s="48"/>
      <c r="Q87" s="211"/>
      <c r="R87" s="211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201</v>
      </c>
      <c r="B88" s="145">
        <v>69.2</v>
      </c>
      <c r="C88" s="145">
        <v>79.8</v>
      </c>
      <c r="D88" s="145">
        <v>81.900000000000006</v>
      </c>
      <c r="E88" s="145"/>
      <c r="F88" s="145"/>
      <c r="G88" s="145"/>
      <c r="H88" s="145"/>
      <c r="I88" s="145"/>
      <c r="J88" s="145"/>
      <c r="K88" s="145"/>
      <c r="L88" s="145"/>
      <c r="M88" s="145"/>
      <c r="N88" s="208"/>
      <c r="O88" s="147"/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N89" s="48"/>
      <c r="O89" s="214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M37" sqref="M37"/>
    </sheetView>
  </sheetViews>
  <sheetFormatPr defaultColWidth="10.625" defaultRowHeight="13.5"/>
  <cols>
    <col min="1" max="1" width="8.5" customWidth="1"/>
    <col min="2" max="2" width="13.375" customWidth="1"/>
  </cols>
  <sheetData>
    <row r="1" spans="1:13" ht="17.25" customHeight="1">
      <c r="A1" s="455" t="s">
        <v>127</v>
      </c>
      <c r="F1" s="143"/>
      <c r="G1" s="143"/>
      <c r="H1" s="143"/>
    </row>
    <row r="2" spans="1:13">
      <c r="A2" s="449"/>
    </row>
    <row r="3" spans="1:13" ht="17.25">
      <c r="A3" s="449"/>
      <c r="C3" s="143"/>
    </row>
    <row r="4" spans="1:13" ht="17.25">
      <c r="A4" s="449"/>
      <c r="J4" s="143"/>
      <c r="K4" s="143"/>
      <c r="L4" s="143"/>
      <c r="M4" s="143"/>
    </row>
    <row r="5" spans="1:13">
      <c r="A5" s="449"/>
    </row>
    <row r="6" spans="1:13">
      <c r="A6" s="449"/>
    </row>
    <row r="7" spans="1:13">
      <c r="A7" s="449"/>
    </row>
    <row r="8" spans="1:13">
      <c r="A8" s="449"/>
    </row>
    <row r="9" spans="1:13">
      <c r="A9" s="449"/>
    </row>
    <row r="10" spans="1:13">
      <c r="A10" s="449"/>
    </row>
    <row r="11" spans="1:13">
      <c r="A11" s="449"/>
    </row>
    <row r="12" spans="1:13">
      <c r="A12" s="449"/>
    </row>
    <row r="13" spans="1:13">
      <c r="A13" s="449"/>
    </row>
    <row r="14" spans="1:13">
      <c r="A14" s="449"/>
    </row>
    <row r="15" spans="1:13">
      <c r="A15" s="449"/>
    </row>
    <row r="16" spans="1:13">
      <c r="A16" s="449"/>
    </row>
    <row r="17" spans="1:15">
      <c r="A17" s="449"/>
    </row>
    <row r="18" spans="1:15">
      <c r="A18" s="449"/>
    </row>
    <row r="19" spans="1:15">
      <c r="A19" s="449"/>
    </row>
    <row r="20" spans="1:15">
      <c r="A20" s="449"/>
    </row>
    <row r="21" spans="1:15">
      <c r="A21" s="449"/>
    </row>
    <row r="22" spans="1:15">
      <c r="A22" s="449"/>
    </row>
    <row r="23" spans="1:15">
      <c r="A23" s="449"/>
    </row>
    <row r="24" spans="1:15">
      <c r="A24" s="449"/>
    </row>
    <row r="25" spans="1:15">
      <c r="A25" s="449"/>
    </row>
    <row r="26" spans="1:15">
      <c r="A26" s="449"/>
    </row>
    <row r="27" spans="1:15">
      <c r="A27" s="449"/>
    </row>
    <row r="28" spans="1:15">
      <c r="A28" s="449"/>
    </row>
    <row r="29" spans="1:15">
      <c r="A29" s="449"/>
      <c r="O29" s="345"/>
    </row>
    <row r="30" spans="1:15">
      <c r="A30" s="449"/>
    </row>
    <row r="31" spans="1:15">
      <c r="A31" s="449"/>
    </row>
    <row r="32" spans="1:15">
      <c r="A32" s="449"/>
    </row>
    <row r="33" spans="1:14">
      <c r="A33" s="449"/>
    </row>
    <row r="34" spans="1:14">
      <c r="A34" s="449"/>
    </row>
    <row r="35" spans="1:14" s="42" customFormat="1" ht="20.100000000000001" customHeight="1">
      <c r="A35" s="449"/>
      <c r="B35" s="359" t="s">
        <v>165</v>
      </c>
      <c r="C35" s="359" t="s">
        <v>156</v>
      </c>
      <c r="D35" s="359" t="s">
        <v>159</v>
      </c>
      <c r="E35" s="359" t="s">
        <v>164</v>
      </c>
      <c r="F35" s="359" t="s">
        <v>167</v>
      </c>
      <c r="G35" s="359" t="s">
        <v>168</v>
      </c>
      <c r="H35" s="359" t="s">
        <v>169</v>
      </c>
      <c r="I35" s="359" t="s">
        <v>185</v>
      </c>
      <c r="J35" s="359" t="s">
        <v>191</v>
      </c>
      <c r="K35" s="359" t="s">
        <v>189</v>
      </c>
      <c r="L35" s="359" t="s">
        <v>200</v>
      </c>
      <c r="M35" s="360" t="s">
        <v>211</v>
      </c>
      <c r="N35" s="47"/>
    </row>
    <row r="36" spans="1:14" ht="25.5" customHeight="1">
      <c r="A36" s="449"/>
      <c r="B36" s="413" t="s">
        <v>108</v>
      </c>
      <c r="C36" s="8">
        <v>100.7</v>
      </c>
      <c r="D36" s="8">
        <v>106.9</v>
      </c>
      <c r="E36" s="8">
        <v>108.5</v>
      </c>
      <c r="F36" s="8">
        <v>114.8</v>
      </c>
      <c r="G36" s="8">
        <v>122.6</v>
      </c>
      <c r="H36" s="8">
        <v>120.5</v>
      </c>
      <c r="I36" s="8">
        <v>125.7</v>
      </c>
      <c r="J36" s="8">
        <v>141.4</v>
      </c>
      <c r="K36" s="8">
        <v>149.5</v>
      </c>
      <c r="L36" s="8">
        <v>149.6</v>
      </c>
      <c r="M36" s="8">
        <v>146.30000000000001</v>
      </c>
    </row>
    <row r="37" spans="1:14" ht="25.5" customHeight="1">
      <c r="A37" s="449"/>
      <c r="B37" s="425" t="s">
        <v>197</v>
      </c>
      <c r="C37" s="8">
        <v>226.3</v>
      </c>
      <c r="D37" s="8">
        <v>228.9</v>
      </c>
      <c r="E37" s="8">
        <v>231.8</v>
      </c>
      <c r="F37" s="8">
        <v>234.9</v>
      </c>
      <c r="G37" s="8">
        <v>240.8</v>
      </c>
      <c r="H37" s="8">
        <v>233.6</v>
      </c>
      <c r="I37" s="8">
        <v>240.2</v>
      </c>
      <c r="J37" s="8">
        <v>239.9</v>
      </c>
      <c r="K37" s="8">
        <v>246.5</v>
      </c>
      <c r="L37" s="8">
        <v>247.6</v>
      </c>
      <c r="M37" s="8">
        <v>246.2</v>
      </c>
    </row>
    <row r="38" spans="1:14" ht="24.75" customHeight="1">
      <c r="A38" s="449"/>
      <c r="B38" s="172" t="s">
        <v>130</v>
      </c>
      <c r="C38" s="8">
        <v>171</v>
      </c>
      <c r="D38" s="8">
        <v>171</v>
      </c>
      <c r="E38" s="8">
        <v>171</v>
      </c>
      <c r="F38" s="8">
        <v>170</v>
      </c>
      <c r="G38" s="8">
        <v>171</v>
      </c>
      <c r="H38" s="8">
        <v>169</v>
      </c>
      <c r="I38" s="8">
        <v>171</v>
      </c>
      <c r="J38" s="8">
        <v>169</v>
      </c>
      <c r="K38" s="8">
        <v>170</v>
      </c>
      <c r="L38" s="8">
        <v>172</v>
      </c>
      <c r="M38" s="8">
        <v>171</v>
      </c>
    </row>
    <row r="40" spans="1:14" ht="14.25">
      <c r="C40" s="2"/>
      <c r="D40" s="164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T24" sqref="T24"/>
    </sheetView>
  </sheetViews>
  <sheetFormatPr defaultRowHeight="13.5"/>
  <cols>
    <col min="1" max="1" width="11.875" customWidth="1"/>
    <col min="10" max="10" width="9.25" bestFit="1" customWidth="1"/>
    <col min="13" max="13" width="9.25" bestFit="1" customWidth="1"/>
  </cols>
  <sheetData>
    <row r="1" spans="2:15">
      <c r="B1" s="461" t="s">
        <v>212</v>
      </c>
      <c r="C1" s="461"/>
      <c r="D1" s="461"/>
      <c r="E1" s="461"/>
      <c r="F1" s="461"/>
      <c r="G1" s="462" t="s">
        <v>128</v>
      </c>
      <c r="H1" s="462"/>
      <c r="I1" s="462"/>
      <c r="J1" s="221" t="s">
        <v>109</v>
      </c>
      <c r="K1" s="3"/>
      <c r="M1" s="3" t="s">
        <v>182</v>
      </c>
    </row>
    <row r="2" spans="2:15">
      <c r="B2" s="461"/>
      <c r="C2" s="461"/>
      <c r="D2" s="461"/>
      <c r="E2" s="461"/>
      <c r="F2" s="461"/>
      <c r="G2" s="462"/>
      <c r="H2" s="462"/>
      <c r="I2" s="462"/>
      <c r="J2" s="370">
        <v>191638</v>
      </c>
      <c r="K2" s="4" t="s">
        <v>111</v>
      </c>
      <c r="L2" s="338">
        <f t="shared" ref="L2:L7" si="0">SUM(J2)</f>
        <v>191638</v>
      </c>
      <c r="M2" s="370">
        <v>132622</v>
      </c>
    </row>
    <row r="3" spans="2:15">
      <c r="J3" s="370">
        <v>384534</v>
      </c>
      <c r="K3" s="3" t="s">
        <v>112</v>
      </c>
      <c r="L3" s="338">
        <f t="shared" si="0"/>
        <v>384534</v>
      </c>
      <c r="M3" s="370">
        <v>233284</v>
      </c>
    </row>
    <row r="4" spans="2:15">
      <c r="J4" s="370">
        <v>511075</v>
      </c>
      <c r="K4" s="3" t="s">
        <v>103</v>
      </c>
      <c r="L4" s="338">
        <f t="shared" si="0"/>
        <v>511075</v>
      </c>
      <c r="M4" s="370">
        <v>321023</v>
      </c>
    </row>
    <row r="5" spans="2:15">
      <c r="J5" s="370">
        <v>244810</v>
      </c>
      <c r="K5" s="3" t="s">
        <v>91</v>
      </c>
      <c r="L5" s="338">
        <f t="shared" si="0"/>
        <v>244810</v>
      </c>
      <c r="M5" s="370">
        <v>214678</v>
      </c>
    </row>
    <row r="6" spans="2:15">
      <c r="J6" s="370">
        <v>283562</v>
      </c>
      <c r="K6" s="3" t="s">
        <v>101</v>
      </c>
      <c r="L6" s="338">
        <f t="shared" si="0"/>
        <v>283562</v>
      </c>
      <c r="M6" s="370">
        <v>168601</v>
      </c>
    </row>
    <row r="7" spans="2:15">
      <c r="J7" s="370">
        <v>846381</v>
      </c>
      <c r="K7" s="3" t="s">
        <v>104</v>
      </c>
      <c r="L7" s="338">
        <f t="shared" si="0"/>
        <v>846381</v>
      </c>
      <c r="M7" s="370">
        <v>583316</v>
      </c>
    </row>
    <row r="8" spans="2:15">
      <c r="J8" s="338">
        <f>SUM(J2:J7)</f>
        <v>2462000</v>
      </c>
      <c r="K8" s="3" t="s">
        <v>93</v>
      </c>
      <c r="L8" s="405">
        <f>SUM(L2:L7)</f>
        <v>2462000</v>
      </c>
      <c r="M8" s="338">
        <f>SUM(M2:M7)</f>
        <v>1653524</v>
      </c>
    </row>
    <row r="10" spans="2:15">
      <c r="K10" s="3"/>
      <c r="L10" s="3" t="s">
        <v>160</v>
      </c>
      <c r="M10" s="3" t="s">
        <v>113</v>
      </c>
      <c r="N10" s="3"/>
      <c r="O10" s="3" t="s">
        <v>129</v>
      </c>
    </row>
    <row r="11" spans="2:15">
      <c r="K11" s="4" t="s">
        <v>111</v>
      </c>
      <c r="L11" s="338">
        <f>SUM(M2)</f>
        <v>132622</v>
      </c>
      <c r="M11" s="338">
        <f t="shared" ref="M11:M17" si="1">SUM(N11-L11)</f>
        <v>59016</v>
      </c>
      <c r="N11" s="338">
        <f t="shared" ref="N11:N17" si="2">SUM(L2)</f>
        <v>191638</v>
      </c>
      <c r="O11" s="339">
        <f>SUM(L11/N11)</f>
        <v>0.6920443753326585</v>
      </c>
    </row>
    <row r="12" spans="2:15">
      <c r="K12" s="3" t="s">
        <v>112</v>
      </c>
      <c r="L12" s="338">
        <f t="shared" ref="L12:L17" si="3">SUM(M3)</f>
        <v>233284</v>
      </c>
      <c r="M12" s="338">
        <f t="shared" si="1"/>
        <v>151250</v>
      </c>
      <c r="N12" s="338">
        <f t="shared" si="2"/>
        <v>384534</v>
      </c>
      <c r="O12" s="339">
        <f t="shared" ref="O12:O17" si="4">SUM(L12/N12)</f>
        <v>0.60666677068867769</v>
      </c>
    </row>
    <row r="13" spans="2:15">
      <c r="K13" s="3" t="s">
        <v>103</v>
      </c>
      <c r="L13" s="338">
        <f t="shared" si="3"/>
        <v>321023</v>
      </c>
      <c r="M13" s="338">
        <f t="shared" si="1"/>
        <v>190052</v>
      </c>
      <c r="N13" s="338">
        <f t="shared" si="2"/>
        <v>511075</v>
      </c>
      <c r="O13" s="339">
        <f t="shared" si="4"/>
        <v>0.62813285721273782</v>
      </c>
    </row>
    <row r="14" spans="2:15">
      <c r="K14" s="3" t="s">
        <v>91</v>
      </c>
      <c r="L14" s="338">
        <f t="shared" si="3"/>
        <v>214678</v>
      </c>
      <c r="M14" s="338">
        <f t="shared" si="1"/>
        <v>30132</v>
      </c>
      <c r="N14" s="338">
        <f t="shared" si="2"/>
        <v>244810</v>
      </c>
      <c r="O14" s="339">
        <f t="shared" si="4"/>
        <v>0.87691679261468081</v>
      </c>
    </row>
    <row r="15" spans="2:15">
      <c r="K15" s="3" t="s">
        <v>101</v>
      </c>
      <c r="L15" s="338">
        <f t="shared" si="3"/>
        <v>168601</v>
      </c>
      <c r="M15" s="338">
        <f t="shared" si="1"/>
        <v>114961</v>
      </c>
      <c r="N15" s="338">
        <f t="shared" si="2"/>
        <v>283562</v>
      </c>
      <c r="O15" s="339">
        <f t="shared" si="4"/>
        <v>0.59458248989638951</v>
      </c>
    </row>
    <row r="16" spans="2:15">
      <c r="K16" s="3" t="s">
        <v>104</v>
      </c>
      <c r="L16" s="338">
        <f t="shared" si="3"/>
        <v>583316</v>
      </c>
      <c r="M16" s="338">
        <f t="shared" si="1"/>
        <v>263065</v>
      </c>
      <c r="N16" s="338">
        <f t="shared" si="2"/>
        <v>846381</v>
      </c>
      <c r="O16" s="339">
        <f t="shared" si="4"/>
        <v>0.68918843877639036</v>
      </c>
    </row>
    <row r="17" spans="11:15">
      <c r="K17" s="3" t="s">
        <v>93</v>
      </c>
      <c r="L17" s="338">
        <f t="shared" si="3"/>
        <v>1653524</v>
      </c>
      <c r="M17" s="338">
        <f t="shared" si="1"/>
        <v>808476</v>
      </c>
      <c r="N17" s="338">
        <f t="shared" si="2"/>
        <v>2462000</v>
      </c>
      <c r="O17" s="339">
        <f t="shared" si="4"/>
        <v>0.6716181965881397</v>
      </c>
    </row>
    <row r="53" spans="1:9" ht="20.100000000000001" customHeight="1"/>
    <row r="54" spans="1:9" ht="20.100000000000001" customHeight="1" thickBot="1"/>
    <row r="55" spans="1:9" ht="16.5" customHeight="1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>
      <c r="A56" s="35" t="s">
        <v>114</v>
      </c>
      <c r="B56" s="36"/>
      <c r="C56" s="463" t="s">
        <v>109</v>
      </c>
      <c r="D56" s="464"/>
      <c r="E56" s="463" t="s">
        <v>110</v>
      </c>
      <c r="F56" s="464"/>
      <c r="G56" s="467" t="s">
        <v>115</v>
      </c>
      <c r="H56" s="463" t="s">
        <v>116</v>
      </c>
      <c r="I56" s="464"/>
    </row>
    <row r="57" spans="1:9" ht="14.25">
      <c r="A57" s="37" t="s">
        <v>117</v>
      </c>
      <c r="B57" s="38"/>
      <c r="C57" s="465"/>
      <c r="D57" s="466"/>
      <c r="E57" s="465"/>
      <c r="F57" s="466"/>
      <c r="G57" s="468"/>
      <c r="H57" s="465"/>
      <c r="I57" s="466"/>
    </row>
    <row r="58" spans="1:9" ht="19.5" customHeight="1">
      <c r="A58" s="41" t="s">
        <v>118</v>
      </c>
      <c r="B58" s="39"/>
      <c r="C58" s="458" t="s">
        <v>198</v>
      </c>
      <c r="D58" s="459"/>
      <c r="E58" s="456" t="s">
        <v>209</v>
      </c>
      <c r="F58" s="457"/>
      <c r="G58" s="80">
        <v>15.4</v>
      </c>
      <c r="H58" s="40"/>
      <c r="I58" s="39"/>
    </row>
    <row r="59" spans="1:9" ht="19.5" customHeight="1">
      <c r="A59" s="41" t="s">
        <v>119</v>
      </c>
      <c r="B59" s="39"/>
      <c r="C59" s="460" t="s">
        <v>154</v>
      </c>
      <c r="D59" s="459"/>
      <c r="E59" s="456" t="s">
        <v>213</v>
      </c>
      <c r="F59" s="457"/>
      <c r="G59" s="84">
        <v>29.7</v>
      </c>
      <c r="H59" s="40"/>
      <c r="I59" s="39"/>
    </row>
    <row r="60" spans="1:9" ht="20.100000000000001" customHeight="1">
      <c r="A60" s="41" t="s">
        <v>120</v>
      </c>
      <c r="B60" s="39"/>
      <c r="C60" s="456" t="s">
        <v>199</v>
      </c>
      <c r="D60" s="457"/>
      <c r="E60" s="456" t="s">
        <v>214</v>
      </c>
      <c r="F60" s="457"/>
      <c r="G60" s="80">
        <v>71.7</v>
      </c>
      <c r="H60" s="40"/>
      <c r="I60" s="39"/>
    </row>
    <row r="61" spans="1:9" ht="20.100000000000001" customHeight="1"/>
    <row r="62" spans="1:9" ht="20.100000000000001" customHeight="1"/>
    <row r="63" spans="1:9">
      <c r="E63" s="34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D91" sqref="D91"/>
    </sheetView>
  </sheetViews>
  <sheetFormatPr defaultColWidth="4.75" defaultRowHeight="9.9499999999999993" customHeight="1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>
      <c r="E1" s="2"/>
      <c r="F1" s="2"/>
      <c r="G1" s="2"/>
      <c r="H1" s="2"/>
      <c r="K1" s="16"/>
    </row>
    <row r="3" spans="1:19" ht="9.9499999999999993" customHeight="1">
      <c r="A3" s="29"/>
      <c r="B3" s="29"/>
    </row>
    <row r="4" spans="1:19" ht="9.9499999999999993" customHeight="1">
      <c r="J4" s="143"/>
      <c r="K4" s="2"/>
      <c r="L4" s="2"/>
      <c r="M4" s="2"/>
    </row>
    <row r="13" spans="1:19" ht="9.9499999999999993" customHeight="1">
      <c r="R13" s="157"/>
      <c r="S13" s="278"/>
    </row>
    <row r="14" spans="1:19" ht="9.9499999999999993" customHeight="1">
      <c r="R14" s="157"/>
      <c r="S14" s="278"/>
    </row>
    <row r="15" spans="1:19" ht="9.9499999999999993" customHeight="1">
      <c r="R15" s="157"/>
      <c r="S15" s="278"/>
    </row>
    <row r="16" spans="1:19" ht="9.9499999999999993" customHeight="1">
      <c r="R16" s="157"/>
      <c r="S16" s="278"/>
    </row>
    <row r="17" spans="1:35" ht="9.9499999999999993" customHeight="1">
      <c r="R17" s="157"/>
      <c r="S17" s="278"/>
    </row>
    <row r="20" spans="1:35" ht="9.9499999999999993" customHeight="1">
      <c r="AI20" s="47"/>
    </row>
    <row r="25" spans="1:35" s="47" customFormat="1" ht="9.9499999999999993" customHeight="1">
      <c r="A25" s="145"/>
      <c r="B25" s="145" t="s">
        <v>76</v>
      </c>
      <c r="C25" s="145" t="s">
        <v>77</v>
      </c>
      <c r="D25" s="145" t="s">
        <v>78</v>
      </c>
      <c r="E25" s="145" t="s">
        <v>79</v>
      </c>
      <c r="F25" s="145" t="s">
        <v>80</v>
      </c>
      <c r="G25" s="145" t="s">
        <v>81</v>
      </c>
      <c r="H25" s="145" t="s">
        <v>82</v>
      </c>
      <c r="I25" s="145" t="s">
        <v>83</v>
      </c>
      <c r="J25" s="145" t="s">
        <v>84</v>
      </c>
      <c r="K25" s="145" t="s">
        <v>85</v>
      </c>
      <c r="L25" s="145" t="s">
        <v>86</v>
      </c>
      <c r="M25" s="146" t="s">
        <v>87</v>
      </c>
      <c r="N25" s="203" t="s">
        <v>125</v>
      </c>
      <c r="O25" s="148" t="s">
        <v>124</v>
      </c>
      <c r="AI25"/>
    </row>
    <row r="26" spans="1:35" ht="9.9499999999999993" customHeight="1">
      <c r="A26" s="6" t="s">
        <v>171</v>
      </c>
      <c r="B26" s="145">
        <v>62</v>
      </c>
      <c r="C26" s="145">
        <v>71.900000000000006</v>
      </c>
      <c r="D26" s="147">
        <v>82.3</v>
      </c>
      <c r="E26" s="145">
        <v>86.9</v>
      </c>
      <c r="F26" s="145">
        <v>79.5</v>
      </c>
      <c r="G26" s="145">
        <v>84.7</v>
      </c>
      <c r="H26" s="147">
        <v>77.8</v>
      </c>
      <c r="I26" s="145">
        <v>103.2</v>
      </c>
      <c r="J26" s="145">
        <v>105.2</v>
      </c>
      <c r="K26" s="145">
        <v>95.4</v>
      </c>
      <c r="L26" s="145">
        <v>100.3</v>
      </c>
      <c r="M26" s="300">
        <v>106.6</v>
      </c>
      <c r="N26" s="301">
        <f t="shared" ref="N26:N27" si="0">SUM(B26:M26)</f>
        <v>1055.8</v>
      </c>
      <c r="O26" s="147">
        <v>116.7</v>
      </c>
    </row>
    <row r="27" spans="1:35" ht="9.9499999999999993" customHeight="1">
      <c r="A27" s="6" t="s">
        <v>183</v>
      </c>
      <c r="B27" s="145">
        <v>93.3</v>
      </c>
      <c r="C27" s="145">
        <v>91.3</v>
      </c>
      <c r="D27" s="147">
        <v>106.6</v>
      </c>
      <c r="E27" s="145">
        <v>106.6</v>
      </c>
      <c r="F27" s="145">
        <v>101.9</v>
      </c>
      <c r="G27" s="145">
        <v>113</v>
      </c>
      <c r="H27" s="147">
        <v>110.5</v>
      </c>
      <c r="I27" s="145">
        <v>100.3</v>
      </c>
      <c r="J27" s="145">
        <v>104.2</v>
      </c>
      <c r="K27" s="145">
        <v>103.1</v>
      </c>
      <c r="L27" s="145">
        <v>103.7</v>
      </c>
      <c r="M27" s="300">
        <v>103.6</v>
      </c>
      <c r="N27" s="301">
        <f t="shared" si="0"/>
        <v>1238.0999999999999</v>
      </c>
      <c r="O27" s="147">
        <f>SUM(N27/N26)*100</f>
        <v>117.26652775146809</v>
      </c>
    </row>
    <row r="28" spans="1:35" ht="9.9499999999999993" customHeight="1">
      <c r="A28" s="6" t="s">
        <v>188</v>
      </c>
      <c r="B28" s="145">
        <v>91.6</v>
      </c>
      <c r="C28" s="145">
        <v>96.2</v>
      </c>
      <c r="D28" s="147">
        <v>103.6</v>
      </c>
      <c r="E28" s="145">
        <v>104.5</v>
      </c>
      <c r="F28" s="145">
        <v>106.1</v>
      </c>
      <c r="G28" s="145">
        <v>112.9</v>
      </c>
      <c r="H28" s="147">
        <v>114</v>
      </c>
      <c r="I28" s="145">
        <v>98.3</v>
      </c>
      <c r="J28" s="145">
        <v>106.4</v>
      </c>
      <c r="K28" s="145">
        <v>118.9</v>
      </c>
      <c r="L28" s="145">
        <v>102.8</v>
      </c>
      <c r="M28" s="300">
        <v>116.4</v>
      </c>
      <c r="N28" s="301">
        <f t="shared" ref="N28" si="1">SUM(B28:M28)</f>
        <v>1271.7</v>
      </c>
      <c r="O28" s="147">
        <f>SUM(N28/N27)*100</f>
        <v>102.71383571601649</v>
      </c>
    </row>
    <row r="29" spans="1:35" ht="9.9499999999999993" customHeight="1">
      <c r="A29" s="6" t="s">
        <v>193</v>
      </c>
      <c r="B29" s="145">
        <v>96.6</v>
      </c>
      <c r="C29" s="145">
        <v>108.3</v>
      </c>
      <c r="D29" s="147">
        <v>112.8</v>
      </c>
      <c r="E29" s="145">
        <v>102.7</v>
      </c>
      <c r="F29" s="145">
        <v>105.5</v>
      </c>
      <c r="G29" s="145">
        <v>119.6</v>
      </c>
      <c r="H29" s="147">
        <v>113.1</v>
      </c>
      <c r="I29" s="145">
        <v>97.8</v>
      </c>
      <c r="J29" s="145">
        <v>94.8</v>
      </c>
      <c r="K29" s="145">
        <v>105.8</v>
      </c>
      <c r="L29" s="145">
        <v>104.2</v>
      </c>
      <c r="M29" s="300">
        <v>101.9</v>
      </c>
      <c r="N29" s="301">
        <f t="shared" ref="N29" si="2">SUM(B29:M29)</f>
        <v>1263.1000000000001</v>
      </c>
      <c r="O29" s="147">
        <f>SUM(N29/N28)*100</f>
        <v>99.323739875756871</v>
      </c>
    </row>
    <row r="30" spans="1:35" ht="9.9499999999999993" customHeight="1">
      <c r="A30" s="6" t="s">
        <v>201</v>
      </c>
      <c r="B30" s="145">
        <v>94.9</v>
      </c>
      <c r="C30" s="145">
        <v>103.4</v>
      </c>
      <c r="D30" s="147">
        <v>108.1</v>
      </c>
      <c r="E30" s="145"/>
      <c r="F30" s="145"/>
      <c r="G30" s="145"/>
      <c r="H30" s="147"/>
      <c r="I30" s="145"/>
      <c r="J30" s="145"/>
      <c r="K30" s="145"/>
      <c r="L30" s="145"/>
      <c r="M30" s="300"/>
      <c r="N30" s="301">
        <f t="shared" ref="N30" si="3">SUM(B30:M30)</f>
        <v>306.39999999999998</v>
      </c>
      <c r="O30" s="147">
        <f>SUM(N30/N29)*100</f>
        <v>24.257778481513732</v>
      </c>
    </row>
    <row r="31" spans="1:35" ht="9.9499999999999993" customHeight="1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</row>
    <row r="51" spans="1:17" ht="9.9499999999999993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>
      <c r="A52" s="48"/>
      <c r="B52" s="29"/>
    </row>
    <row r="53" spans="1:17" ht="9.9499999999999993" customHeight="1">
      <c r="A53" s="48"/>
      <c r="B53" s="29"/>
    </row>
    <row r="54" spans="1:17" ht="9.9499999999999993" customHeight="1">
      <c r="A54" s="48"/>
    </row>
    <row r="55" spans="1:17" ht="9.9499999999999993" customHeight="1">
      <c r="A55" s="145"/>
      <c r="B55" s="145" t="s">
        <v>76</v>
      </c>
      <c r="C55" s="145" t="s">
        <v>77</v>
      </c>
      <c r="D55" s="145" t="s">
        <v>78</v>
      </c>
      <c r="E55" s="145" t="s">
        <v>79</v>
      </c>
      <c r="F55" s="145" t="s">
        <v>80</v>
      </c>
      <c r="G55" s="145" t="s">
        <v>81</v>
      </c>
      <c r="H55" s="145" t="s">
        <v>82</v>
      </c>
      <c r="I55" s="145" t="s">
        <v>83</v>
      </c>
      <c r="J55" s="145" t="s">
        <v>84</v>
      </c>
      <c r="K55" s="145" t="s">
        <v>85</v>
      </c>
      <c r="L55" s="145" t="s">
        <v>86</v>
      </c>
      <c r="M55" s="146" t="s">
        <v>87</v>
      </c>
      <c r="N55" s="203" t="s">
        <v>126</v>
      </c>
      <c r="O55" s="148" t="s">
        <v>124</v>
      </c>
    </row>
    <row r="56" spans="1:17" ht="9.9499999999999993" customHeight="1">
      <c r="A56" s="6" t="s">
        <v>171</v>
      </c>
      <c r="B56" s="145">
        <v>107.9</v>
      </c>
      <c r="C56" s="145">
        <v>111.7</v>
      </c>
      <c r="D56" s="145">
        <v>111.9</v>
      </c>
      <c r="E56" s="145">
        <v>110.2</v>
      </c>
      <c r="F56" s="145">
        <v>112.5</v>
      </c>
      <c r="G56" s="145">
        <v>113</v>
      </c>
      <c r="H56" s="145">
        <v>111.4</v>
      </c>
      <c r="I56" s="145">
        <v>144</v>
      </c>
      <c r="J56" s="146">
        <v>145.1</v>
      </c>
      <c r="K56" s="145">
        <v>144.6</v>
      </c>
      <c r="L56" s="145">
        <v>147.4</v>
      </c>
      <c r="M56" s="146">
        <v>148.4</v>
      </c>
      <c r="N56" s="208">
        <f t="shared" ref="N56:N59" si="4">SUM(B56:M56)/12</f>
        <v>125.67500000000001</v>
      </c>
      <c r="O56" s="147">
        <v>104.3</v>
      </c>
      <c r="P56" s="17"/>
      <c r="Q56" s="17"/>
    </row>
    <row r="57" spans="1:17" ht="9.9499999999999993" customHeight="1">
      <c r="A57" s="6" t="s">
        <v>183</v>
      </c>
      <c r="B57" s="145">
        <v>141.30000000000001</v>
      </c>
      <c r="C57" s="145">
        <v>142.30000000000001</v>
      </c>
      <c r="D57" s="145">
        <v>141.1</v>
      </c>
      <c r="E57" s="145">
        <v>140.1</v>
      </c>
      <c r="F57" s="145">
        <v>145.19999999999999</v>
      </c>
      <c r="G57" s="145">
        <v>146.30000000000001</v>
      </c>
      <c r="H57" s="145">
        <v>140.9</v>
      </c>
      <c r="I57" s="145">
        <v>140.80000000000001</v>
      </c>
      <c r="J57" s="146">
        <v>138</v>
      </c>
      <c r="K57" s="145">
        <v>138.30000000000001</v>
      </c>
      <c r="L57" s="145">
        <v>140.9</v>
      </c>
      <c r="M57" s="146">
        <v>141.1</v>
      </c>
      <c r="N57" s="208">
        <f t="shared" si="4"/>
        <v>141.35833333333332</v>
      </c>
      <c r="O57" s="147">
        <f>SUM(N57/N56)*100</f>
        <v>112.47927856242951</v>
      </c>
      <c r="P57" s="17"/>
      <c r="Q57" s="17"/>
    </row>
    <row r="58" spans="1:17" ht="9.9499999999999993" customHeight="1">
      <c r="A58" s="6" t="s">
        <v>188</v>
      </c>
      <c r="B58" s="145">
        <v>141.4</v>
      </c>
      <c r="C58" s="145">
        <v>142</v>
      </c>
      <c r="D58" s="145">
        <v>141.30000000000001</v>
      </c>
      <c r="E58" s="145">
        <v>142.80000000000001</v>
      </c>
      <c r="F58" s="145">
        <v>148.4</v>
      </c>
      <c r="G58" s="145">
        <v>148.9</v>
      </c>
      <c r="H58" s="145">
        <v>155</v>
      </c>
      <c r="I58" s="145">
        <v>154.5</v>
      </c>
      <c r="J58" s="146">
        <v>153.4</v>
      </c>
      <c r="K58" s="145">
        <v>157.9</v>
      </c>
      <c r="L58" s="145">
        <v>155.4</v>
      </c>
      <c r="M58" s="146">
        <v>152.80000000000001</v>
      </c>
      <c r="N58" s="208">
        <f t="shared" si="4"/>
        <v>149.48333333333335</v>
      </c>
      <c r="O58" s="147">
        <f>SUM(N58/N57)*100</f>
        <v>105.74780404409599</v>
      </c>
      <c r="P58" s="17"/>
      <c r="Q58" s="17"/>
    </row>
    <row r="59" spans="1:17" ht="10.5" customHeight="1">
      <c r="A59" s="6" t="s">
        <v>193</v>
      </c>
      <c r="B59" s="147">
        <v>151</v>
      </c>
      <c r="C59" s="145">
        <v>149.6</v>
      </c>
      <c r="D59" s="145">
        <v>151.1</v>
      </c>
      <c r="E59" s="145">
        <v>149.80000000000001</v>
      </c>
      <c r="F59" s="145">
        <v>147.9</v>
      </c>
      <c r="G59" s="145">
        <v>153.9</v>
      </c>
      <c r="H59" s="145">
        <v>150.4</v>
      </c>
      <c r="I59" s="145">
        <v>153.5</v>
      </c>
      <c r="J59" s="146">
        <v>147.69999999999999</v>
      </c>
      <c r="K59" s="145">
        <v>148.4</v>
      </c>
      <c r="L59" s="145">
        <v>148.4</v>
      </c>
      <c r="M59" s="146">
        <v>144</v>
      </c>
      <c r="N59" s="208">
        <f t="shared" si="4"/>
        <v>149.64166666666668</v>
      </c>
      <c r="O59" s="147">
        <f>SUM(N59/N58)*100</f>
        <v>100.10592039246293</v>
      </c>
      <c r="P59" s="17"/>
      <c r="Q59" s="17"/>
    </row>
    <row r="60" spans="1:17" ht="10.5" customHeight="1">
      <c r="A60" s="6" t="s">
        <v>201</v>
      </c>
      <c r="B60" s="147">
        <v>145.1</v>
      </c>
      <c r="C60" s="145">
        <v>148.19999999999999</v>
      </c>
      <c r="D60" s="145">
        <v>145.69999999999999</v>
      </c>
      <c r="E60" s="145"/>
      <c r="F60" s="145"/>
      <c r="G60" s="145"/>
      <c r="H60" s="145"/>
      <c r="I60" s="145"/>
      <c r="J60" s="146"/>
      <c r="K60" s="145"/>
      <c r="L60" s="145"/>
      <c r="M60" s="146"/>
      <c r="N60" s="208">
        <f t="shared" ref="N60" si="5">SUM(B60:M60)/12</f>
        <v>36.583333333333329</v>
      </c>
      <c r="O60" s="147">
        <f>SUM(N60/N59)*100</f>
        <v>24.447290750125294</v>
      </c>
    </row>
    <row r="62" spans="1:17" ht="9.9499999999999993" customHeight="1">
      <c r="O62" s="48"/>
    </row>
    <row r="63" spans="1:17" ht="9.9499999999999993" customHeight="1">
      <c r="O63" s="48"/>
    </row>
    <row r="67" spans="15:27" ht="9.9499999999999993" customHeight="1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>
      <c r="A85" s="145"/>
      <c r="B85" s="145" t="s">
        <v>76</v>
      </c>
      <c r="C85" s="145" t="s">
        <v>77</v>
      </c>
      <c r="D85" s="145" t="s">
        <v>78</v>
      </c>
      <c r="E85" s="145" t="s">
        <v>79</v>
      </c>
      <c r="F85" s="145" t="s">
        <v>80</v>
      </c>
      <c r="G85" s="145" t="s">
        <v>81</v>
      </c>
      <c r="H85" s="145" t="s">
        <v>82</v>
      </c>
      <c r="I85" s="145" t="s">
        <v>83</v>
      </c>
      <c r="J85" s="145" t="s">
        <v>84</v>
      </c>
      <c r="K85" s="145" t="s">
        <v>85</v>
      </c>
      <c r="L85" s="145" t="s">
        <v>86</v>
      </c>
      <c r="M85" s="146" t="s">
        <v>87</v>
      </c>
      <c r="N85" s="203" t="s">
        <v>126</v>
      </c>
      <c r="O85" s="148" t="s">
        <v>124</v>
      </c>
    </row>
    <row r="86" spans="1:25" ht="9.9499999999999993" customHeight="1">
      <c r="A86" s="6" t="s">
        <v>171</v>
      </c>
      <c r="B86" s="145">
        <v>57.4</v>
      </c>
      <c r="C86" s="145">
        <v>63.8</v>
      </c>
      <c r="D86" s="145">
        <v>73.5</v>
      </c>
      <c r="E86" s="145">
        <v>79</v>
      </c>
      <c r="F86" s="145">
        <v>70.3</v>
      </c>
      <c r="G86" s="145">
        <v>74.900000000000006</v>
      </c>
      <c r="H86" s="145">
        <v>70</v>
      </c>
      <c r="I86" s="145">
        <v>68</v>
      </c>
      <c r="J86" s="146">
        <v>72.400000000000006</v>
      </c>
      <c r="K86" s="145">
        <v>66</v>
      </c>
      <c r="L86" s="145">
        <v>67.7</v>
      </c>
      <c r="M86" s="146">
        <v>71.7</v>
      </c>
      <c r="N86" s="208">
        <f>SUM(B86:M86)/12</f>
        <v>69.558333333333337</v>
      </c>
      <c r="O86" s="404">
        <v>110.9</v>
      </c>
      <c r="P86" s="47"/>
      <c r="Q86" s="214"/>
      <c r="R86" s="47"/>
      <c r="S86" s="47"/>
      <c r="T86" s="47"/>
      <c r="U86" s="47"/>
      <c r="V86" s="47"/>
      <c r="W86" s="47"/>
      <c r="X86" s="47"/>
      <c r="Y86" s="150"/>
    </row>
    <row r="87" spans="1:25" ht="9.9499999999999993" customHeight="1">
      <c r="A87" s="6" t="s">
        <v>183</v>
      </c>
      <c r="B87" s="145">
        <v>66.900000000000006</v>
      </c>
      <c r="C87" s="145">
        <v>64.099999999999994</v>
      </c>
      <c r="D87" s="145">
        <v>75.599999999999994</v>
      </c>
      <c r="E87" s="145">
        <v>76.2</v>
      </c>
      <c r="F87" s="145">
        <v>69.599999999999994</v>
      </c>
      <c r="G87" s="145">
        <v>77.2</v>
      </c>
      <c r="H87" s="145">
        <v>78.8</v>
      </c>
      <c r="I87" s="145">
        <v>71.3</v>
      </c>
      <c r="J87" s="146">
        <v>75.8</v>
      </c>
      <c r="K87" s="145">
        <v>74.5</v>
      </c>
      <c r="L87" s="145">
        <v>73.3</v>
      </c>
      <c r="M87" s="146">
        <v>73.400000000000006</v>
      </c>
      <c r="N87" s="208">
        <f>SUM(B87:M87)/12</f>
        <v>73.058333333333323</v>
      </c>
      <c r="O87" s="404">
        <f>SUM(N87/N86)*100</f>
        <v>105.03174793338923</v>
      </c>
      <c r="P87" s="47"/>
      <c r="Q87" s="214"/>
      <c r="R87" s="47"/>
      <c r="S87" s="47"/>
      <c r="T87" s="47"/>
      <c r="U87" s="47"/>
      <c r="V87" s="47"/>
      <c r="W87" s="47"/>
      <c r="X87" s="47"/>
      <c r="Y87" s="47"/>
    </row>
    <row r="88" spans="1:25" ht="10.5" customHeight="1">
      <c r="A88" s="6" t="s">
        <v>188</v>
      </c>
      <c r="B88" s="145">
        <v>64.8</v>
      </c>
      <c r="C88" s="145">
        <v>67.7</v>
      </c>
      <c r="D88" s="145">
        <v>73.400000000000006</v>
      </c>
      <c r="E88" s="145">
        <v>73.099999999999994</v>
      </c>
      <c r="F88" s="145">
        <v>70.900000000000006</v>
      </c>
      <c r="G88" s="145">
        <v>75.8</v>
      </c>
      <c r="H88" s="145">
        <v>73</v>
      </c>
      <c r="I88" s="145">
        <v>63.7</v>
      </c>
      <c r="J88" s="146">
        <v>69.5</v>
      </c>
      <c r="K88" s="145">
        <v>74.900000000000006</v>
      </c>
      <c r="L88" s="145">
        <v>66.5</v>
      </c>
      <c r="M88" s="146">
        <v>76.400000000000006</v>
      </c>
      <c r="N88" s="208">
        <f>SUM(B88:M88)/12</f>
        <v>70.808333333333323</v>
      </c>
      <c r="O88" s="404">
        <f>SUM(N88/N87)*100</f>
        <v>96.920269191285499</v>
      </c>
      <c r="P88" s="47"/>
      <c r="Q88" s="214"/>
      <c r="R88" s="47"/>
      <c r="S88" s="47"/>
      <c r="T88" s="47"/>
      <c r="U88" s="47"/>
      <c r="V88" s="47"/>
      <c r="W88" s="47"/>
      <c r="X88" s="47"/>
      <c r="Y88" s="47"/>
    </row>
    <row r="89" spans="1:25" ht="10.5" customHeight="1">
      <c r="A89" s="6" t="s">
        <v>193</v>
      </c>
      <c r="B89" s="145">
        <v>64.2</v>
      </c>
      <c r="C89" s="145">
        <v>72.5</v>
      </c>
      <c r="D89" s="145">
        <v>74.5</v>
      </c>
      <c r="E89" s="145">
        <v>68.7</v>
      </c>
      <c r="F89" s="145">
        <v>71.5</v>
      </c>
      <c r="G89" s="145">
        <v>77.3</v>
      </c>
      <c r="H89" s="145">
        <v>75.5</v>
      </c>
      <c r="I89" s="145">
        <v>63.3</v>
      </c>
      <c r="J89" s="146">
        <v>64.900000000000006</v>
      </c>
      <c r="K89" s="145">
        <v>71.2</v>
      </c>
      <c r="L89" s="145">
        <v>70.2</v>
      </c>
      <c r="M89" s="146">
        <v>71.2</v>
      </c>
      <c r="N89" s="208">
        <f>SUM(B89:M89)/12</f>
        <v>70.416666666666671</v>
      </c>
      <c r="O89" s="404">
        <f>SUM(N89/N88)*100</f>
        <v>99.44686359891729</v>
      </c>
      <c r="P89" s="47"/>
      <c r="Q89" s="214"/>
      <c r="R89" s="47"/>
      <c r="S89" s="47"/>
      <c r="T89" s="47"/>
      <c r="U89" s="47"/>
      <c r="V89" s="47"/>
      <c r="W89" s="47"/>
      <c r="X89" s="47"/>
      <c r="Y89" s="47"/>
    </row>
    <row r="90" spans="1:25" ht="10.5" customHeight="1">
      <c r="A90" s="6" t="s">
        <v>201</v>
      </c>
      <c r="B90" s="145">
        <v>65.3</v>
      </c>
      <c r="C90" s="145">
        <v>69.400000000000006</v>
      </c>
      <c r="D90" s="145">
        <v>74.400000000000006</v>
      </c>
      <c r="E90" s="145"/>
      <c r="F90" s="145"/>
      <c r="G90" s="145"/>
      <c r="H90" s="145"/>
      <c r="I90" s="145"/>
      <c r="J90" s="146"/>
      <c r="K90" s="145"/>
      <c r="L90" s="145"/>
      <c r="M90" s="146"/>
      <c r="N90" s="208">
        <f>SUM(B90:M90)/12</f>
        <v>17.425000000000001</v>
      </c>
      <c r="O90" s="404">
        <f>SUM(N90/N89)*100</f>
        <v>24.745562130177515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K57" sqref="K5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>
      <c r="A1" s="469" t="s">
        <v>215</v>
      </c>
      <c r="B1" s="470"/>
      <c r="C1" s="470"/>
      <c r="D1" s="470"/>
      <c r="E1" s="470"/>
      <c r="F1" s="470"/>
      <c r="G1" s="470"/>
      <c r="M1" s="16"/>
      <c r="N1" t="s">
        <v>201</v>
      </c>
      <c r="O1" s="110"/>
      <c r="Q1" s="279" t="s">
        <v>193</v>
      </c>
    </row>
    <row r="2" spans="1:18" ht="13.5" customHeight="1">
      <c r="H2" s="3"/>
      <c r="I2" s="144" t="s">
        <v>9</v>
      </c>
      <c r="J2" s="8" t="s">
        <v>68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>
      <c r="H3" s="3">
        <v>17</v>
      </c>
      <c r="I3" s="160" t="s">
        <v>21</v>
      </c>
      <c r="J3" s="13">
        <v>366962</v>
      </c>
      <c r="K3" s="195">
        <v>1</v>
      </c>
      <c r="L3" s="3">
        <f>SUM(H3)</f>
        <v>17</v>
      </c>
      <c r="M3" s="160" t="s">
        <v>21</v>
      </c>
      <c r="N3" s="13">
        <f>SUM(J3)</f>
        <v>366962</v>
      </c>
      <c r="O3" s="3">
        <f>SUM(H3)</f>
        <v>17</v>
      </c>
      <c r="P3" s="160" t="s">
        <v>21</v>
      </c>
      <c r="Q3" s="196">
        <v>433198</v>
      </c>
    </row>
    <row r="4" spans="1:18" ht="13.5" customHeight="1">
      <c r="H4" s="3">
        <v>26</v>
      </c>
      <c r="I4" s="160" t="s">
        <v>30</v>
      </c>
      <c r="J4" s="13">
        <v>115088</v>
      </c>
      <c r="K4" s="195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115088</v>
      </c>
      <c r="O4" s="3">
        <f t="shared" ref="O4:O12" si="2">SUM(H4)</f>
        <v>26</v>
      </c>
      <c r="P4" s="160" t="s">
        <v>30</v>
      </c>
      <c r="Q4" s="86">
        <v>107022</v>
      </c>
    </row>
    <row r="5" spans="1:18" ht="13.5" customHeight="1">
      <c r="H5" s="3">
        <v>33</v>
      </c>
      <c r="I5" s="160" t="s">
        <v>0</v>
      </c>
      <c r="J5" s="13">
        <v>108510</v>
      </c>
      <c r="K5" s="195">
        <v>3</v>
      </c>
      <c r="L5" s="3">
        <f t="shared" si="0"/>
        <v>33</v>
      </c>
      <c r="M5" s="160" t="s">
        <v>0</v>
      </c>
      <c r="N5" s="13">
        <f t="shared" si="1"/>
        <v>108510</v>
      </c>
      <c r="O5" s="3">
        <f t="shared" si="2"/>
        <v>33</v>
      </c>
      <c r="P5" s="160" t="s">
        <v>0</v>
      </c>
      <c r="Q5" s="86">
        <v>111493</v>
      </c>
    </row>
    <row r="6" spans="1:18" ht="13.5" customHeight="1">
      <c r="H6" s="3">
        <v>36</v>
      </c>
      <c r="I6" s="160" t="s">
        <v>5</v>
      </c>
      <c r="J6" s="217">
        <v>99772</v>
      </c>
      <c r="K6" s="195">
        <v>4</v>
      </c>
      <c r="L6" s="3">
        <f t="shared" si="0"/>
        <v>36</v>
      </c>
      <c r="M6" s="160" t="s">
        <v>5</v>
      </c>
      <c r="N6" s="13">
        <f t="shared" si="1"/>
        <v>99772</v>
      </c>
      <c r="O6" s="3">
        <f t="shared" si="2"/>
        <v>36</v>
      </c>
      <c r="P6" s="160" t="s">
        <v>5</v>
      </c>
      <c r="Q6" s="86">
        <v>104041</v>
      </c>
    </row>
    <row r="7" spans="1:18" ht="13.5" customHeight="1">
      <c r="H7" s="3">
        <v>16</v>
      </c>
      <c r="I7" s="160" t="s">
        <v>3</v>
      </c>
      <c r="J7" s="217">
        <v>59380</v>
      </c>
      <c r="K7" s="195">
        <v>5</v>
      </c>
      <c r="L7" s="3">
        <f t="shared" si="0"/>
        <v>16</v>
      </c>
      <c r="M7" s="160" t="s">
        <v>3</v>
      </c>
      <c r="N7" s="13">
        <f t="shared" si="1"/>
        <v>59380</v>
      </c>
      <c r="O7" s="3">
        <f t="shared" si="2"/>
        <v>16</v>
      </c>
      <c r="P7" s="160" t="s">
        <v>3</v>
      </c>
      <c r="Q7" s="86">
        <v>52564</v>
      </c>
    </row>
    <row r="8" spans="1:18" ht="13.5" customHeight="1">
      <c r="H8" s="3">
        <v>34</v>
      </c>
      <c r="I8" s="160" t="s">
        <v>1</v>
      </c>
      <c r="J8" s="13">
        <v>48718</v>
      </c>
      <c r="K8" s="195">
        <v>6</v>
      </c>
      <c r="L8" s="3">
        <f t="shared" si="0"/>
        <v>34</v>
      </c>
      <c r="M8" s="160" t="s">
        <v>1</v>
      </c>
      <c r="N8" s="13">
        <f t="shared" si="1"/>
        <v>48718</v>
      </c>
      <c r="O8" s="3">
        <f t="shared" si="2"/>
        <v>34</v>
      </c>
      <c r="P8" s="160" t="s">
        <v>1</v>
      </c>
      <c r="Q8" s="86">
        <v>43668</v>
      </c>
    </row>
    <row r="9" spans="1:18" ht="13.5" customHeight="1">
      <c r="H9" s="14">
        <v>25</v>
      </c>
      <c r="I9" s="162" t="s">
        <v>29</v>
      </c>
      <c r="J9" s="13">
        <v>44786</v>
      </c>
      <c r="K9" s="195">
        <v>7</v>
      </c>
      <c r="L9" s="3">
        <f t="shared" si="0"/>
        <v>25</v>
      </c>
      <c r="M9" s="162" t="s">
        <v>29</v>
      </c>
      <c r="N9" s="13">
        <f t="shared" si="1"/>
        <v>44786</v>
      </c>
      <c r="O9" s="3">
        <f t="shared" si="2"/>
        <v>25</v>
      </c>
      <c r="P9" s="162" t="s">
        <v>29</v>
      </c>
      <c r="Q9" s="86">
        <v>33994</v>
      </c>
    </row>
    <row r="10" spans="1:18" ht="13.5" customHeight="1">
      <c r="H10" s="33">
        <v>40</v>
      </c>
      <c r="I10" s="160" t="s">
        <v>2</v>
      </c>
      <c r="J10" s="13">
        <v>41884</v>
      </c>
      <c r="K10" s="195">
        <v>8</v>
      </c>
      <c r="L10" s="3">
        <f t="shared" si="0"/>
        <v>40</v>
      </c>
      <c r="M10" s="160" t="s">
        <v>2</v>
      </c>
      <c r="N10" s="13">
        <f t="shared" si="1"/>
        <v>41884</v>
      </c>
      <c r="O10" s="3">
        <f t="shared" si="2"/>
        <v>40</v>
      </c>
      <c r="P10" s="160" t="s">
        <v>2</v>
      </c>
      <c r="Q10" s="86">
        <v>39452</v>
      </c>
    </row>
    <row r="11" spans="1:18" ht="13.5" customHeight="1">
      <c r="H11" s="14">
        <v>13</v>
      </c>
      <c r="I11" s="162" t="s">
        <v>7</v>
      </c>
      <c r="J11" s="13">
        <v>33540</v>
      </c>
      <c r="K11" s="195">
        <v>9</v>
      </c>
      <c r="L11" s="3">
        <f t="shared" si="0"/>
        <v>13</v>
      </c>
      <c r="M11" s="162" t="s">
        <v>7</v>
      </c>
      <c r="N11" s="13">
        <f t="shared" si="1"/>
        <v>33540</v>
      </c>
      <c r="O11" s="3">
        <f t="shared" si="2"/>
        <v>13</v>
      </c>
      <c r="P11" s="162" t="s">
        <v>7</v>
      </c>
      <c r="Q11" s="86">
        <v>31887</v>
      </c>
    </row>
    <row r="12" spans="1:18" ht="13.5" customHeight="1" thickBot="1">
      <c r="H12" s="271">
        <v>24</v>
      </c>
      <c r="I12" s="375" t="s">
        <v>28</v>
      </c>
      <c r="J12" s="412">
        <v>27187</v>
      </c>
      <c r="K12" s="194">
        <v>10</v>
      </c>
      <c r="L12" s="3">
        <f t="shared" si="0"/>
        <v>24</v>
      </c>
      <c r="M12" s="375" t="s">
        <v>28</v>
      </c>
      <c r="N12" s="13">
        <f t="shared" si="1"/>
        <v>27187</v>
      </c>
      <c r="O12" s="14">
        <f t="shared" si="2"/>
        <v>24</v>
      </c>
      <c r="P12" s="375" t="s">
        <v>28</v>
      </c>
      <c r="Q12" s="197">
        <v>24848</v>
      </c>
    </row>
    <row r="13" spans="1:18" ht="13.5" customHeight="1" thickTop="1" thickBot="1">
      <c r="H13" s="121">
        <v>38</v>
      </c>
      <c r="I13" s="174" t="s">
        <v>38</v>
      </c>
      <c r="J13" s="414">
        <v>23764</v>
      </c>
      <c r="K13" s="103"/>
      <c r="L13" s="78"/>
      <c r="M13" s="163"/>
      <c r="N13" s="336">
        <v>916458</v>
      </c>
      <c r="O13" s="3"/>
      <c r="P13" s="270" t="s">
        <v>153</v>
      </c>
      <c r="Q13" s="198">
        <v>1127722</v>
      </c>
    </row>
    <row r="14" spans="1:18" ht="13.5" customHeight="1">
      <c r="B14" s="19"/>
      <c r="H14" s="3">
        <v>3</v>
      </c>
      <c r="I14" s="160" t="s">
        <v>10</v>
      </c>
      <c r="J14" s="13">
        <v>15179</v>
      </c>
      <c r="K14" s="103"/>
      <c r="L14" s="26"/>
      <c r="N14" t="s">
        <v>59</v>
      </c>
      <c r="O14"/>
    </row>
    <row r="15" spans="1:18" ht="13.5" customHeight="1">
      <c r="G15" s="17"/>
      <c r="H15" s="3">
        <v>37</v>
      </c>
      <c r="I15" s="160" t="s">
        <v>37</v>
      </c>
      <c r="J15" s="217">
        <v>14915</v>
      </c>
      <c r="K15" s="103"/>
      <c r="L15" s="26"/>
      <c r="M15" t="s">
        <v>202</v>
      </c>
      <c r="N15" s="15"/>
      <c r="O15"/>
      <c r="P15" t="s">
        <v>203</v>
      </c>
      <c r="Q15" s="85" t="s">
        <v>63</v>
      </c>
    </row>
    <row r="16" spans="1:18" ht="13.5" customHeight="1">
      <c r="C16" s="15"/>
      <c r="E16" s="17"/>
      <c r="H16" s="3">
        <v>14</v>
      </c>
      <c r="I16" s="160" t="s">
        <v>19</v>
      </c>
      <c r="J16" s="217">
        <v>13491</v>
      </c>
      <c r="K16" s="103"/>
      <c r="L16" s="3">
        <f>SUM(L3)</f>
        <v>17</v>
      </c>
      <c r="M16" s="13">
        <f>SUM(N3)</f>
        <v>366962</v>
      </c>
      <c r="N16" s="160" t="s">
        <v>21</v>
      </c>
      <c r="O16" s="3">
        <f>SUM(O3)</f>
        <v>17</v>
      </c>
      <c r="P16" s="13">
        <f>SUM(M16)</f>
        <v>366962</v>
      </c>
      <c r="Q16" s="275">
        <v>354720</v>
      </c>
      <c r="R16" s="79"/>
    </row>
    <row r="17" spans="2:20" ht="13.5" customHeight="1">
      <c r="C17" s="15"/>
      <c r="E17" s="17"/>
      <c r="H17" s="3">
        <v>31</v>
      </c>
      <c r="I17" s="160" t="s">
        <v>105</v>
      </c>
      <c r="J17" s="217">
        <v>11602</v>
      </c>
      <c r="K17" s="103"/>
      <c r="L17" s="3">
        <f t="shared" ref="L17:L25" si="3">SUM(L4)</f>
        <v>26</v>
      </c>
      <c r="M17" s="13">
        <f t="shared" ref="M17:M25" si="4">SUM(N4)</f>
        <v>115088</v>
      </c>
      <c r="N17" s="160" t="s">
        <v>30</v>
      </c>
      <c r="O17" s="3">
        <f t="shared" ref="O17:O25" si="5">SUM(O4)</f>
        <v>26</v>
      </c>
      <c r="P17" s="13">
        <f t="shared" ref="P17:P25" si="6">SUM(M17)</f>
        <v>115088</v>
      </c>
      <c r="Q17" s="276">
        <v>97843</v>
      </c>
      <c r="R17" s="79"/>
      <c r="S17" s="42"/>
    </row>
    <row r="18" spans="2:20" ht="13.5" customHeight="1">
      <c r="C18" s="15"/>
      <c r="E18" s="17"/>
      <c r="H18" s="3">
        <v>9</v>
      </c>
      <c r="I18" s="3" t="s">
        <v>162</v>
      </c>
      <c r="J18" s="13">
        <v>11322</v>
      </c>
      <c r="K18" s="103"/>
      <c r="L18" s="3">
        <f t="shared" si="3"/>
        <v>33</v>
      </c>
      <c r="M18" s="13">
        <f t="shared" si="4"/>
        <v>108510</v>
      </c>
      <c r="N18" s="160" t="s">
        <v>0</v>
      </c>
      <c r="O18" s="3">
        <f t="shared" si="5"/>
        <v>33</v>
      </c>
      <c r="P18" s="13">
        <f t="shared" si="6"/>
        <v>108510</v>
      </c>
      <c r="Q18" s="276">
        <v>96581</v>
      </c>
      <c r="R18" s="79"/>
      <c r="S18" s="111"/>
    </row>
    <row r="19" spans="2:20" ht="13.5" customHeight="1">
      <c r="C19" s="15"/>
      <c r="E19" s="17"/>
      <c r="H19" s="3">
        <v>21</v>
      </c>
      <c r="I19" s="3" t="s">
        <v>158</v>
      </c>
      <c r="J19" s="217">
        <v>9109</v>
      </c>
      <c r="L19" s="3">
        <f t="shared" si="3"/>
        <v>36</v>
      </c>
      <c r="M19" s="13">
        <f t="shared" si="4"/>
        <v>99772</v>
      </c>
      <c r="N19" s="160" t="s">
        <v>5</v>
      </c>
      <c r="O19" s="3">
        <f t="shared" si="5"/>
        <v>36</v>
      </c>
      <c r="P19" s="13">
        <f t="shared" si="6"/>
        <v>99772</v>
      </c>
      <c r="Q19" s="276">
        <v>97582</v>
      </c>
      <c r="R19" s="79"/>
      <c r="S19" s="124"/>
    </row>
    <row r="20" spans="2:20" ht="13.5" customHeight="1">
      <c r="B20" s="18"/>
      <c r="C20" s="15"/>
      <c r="E20" s="17"/>
      <c r="H20" s="3">
        <v>15</v>
      </c>
      <c r="I20" s="160" t="s">
        <v>20</v>
      </c>
      <c r="J20" s="13">
        <v>6764</v>
      </c>
      <c r="L20" s="3">
        <f t="shared" si="3"/>
        <v>16</v>
      </c>
      <c r="M20" s="13">
        <f t="shared" si="4"/>
        <v>59380</v>
      </c>
      <c r="N20" s="160" t="s">
        <v>3</v>
      </c>
      <c r="O20" s="3">
        <f t="shared" si="5"/>
        <v>16</v>
      </c>
      <c r="P20" s="13">
        <f t="shared" si="6"/>
        <v>59380</v>
      </c>
      <c r="Q20" s="276">
        <v>53746</v>
      </c>
      <c r="R20" s="79"/>
      <c r="S20" s="124"/>
    </row>
    <row r="21" spans="2:20" ht="13.5" customHeight="1">
      <c r="B21" s="18"/>
      <c r="C21" s="15"/>
      <c r="E21" s="17"/>
      <c r="H21" s="3">
        <v>11</v>
      </c>
      <c r="I21" s="160" t="s">
        <v>17</v>
      </c>
      <c r="J21" s="13">
        <v>4812</v>
      </c>
      <c r="L21" s="3">
        <f t="shared" si="3"/>
        <v>34</v>
      </c>
      <c r="M21" s="13">
        <f t="shared" si="4"/>
        <v>48718</v>
      </c>
      <c r="N21" s="160" t="s">
        <v>1</v>
      </c>
      <c r="O21" s="3">
        <f t="shared" si="5"/>
        <v>34</v>
      </c>
      <c r="P21" s="13">
        <f t="shared" si="6"/>
        <v>48718</v>
      </c>
      <c r="Q21" s="276">
        <v>46889</v>
      </c>
      <c r="R21" s="79"/>
      <c r="S21" s="28"/>
    </row>
    <row r="22" spans="2:20" ht="13.5" customHeight="1">
      <c r="C22" s="15"/>
      <c r="E22" s="17"/>
      <c r="H22" s="3">
        <v>2</v>
      </c>
      <c r="I22" s="160" t="s">
        <v>6</v>
      </c>
      <c r="J22" s="13">
        <v>3725</v>
      </c>
      <c r="K22" s="15"/>
      <c r="L22" s="3">
        <f t="shared" si="3"/>
        <v>25</v>
      </c>
      <c r="M22" s="13">
        <f t="shared" si="4"/>
        <v>44786</v>
      </c>
      <c r="N22" s="162" t="s">
        <v>29</v>
      </c>
      <c r="O22" s="3">
        <f t="shared" si="5"/>
        <v>25</v>
      </c>
      <c r="P22" s="13">
        <f t="shared" si="6"/>
        <v>44786</v>
      </c>
      <c r="Q22" s="276">
        <v>25211</v>
      </c>
      <c r="R22" s="79"/>
    </row>
    <row r="23" spans="2:20" ht="13.5" customHeight="1">
      <c r="B23" s="18"/>
      <c r="C23" s="15"/>
      <c r="E23" s="17"/>
      <c r="H23" s="3">
        <v>22</v>
      </c>
      <c r="I23" s="160" t="s">
        <v>26</v>
      </c>
      <c r="J23" s="13">
        <v>3280</v>
      </c>
      <c r="K23" s="15"/>
      <c r="L23" s="3">
        <f t="shared" si="3"/>
        <v>40</v>
      </c>
      <c r="M23" s="13">
        <f t="shared" si="4"/>
        <v>41884</v>
      </c>
      <c r="N23" s="160" t="s">
        <v>2</v>
      </c>
      <c r="O23" s="3">
        <f t="shared" si="5"/>
        <v>40</v>
      </c>
      <c r="P23" s="13">
        <f t="shared" si="6"/>
        <v>41884</v>
      </c>
      <c r="Q23" s="276">
        <v>37227</v>
      </c>
      <c r="R23" s="79"/>
      <c r="S23" s="42"/>
    </row>
    <row r="24" spans="2:20" ht="13.5" customHeight="1">
      <c r="C24" s="15"/>
      <c r="E24" s="17"/>
      <c r="H24" s="3">
        <v>1</v>
      </c>
      <c r="I24" s="160" t="s">
        <v>4</v>
      </c>
      <c r="J24" s="13">
        <v>2959</v>
      </c>
      <c r="K24" s="15"/>
      <c r="L24" s="3">
        <f t="shared" si="3"/>
        <v>13</v>
      </c>
      <c r="M24" s="13">
        <f t="shared" si="4"/>
        <v>33540</v>
      </c>
      <c r="N24" s="162" t="s">
        <v>7</v>
      </c>
      <c r="O24" s="3">
        <f t="shared" si="5"/>
        <v>13</v>
      </c>
      <c r="P24" s="13">
        <f t="shared" si="6"/>
        <v>33540</v>
      </c>
      <c r="Q24" s="276">
        <v>32513</v>
      </c>
      <c r="R24" s="79"/>
      <c r="S24" s="111"/>
    </row>
    <row r="25" spans="2:20" ht="13.5" customHeight="1" thickBot="1">
      <c r="C25" s="15"/>
      <c r="E25" s="17"/>
      <c r="H25" s="3">
        <v>12</v>
      </c>
      <c r="I25" s="160" t="s">
        <v>18</v>
      </c>
      <c r="J25" s="13">
        <v>2297</v>
      </c>
      <c r="K25" s="15"/>
      <c r="L25" s="14">
        <f t="shared" si="3"/>
        <v>24</v>
      </c>
      <c r="M25" s="113">
        <f t="shared" si="4"/>
        <v>27187</v>
      </c>
      <c r="N25" s="375" t="s">
        <v>28</v>
      </c>
      <c r="O25" s="14">
        <f t="shared" si="5"/>
        <v>24</v>
      </c>
      <c r="P25" s="113">
        <f t="shared" si="6"/>
        <v>27187</v>
      </c>
      <c r="Q25" s="277">
        <v>26013</v>
      </c>
      <c r="R25" s="126" t="s">
        <v>73</v>
      </c>
      <c r="S25" s="28"/>
      <c r="T25" s="28"/>
    </row>
    <row r="26" spans="2:20" ht="13.5" customHeight="1" thickTop="1">
      <c r="H26" s="3">
        <v>20</v>
      </c>
      <c r="I26" s="160" t="s">
        <v>24</v>
      </c>
      <c r="J26" s="13">
        <v>2155</v>
      </c>
      <c r="K26" s="15"/>
      <c r="L26" s="114"/>
      <c r="M26" s="161">
        <f>SUM(J43-(M16+M17+M18+M19+M20+M21+M22+M23+M24+M25))</f>
        <v>135136</v>
      </c>
      <c r="N26" s="218" t="s">
        <v>45</v>
      </c>
      <c r="O26" s="115"/>
      <c r="P26" s="161">
        <f>SUM(M26)</f>
        <v>135136</v>
      </c>
      <c r="Q26" s="161"/>
      <c r="R26" s="175">
        <v>1033524</v>
      </c>
      <c r="T26" s="28"/>
    </row>
    <row r="27" spans="2:20" ht="13.5" customHeight="1">
      <c r="H27" s="3">
        <v>27</v>
      </c>
      <c r="I27" s="160" t="s">
        <v>31</v>
      </c>
      <c r="J27" s="136">
        <v>1703</v>
      </c>
      <c r="K27" s="15"/>
      <c r="M27" t="s">
        <v>194</v>
      </c>
      <c r="O27" s="110"/>
      <c r="P27" s="28" t="s">
        <v>195</v>
      </c>
    </row>
    <row r="28" spans="2:20" ht="13.5" customHeight="1">
      <c r="H28" s="3">
        <v>10</v>
      </c>
      <c r="I28" s="160" t="s">
        <v>16</v>
      </c>
      <c r="J28" s="408">
        <v>1471</v>
      </c>
      <c r="K28" s="15"/>
      <c r="M28" s="86">
        <f t="shared" ref="M28:M37" si="7">SUM(Q3)</f>
        <v>433198</v>
      </c>
      <c r="N28" s="160" t="s">
        <v>21</v>
      </c>
      <c r="O28" s="3">
        <f>SUM(L3)</f>
        <v>17</v>
      </c>
      <c r="P28" s="86">
        <f t="shared" ref="P28:P37" si="8">SUM(Q3)</f>
        <v>433198</v>
      </c>
    </row>
    <row r="29" spans="2:20" ht="13.5" customHeight="1">
      <c r="H29" s="3">
        <v>30</v>
      </c>
      <c r="I29" s="160" t="s">
        <v>33</v>
      </c>
      <c r="J29" s="13">
        <v>1337</v>
      </c>
      <c r="K29" s="15"/>
      <c r="M29" s="86">
        <f t="shared" si="7"/>
        <v>107022</v>
      </c>
      <c r="N29" s="160" t="s">
        <v>30</v>
      </c>
      <c r="O29" s="3">
        <f t="shared" ref="O29:O37" si="9">SUM(L4)</f>
        <v>26</v>
      </c>
      <c r="P29" s="86">
        <f t="shared" si="8"/>
        <v>107022</v>
      </c>
    </row>
    <row r="30" spans="2:20" ht="13.5" customHeight="1">
      <c r="H30" s="3">
        <v>23</v>
      </c>
      <c r="I30" s="160" t="s">
        <v>27</v>
      </c>
      <c r="J30" s="136">
        <v>833</v>
      </c>
      <c r="K30" s="15"/>
      <c r="M30" s="86">
        <f t="shared" si="7"/>
        <v>111493</v>
      </c>
      <c r="N30" s="160" t="s">
        <v>0</v>
      </c>
      <c r="O30" s="3">
        <f t="shared" si="9"/>
        <v>33</v>
      </c>
      <c r="P30" s="86">
        <f t="shared" si="8"/>
        <v>111493</v>
      </c>
    </row>
    <row r="31" spans="2:20" ht="13.5" customHeight="1">
      <c r="H31" s="3">
        <v>29</v>
      </c>
      <c r="I31" s="160" t="s">
        <v>95</v>
      </c>
      <c r="J31" s="87">
        <v>812</v>
      </c>
      <c r="K31" s="15"/>
      <c r="M31" s="86">
        <f t="shared" si="7"/>
        <v>104041</v>
      </c>
      <c r="N31" s="160" t="s">
        <v>5</v>
      </c>
      <c r="O31" s="3">
        <f t="shared" si="9"/>
        <v>36</v>
      </c>
      <c r="P31" s="86">
        <f t="shared" si="8"/>
        <v>104041</v>
      </c>
    </row>
    <row r="32" spans="2:20" ht="13.5" customHeight="1">
      <c r="H32" s="3">
        <v>6</v>
      </c>
      <c r="I32" s="160" t="s">
        <v>13</v>
      </c>
      <c r="J32" s="217">
        <v>797</v>
      </c>
      <c r="K32" s="15"/>
      <c r="M32" s="86">
        <f t="shared" si="7"/>
        <v>52564</v>
      </c>
      <c r="N32" s="160" t="s">
        <v>3</v>
      </c>
      <c r="O32" s="3">
        <f t="shared" si="9"/>
        <v>16</v>
      </c>
      <c r="P32" s="86">
        <f t="shared" si="8"/>
        <v>52564</v>
      </c>
      <c r="S32" s="10"/>
    </row>
    <row r="33" spans="8:21" ht="13.5" customHeight="1">
      <c r="H33" s="3">
        <v>35</v>
      </c>
      <c r="I33" s="160" t="s">
        <v>36</v>
      </c>
      <c r="J33" s="217">
        <v>756</v>
      </c>
      <c r="K33" s="15"/>
      <c r="M33" s="86">
        <f t="shared" si="7"/>
        <v>43668</v>
      </c>
      <c r="N33" s="160" t="s">
        <v>1</v>
      </c>
      <c r="O33" s="3">
        <f t="shared" si="9"/>
        <v>34</v>
      </c>
      <c r="P33" s="86">
        <f t="shared" si="8"/>
        <v>43668</v>
      </c>
      <c r="S33" s="28"/>
      <c r="T33" s="28"/>
    </row>
    <row r="34" spans="8:21" ht="13.5" customHeight="1">
      <c r="H34" s="3">
        <v>32</v>
      </c>
      <c r="I34" s="160" t="s">
        <v>35</v>
      </c>
      <c r="J34" s="136">
        <v>484</v>
      </c>
      <c r="K34" s="15"/>
      <c r="M34" s="86">
        <f t="shared" si="7"/>
        <v>33994</v>
      </c>
      <c r="N34" s="162" t="s">
        <v>29</v>
      </c>
      <c r="O34" s="3">
        <f t="shared" si="9"/>
        <v>25</v>
      </c>
      <c r="P34" s="86">
        <f t="shared" si="8"/>
        <v>33994</v>
      </c>
      <c r="S34" s="28"/>
      <c r="T34" s="28"/>
    </row>
    <row r="35" spans="8:21" ht="13.5" customHeight="1">
      <c r="H35" s="3">
        <v>18</v>
      </c>
      <c r="I35" s="160" t="s">
        <v>22</v>
      </c>
      <c r="J35" s="13">
        <v>413</v>
      </c>
      <c r="K35" s="15"/>
      <c r="M35" s="86">
        <f t="shared" si="7"/>
        <v>39452</v>
      </c>
      <c r="N35" s="160" t="s">
        <v>2</v>
      </c>
      <c r="O35" s="3">
        <f t="shared" si="9"/>
        <v>40</v>
      </c>
      <c r="P35" s="86">
        <f t="shared" si="8"/>
        <v>39452</v>
      </c>
      <c r="S35" s="28"/>
    </row>
    <row r="36" spans="8:21" ht="13.5" customHeight="1">
      <c r="H36" s="3">
        <v>5</v>
      </c>
      <c r="I36" s="160" t="s">
        <v>12</v>
      </c>
      <c r="J36" s="408">
        <v>339</v>
      </c>
      <c r="K36" s="15"/>
      <c r="M36" s="86">
        <f t="shared" si="7"/>
        <v>31887</v>
      </c>
      <c r="N36" s="162" t="s">
        <v>7</v>
      </c>
      <c r="O36" s="3">
        <f t="shared" si="9"/>
        <v>13</v>
      </c>
      <c r="P36" s="86">
        <f t="shared" si="8"/>
        <v>31887</v>
      </c>
      <c r="S36" s="28"/>
    </row>
    <row r="37" spans="8:21" ht="13.5" customHeight="1" thickBot="1">
      <c r="H37" s="3">
        <v>7</v>
      </c>
      <c r="I37" s="160" t="s">
        <v>14</v>
      </c>
      <c r="J37" s="13">
        <v>264</v>
      </c>
      <c r="K37" s="15"/>
      <c r="M37" s="112">
        <f t="shared" si="7"/>
        <v>24848</v>
      </c>
      <c r="N37" s="375" t="s">
        <v>28</v>
      </c>
      <c r="O37" s="14">
        <f t="shared" si="9"/>
        <v>24</v>
      </c>
      <c r="P37" s="112">
        <f t="shared" si="8"/>
        <v>24848</v>
      </c>
      <c r="S37" s="28"/>
    </row>
    <row r="38" spans="8:21" ht="13.5" customHeight="1" thickTop="1" thickBot="1">
      <c r="H38" s="3">
        <v>39</v>
      </c>
      <c r="I38" s="160" t="s">
        <v>39</v>
      </c>
      <c r="J38" s="13">
        <v>201</v>
      </c>
      <c r="K38" s="15"/>
      <c r="M38" s="342">
        <f>SUM(Q13-(Q3+Q4+Q5+Q6+Q7+Q8+Q9+Q10+Q11+Q12))</f>
        <v>145555</v>
      </c>
      <c r="N38" s="270" t="s">
        <v>184</v>
      </c>
      <c r="O38" s="343"/>
      <c r="P38" s="344">
        <f>SUM(M38)</f>
        <v>145555</v>
      </c>
      <c r="U38" s="28"/>
    </row>
    <row r="39" spans="8:21" ht="13.5" customHeight="1">
      <c r="H39" s="3">
        <v>4</v>
      </c>
      <c r="I39" s="160" t="s">
        <v>11</v>
      </c>
      <c r="J39" s="13">
        <v>185</v>
      </c>
      <c r="K39" s="15"/>
      <c r="P39" s="28"/>
    </row>
    <row r="40" spans="8:21" ht="13.5" customHeight="1">
      <c r="H40" s="3">
        <v>19</v>
      </c>
      <c r="I40" s="160" t="s">
        <v>23</v>
      </c>
      <c r="J40" s="217">
        <v>160</v>
      </c>
      <c r="K40" s="15"/>
    </row>
    <row r="41" spans="8:21" ht="13.5" customHeight="1">
      <c r="H41" s="3">
        <v>28</v>
      </c>
      <c r="I41" s="160" t="s">
        <v>32</v>
      </c>
      <c r="J41" s="13">
        <v>7</v>
      </c>
      <c r="K41" s="15"/>
    </row>
    <row r="42" spans="8:21" ht="13.5" customHeight="1" thickBot="1">
      <c r="H42" s="14">
        <v>8</v>
      </c>
      <c r="I42" s="162" t="s">
        <v>15</v>
      </c>
      <c r="J42" s="421">
        <v>0</v>
      </c>
      <c r="K42" s="15"/>
    </row>
    <row r="43" spans="8:21" ht="13.5" customHeight="1" thickTop="1">
      <c r="H43" s="114"/>
      <c r="I43" s="291" t="s">
        <v>93</v>
      </c>
      <c r="J43" s="292">
        <f>SUM(J3:J42)</f>
        <v>1080963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6" ht="13.5" customHeight="1"/>
    <row r="50" spans="1:16" ht="13.5" customHeight="1"/>
    <row r="51" spans="1:16" ht="13.5" customHeight="1" thickBot="1"/>
    <row r="52" spans="1:16" ht="13.5" customHeight="1">
      <c r="A52" s="33" t="s">
        <v>46</v>
      </c>
      <c r="B52" s="22" t="s">
        <v>9</v>
      </c>
      <c r="C52" s="59" t="s">
        <v>201</v>
      </c>
      <c r="D52" s="59" t="s">
        <v>193</v>
      </c>
      <c r="E52" s="24" t="s">
        <v>43</v>
      </c>
      <c r="F52" s="23" t="s">
        <v>42</v>
      </c>
      <c r="G52" s="23" t="s">
        <v>40</v>
      </c>
      <c r="I52" s="159"/>
    </row>
    <row r="53" spans="1:16" ht="13.5" customHeight="1">
      <c r="A53" s="9">
        <v>1</v>
      </c>
      <c r="B53" s="160" t="s">
        <v>21</v>
      </c>
      <c r="C53" s="13">
        <f t="shared" ref="C53:C62" si="10">SUM(J3)</f>
        <v>366962</v>
      </c>
      <c r="D53" s="87">
        <f t="shared" ref="D53:D63" si="11">SUM(Q3)</f>
        <v>433198</v>
      </c>
      <c r="E53" s="80">
        <f t="shared" ref="E53:E62" si="12">SUM(P16/Q16*100)</f>
        <v>103.45117275597656</v>
      </c>
      <c r="F53" s="20">
        <f t="shared" ref="F53:F63" si="13">SUM(C53/D53*100)</f>
        <v>84.709994044293836</v>
      </c>
      <c r="G53" s="21"/>
      <c r="I53" s="159"/>
    </row>
    <row r="54" spans="1:16" ht="13.5" customHeight="1">
      <c r="A54" s="9">
        <v>2</v>
      </c>
      <c r="B54" s="160" t="s">
        <v>30</v>
      </c>
      <c r="C54" s="13">
        <f t="shared" si="10"/>
        <v>115088</v>
      </c>
      <c r="D54" s="87">
        <f t="shared" si="11"/>
        <v>107022</v>
      </c>
      <c r="E54" s="80">
        <f t="shared" si="12"/>
        <v>117.62517502529563</v>
      </c>
      <c r="F54" s="20">
        <f t="shared" si="13"/>
        <v>107.53676814112987</v>
      </c>
      <c r="G54" s="21"/>
      <c r="I54" s="159"/>
    </row>
    <row r="55" spans="1:16" ht="13.5" customHeight="1">
      <c r="A55" s="9">
        <v>3</v>
      </c>
      <c r="B55" s="160" t="s">
        <v>0</v>
      </c>
      <c r="C55" s="13">
        <f t="shared" si="10"/>
        <v>108510</v>
      </c>
      <c r="D55" s="87">
        <f t="shared" si="11"/>
        <v>111493</v>
      </c>
      <c r="E55" s="80">
        <f t="shared" si="12"/>
        <v>112.35129062652074</v>
      </c>
      <c r="F55" s="20">
        <f t="shared" si="13"/>
        <v>97.324495708250751</v>
      </c>
      <c r="G55" s="21"/>
      <c r="I55" s="159"/>
    </row>
    <row r="56" spans="1:16" ht="13.5" customHeight="1">
      <c r="A56" s="9">
        <v>4</v>
      </c>
      <c r="B56" s="160" t="s">
        <v>5</v>
      </c>
      <c r="C56" s="13">
        <f t="shared" si="10"/>
        <v>99772</v>
      </c>
      <c r="D56" s="87">
        <f t="shared" si="11"/>
        <v>104041</v>
      </c>
      <c r="E56" s="80">
        <f t="shared" si="12"/>
        <v>102.24426636059928</v>
      </c>
      <c r="F56" s="20">
        <f t="shared" si="13"/>
        <v>95.896809911477206</v>
      </c>
      <c r="G56" s="21"/>
      <c r="I56" s="159"/>
    </row>
    <row r="57" spans="1:16" ht="13.5" customHeight="1">
      <c r="A57" s="9">
        <v>5</v>
      </c>
      <c r="B57" s="160" t="s">
        <v>3</v>
      </c>
      <c r="C57" s="13">
        <f t="shared" si="10"/>
        <v>59380</v>
      </c>
      <c r="D57" s="87">
        <f t="shared" si="11"/>
        <v>52564</v>
      </c>
      <c r="E57" s="80">
        <f t="shared" si="12"/>
        <v>110.48264056860044</v>
      </c>
      <c r="F57" s="20">
        <f t="shared" si="13"/>
        <v>112.96704969180426</v>
      </c>
      <c r="G57" s="21"/>
      <c r="I57" s="159"/>
      <c r="P57" s="28"/>
    </row>
    <row r="58" spans="1:16" ht="13.5" customHeight="1">
      <c r="A58" s="9">
        <v>6</v>
      </c>
      <c r="B58" s="160" t="s">
        <v>1</v>
      </c>
      <c r="C58" s="13">
        <f t="shared" si="10"/>
        <v>48718</v>
      </c>
      <c r="D58" s="87">
        <f t="shared" si="11"/>
        <v>43668</v>
      </c>
      <c r="E58" s="80">
        <f t="shared" si="12"/>
        <v>103.90070165710507</v>
      </c>
      <c r="F58" s="20">
        <f t="shared" si="13"/>
        <v>111.56453238069066</v>
      </c>
      <c r="G58" s="21"/>
    </row>
    <row r="59" spans="1:16" ht="13.5" customHeight="1">
      <c r="A59" s="9">
        <v>7</v>
      </c>
      <c r="B59" s="162" t="s">
        <v>29</v>
      </c>
      <c r="C59" s="13">
        <f t="shared" si="10"/>
        <v>44786</v>
      </c>
      <c r="D59" s="87">
        <f t="shared" si="11"/>
        <v>33994</v>
      </c>
      <c r="E59" s="80">
        <f t="shared" si="12"/>
        <v>177.64467890999958</v>
      </c>
      <c r="F59" s="20">
        <f t="shared" si="13"/>
        <v>131.74677884332527</v>
      </c>
      <c r="G59" s="21"/>
    </row>
    <row r="60" spans="1:16" ht="13.5" customHeight="1">
      <c r="A60" s="9">
        <v>8</v>
      </c>
      <c r="B60" s="160" t="s">
        <v>2</v>
      </c>
      <c r="C60" s="13">
        <f t="shared" si="10"/>
        <v>41884</v>
      </c>
      <c r="D60" s="87">
        <f t="shared" si="11"/>
        <v>39452</v>
      </c>
      <c r="E60" s="80">
        <f t="shared" si="12"/>
        <v>112.5097375560749</v>
      </c>
      <c r="F60" s="20">
        <f t="shared" si="13"/>
        <v>106.16445300618473</v>
      </c>
      <c r="G60" s="21"/>
    </row>
    <row r="61" spans="1:16" ht="13.5" customHeight="1">
      <c r="A61" s="9">
        <v>9</v>
      </c>
      <c r="B61" s="162" t="s">
        <v>7</v>
      </c>
      <c r="C61" s="13">
        <f t="shared" si="10"/>
        <v>33540</v>
      </c>
      <c r="D61" s="87">
        <f t="shared" si="11"/>
        <v>31887</v>
      </c>
      <c r="E61" s="80">
        <f t="shared" si="12"/>
        <v>103.15873650539784</v>
      </c>
      <c r="F61" s="20">
        <f t="shared" si="13"/>
        <v>105.18393075548029</v>
      </c>
      <c r="G61" s="21"/>
    </row>
    <row r="62" spans="1:16" ht="13.5" customHeight="1" thickBot="1">
      <c r="A62" s="127">
        <v>10</v>
      </c>
      <c r="B62" s="375" t="s">
        <v>28</v>
      </c>
      <c r="C62" s="113">
        <f t="shared" si="10"/>
        <v>27187</v>
      </c>
      <c r="D62" s="128">
        <f t="shared" si="11"/>
        <v>24848</v>
      </c>
      <c r="E62" s="129">
        <f t="shared" si="12"/>
        <v>104.51312805135893</v>
      </c>
      <c r="F62" s="130">
        <f t="shared" si="13"/>
        <v>109.41323245331616</v>
      </c>
      <c r="G62" s="131"/>
    </row>
    <row r="63" spans="1:16" ht="13.5" customHeight="1" thickTop="1">
      <c r="A63" s="114"/>
      <c r="B63" s="132" t="s">
        <v>74</v>
      </c>
      <c r="C63" s="133">
        <f>SUM(J43)</f>
        <v>1080963</v>
      </c>
      <c r="D63" s="133">
        <f t="shared" si="11"/>
        <v>1127722</v>
      </c>
      <c r="E63" s="134">
        <f>SUM(C63/R26*100)</f>
        <v>104.59002403427498</v>
      </c>
      <c r="F63" s="135">
        <f t="shared" si="13"/>
        <v>95.853676704010383</v>
      </c>
      <c r="G63" s="114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L45" sqref="L45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66</v>
      </c>
      <c r="R1" s="104"/>
    </row>
    <row r="2" spans="8:30">
      <c r="H2" s="183" t="s">
        <v>201</v>
      </c>
      <c r="I2" s="3"/>
      <c r="J2" s="184" t="s">
        <v>102</v>
      </c>
      <c r="K2" s="3"/>
      <c r="L2" s="293" t="s">
        <v>196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99</v>
      </c>
      <c r="I3" s="3"/>
      <c r="J3" s="144" t="s">
        <v>100</v>
      </c>
      <c r="K3" s="3"/>
      <c r="L3" s="293" t="s">
        <v>99</v>
      </c>
      <c r="N3" s="418"/>
      <c r="S3" s="26"/>
      <c r="T3" s="26"/>
      <c r="U3" s="26"/>
    </row>
    <row r="4" spans="8:30" ht="13.5" customHeight="1">
      <c r="H4" s="97">
        <v>18028</v>
      </c>
      <c r="I4" s="3">
        <v>33</v>
      </c>
      <c r="J4" s="160" t="s">
        <v>0</v>
      </c>
      <c r="K4" s="116">
        <f>SUM(I4)</f>
        <v>33</v>
      </c>
      <c r="L4" s="309">
        <v>16045</v>
      </c>
      <c r="M4" s="45"/>
      <c r="N4" s="418"/>
      <c r="O4" s="90"/>
      <c r="S4" s="26"/>
      <c r="T4" s="26"/>
      <c r="U4" s="26"/>
    </row>
    <row r="5" spans="8:30" ht="13.5" customHeight="1">
      <c r="H5" s="289">
        <v>13529</v>
      </c>
      <c r="I5" s="3">
        <v>26</v>
      </c>
      <c r="J5" s="160" t="s">
        <v>30</v>
      </c>
      <c r="K5" s="116">
        <f t="shared" ref="K5:K13" si="0">SUM(I5)</f>
        <v>26</v>
      </c>
      <c r="L5" s="310">
        <v>13705</v>
      </c>
      <c r="M5" s="45"/>
      <c r="N5" s="418"/>
      <c r="O5" s="90"/>
      <c r="S5" s="26"/>
      <c r="T5" s="26"/>
      <c r="U5" s="26"/>
    </row>
    <row r="6" spans="8:30" ht="13.5" customHeight="1">
      <c r="H6" s="44">
        <v>9351</v>
      </c>
      <c r="I6" s="3">
        <v>14</v>
      </c>
      <c r="J6" s="160" t="s">
        <v>19</v>
      </c>
      <c r="K6" s="116">
        <f t="shared" si="0"/>
        <v>14</v>
      </c>
      <c r="L6" s="310">
        <v>6064</v>
      </c>
      <c r="M6" s="45"/>
      <c r="N6" s="418"/>
      <c r="O6" s="90"/>
      <c r="S6" s="26"/>
      <c r="T6" s="26"/>
      <c r="U6" s="26"/>
    </row>
    <row r="7" spans="8:30" ht="13.5" customHeight="1">
      <c r="H7" s="44">
        <v>3447</v>
      </c>
      <c r="I7" s="3">
        <v>38</v>
      </c>
      <c r="J7" s="160" t="s">
        <v>38</v>
      </c>
      <c r="K7" s="116">
        <f t="shared" si="0"/>
        <v>38</v>
      </c>
      <c r="L7" s="310">
        <v>3629</v>
      </c>
      <c r="M7" s="45"/>
      <c r="N7" s="418"/>
      <c r="O7" s="90"/>
      <c r="S7" s="26"/>
      <c r="T7" s="26"/>
      <c r="U7" s="26"/>
    </row>
    <row r="8" spans="8:30">
      <c r="H8" s="88">
        <v>3254</v>
      </c>
      <c r="I8" s="3">
        <v>15</v>
      </c>
      <c r="J8" s="160" t="s">
        <v>20</v>
      </c>
      <c r="K8" s="116">
        <f t="shared" si="0"/>
        <v>15</v>
      </c>
      <c r="L8" s="310">
        <v>3383</v>
      </c>
      <c r="M8" s="45"/>
      <c r="N8" s="90"/>
      <c r="O8" s="90"/>
      <c r="S8" s="26"/>
      <c r="T8" s="26"/>
      <c r="U8" s="26"/>
    </row>
    <row r="9" spans="8:30">
      <c r="H9" s="193">
        <v>3129</v>
      </c>
      <c r="I9" s="3">
        <v>37</v>
      </c>
      <c r="J9" s="160" t="s">
        <v>37</v>
      </c>
      <c r="K9" s="116">
        <f t="shared" si="0"/>
        <v>37</v>
      </c>
      <c r="L9" s="310">
        <v>2048</v>
      </c>
      <c r="M9" s="45"/>
      <c r="N9" s="90"/>
      <c r="O9" s="90"/>
      <c r="S9" s="26"/>
      <c r="T9" s="26"/>
      <c r="U9" s="26"/>
    </row>
    <row r="10" spans="8:30">
      <c r="H10" s="193">
        <v>2248</v>
      </c>
      <c r="I10" s="14">
        <v>34</v>
      </c>
      <c r="J10" s="162" t="s">
        <v>1</v>
      </c>
      <c r="K10" s="116">
        <f t="shared" si="0"/>
        <v>34</v>
      </c>
      <c r="L10" s="310">
        <v>2357</v>
      </c>
      <c r="S10" s="26"/>
      <c r="T10" s="26"/>
      <c r="U10" s="26"/>
    </row>
    <row r="11" spans="8:30">
      <c r="H11" s="43">
        <v>1846</v>
      </c>
      <c r="I11" s="3">
        <v>24</v>
      </c>
      <c r="J11" s="160" t="s">
        <v>28</v>
      </c>
      <c r="K11" s="116">
        <f t="shared" si="0"/>
        <v>24</v>
      </c>
      <c r="L11" s="310">
        <v>1523</v>
      </c>
      <c r="M11" s="45"/>
      <c r="N11" s="90"/>
      <c r="O11" s="90"/>
      <c r="S11" s="26"/>
      <c r="T11" s="26"/>
      <c r="U11" s="26"/>
    </row>
    <row r="12" spans="8:30">
      <c r="H12" s="166">
        <v>1420</v>
      </c>
      <c r="I12" s="14">
        <v>27</v>
      </c>
      <c r="J12" s="162" t="s">
        <v>31</v>
      </c>
      <c r="K12" s="116">
        <f t="shared" si="0"/>
        <v>27</v>
      </c>
      <c r="L12" s="310">
        <v>1488</v>
      </c>
      <c r="M12" s="45"/>
      <c r="N12" s="90"/>
      <c r="O12" s="90"/>
      <c r="S12" s="26"/>
      <c r="T12" s="26"/>
      <c r="U12" s="26"/>
    </row>
    <row r="13" spans="8:30" ht="14.25" thickBot="1">
      <c r="H13" s="436">
        <v>1167</v>
      </c>
      <c r="I13" s="378">
        <v>17</v>
      </c>
      <c r="J13" s="379" t="s">
        <v>21</v>
      </c>
      <c r="K13" s="116">
        <f t="shared" si="0"/>
        <v>17</v>
      </c>
      <c r="L13" s="310">
        <v>788</v>
      </c>
      <c r="M13" s="45"/>
      <c r="N13" s="90"/>
      <c r="O13" s="90"/>
      <c r="S13" s="26"/>
      <c r="T13" s="26"/>
      <c r="U13" s="26"/>
    </row>
    <row r="14" spans="8:30" ht="14.25" thickTop="1">
      <c r="H14" s="44">
        <v>905</v>
      </c>
      <c r="I14" s="121">
        <v>36</v>
      </c>
      <c r="J14" s="174" t="s">
        <v>5</v>
      </c>
      <c r="K14" s="107" t="s">
        <v>8</v>
      </c>
      <c r="L14" s="311">
        <v>56319</v>
      </c>
      <c r="S14" s="26"/>
      <c r="T14" s="26"/>
      <c r="U14" s="26"/>
    </row>
    <row r="15" spans="8:30">
      <c r="H15" s="88">
        <v>858</v>
      </c>
      <c r="I15" s="3">
        <v>25</v>
      </c>
      <c r="J15" s="160" t="s">
        <v>29</v>
      </c>
      <c r="K15" s="50"/>
      <c r="M15" s="42" t="s">
        <v>94</v>
      </c>
      <c r="N15" s="42" t="s">
        <v>75</v>
      </c>
      <c r="S15" s="26"/>
      <c r="T15" s="26"/>
      <c r="U15" s="26"/>
    </row>
    <row r="16" spans="8:30">
      <c r="H16" s="44">
        <v>704</v>
      </c>
      <c r="I16" s="3">
        <v>16</v>
      </c>
      <c r="J16" s="160" t="s">
        <v>3</v>
      </c>
      <c r="K16" s="116">
        <f>SUM(I4)</f>
        <v>33</v>
      </c>
      <c r="L16" s="160" t="s">
        <v>0</v>
      </c>
      <c r="M16" s="312">
        <v>15624</v>
      </c>
      <c r="N16" s="89">
        <f>SUM(H4)</f>
        <v>18028</v>
      </c>
      <c r="O16" s="45"/>
      <c r="P16" s="17"/>
      <c r="S16" s="26"/>
      <c r="T16" s="26"/>
      <c r="U16" s="26"/>
    </row>
    <row r="17" spans="1:21">
      <c r="H17" s="440">
        <v>586</v>
      </c>
      <c r="I17" s="3">
        <v>1</v>
      </c>
      <c r="J17" s="160" t="s">
        <v>4</v>
      </c>
      <c r="K17" s="116">
        <f t="shared" ref="K17:K25" si="1">SUM(I5)</f>
        <v>26</v>
      </c>
      <c r="L17" s="160" t="s">
        <v>30</v>
      </c>
      <c r="M17" s="313">
        <v>12220</v>
      </c>
      <c r="N17" s="89">
        <f t="shared" ref="N17:N25" si="2">SUM(H5)</f>
        <v>13529</v>
      </c>
      <c r="O17" s="45"/>
      <c r="P17" s="17"/>
      <c r="S17" s="26"/>
      <c r="T17" s="26"/>
      <c r="U17" s="26"/>
    </row>
    <row r="18" spans="1:21">
      <c r="H18" s="122">
        <v>571</v>
      </c>
      <c r="I18" s="33">
        <v>40</v>
      </c>
      <c r="J18" s="160" t="s">
        <v>2</v>
      </c>
      <c r="K18" s="116">
        <f t="shared" si="1"/>
        <v>14</v>
      </c>
      <c r="L18" s="160" t="s">
        <v>19</v>
      </c>
      <c r="M18" s="313">
        <v>9314</v>
      </c>
      <c r="N18" s="89">
        <f t="shared" si="2"/>
        <v>9351</v>
      </c>
      <c r="O18" s="45"/>
      <c r="P18" s="17"/>
      <c r="S18" s="26"/>
      <c r="T18" s="26"/>
      <c r="U18" s="26"/>
    </row>
    <row r="19" spans="1:21">
      <c r="H19" s="97">
        <v>229</v>
      </c>
      <c r="I19" s="3">
        <v>23</v>
      </c>
      <c r="J19" s="160" t="s">
        <v>27</v>
      </c>
      <c r="K19" s="116">
        <f t="shared" si="1"/>
        <v>38</v>
      </c>
      <c r="L19" s="160" t="s">
        <v>38</v>
      </c>
      <c r="M19" s="313">
        <v>3436</v>
      </c>
      <c r="N19" s="89">
        <f t="shared" si="2"/>
        <v>3447</v>
      </c>
      <c r="O19" s="45"/>
      <c r="P19" s="17"/>
      <c r="S19" s="26"/>
      <c r="T19" s="26"/>
      <c r="U19" s="26"/>
    </row>
    <row r="20" spans="1:21" ht="14.25" thickBot="1">
      <c r="H20" s="88">
        <v>192</v>
      </c>
      <c r="I20" s="3">
        <v>32</v>
      </c>
      <c r="J20" s="160" t="s">
        <v>35</v>
      </c>
      <c r="K20" s="116">
        <f t="shared" si="1"/>
        <v>15</v>
      </c>
      <c r="L20" s="160" t="s">
        <v>20</v>
      </c>
      <c r="M20" s="313">
        <v>3690</v>
      </c>
      <c r="N20" s="89">
        <f t="shared" si="2"/>
        <v>3254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53</v>
      </c>
      <c r="C21" s="59" t="s">
        <v>201</v>
      </c>
      <c r="D21" s="59" t="s">
        <v>193</v>
      </c>
      <c r="E21" s="59" t="s">
        <v>51</v>
      </c>
      <c r="F21" s="59" t="s">
        <v>50</v>
      </c>
      <c r="G21" s="59" t="s">
        <v>52</v>
      </c>
      <c r="H21" s="88">
        <v>83</v>
      </c>
      <c r="I21" s="3">
        <v>21</v>
      </c>
      <c r="J21" s="160" t="s">
        <v>25</v>
      </c>
      <c r="K21" s="116">
        <f t="shared" si="1"/>
        <v>37</v>
      </c>
      <c r="L21" s="160" t="s">
        <v>37</v>
      </c>
      <c r="M21" s="313">
        <v>4167</v>
      </c>
      <c r="N21" s="89">
        <f t="shared" si="2"/>
        <v>3129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18028</v>
      </c>
      <c r="D22" s="89">
        <f>SUM(L4)</f>
        <v>16045</v>
      </c>
      <c r="E22" s="52">
        <f t="shared" ref="E22:E32" si="4">SUM(N16/M16*100)</f>
        <v>115.38658474142345</v>
      </c>
      <c r="F22" s="55">
        <f>SUM(C22/D22*100)</f>
        <v>112.35899033966967</v>
      </c>
      <c r="G22" s="3"/>
      <c r="H22" s="372">
        <v>82</v>
      </c>
      <c r="I22" s="3">
        <v>9</v>
      </c>
      <c r="J22" s="3" t="s">
        <v>163</v>
      </c>
      <c r="K22" s="116">
        <f t="shared" si="1"/>
        <v>34</v>
      </c>
      <c r="L22" s="162" t="s">
        <v>1</v>
      </c>
      <c r="M22" s="313">
        <v>2197</v>
      </c>
      <c r="N22" s="89">
        <f t="shared" si="2"/>
        <v>2248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30</v>
      </c>
      <c r="C23" s="43">
        <f t="shared" si="3"/>
        <v>13529</v>
      </c>
      <c r="D23" s="89">
        <f>SUM(L5)</f>
        <v>13705</v>
      </c>
      <c r="E23" s="52">
        <f t="shared" si="4"/>
        <v>110.71194762684125</v>
      </c>
      <c r="F23" s="55">
        <f t="shared" ref="F23:F32" si="5">SUM(C23/D23*100)</f>
        <v>98.715797154323241</v>
      </c>
      <c r="G23" s="3"/>
      <c r="H23" s="125">
        <v>71</v>
      </c>
      <c r="I23" s="3">
        <v>2</v>
      </c>
      <c r="J23" s="160" t="s">
        <v>6</v>
      </c>
      <c r="K23" s="116">
        <f t="shared" si="1"/>
        <v>24</v>
      </c>
      <c r="L23" s="160" t="s">
        <v>28</v>
      </c>
      <c r="M23" s="313">
        <v>1808</v>
      </c>
      <c r="N23" s="89">
        <f t="shared" si="2"/>
        <v>1846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19</v>
      </c>
      <c r="C24" s="43">
        <f t="shared" si="3"/>
        <v>9351</v>
      </c>
      <c r="D24" s="89">
        <f t="shared" ref="D24:D31" si="6">SUM(L6)</f>
        <v>6064</v>
      </c>
      <c r="E24" s="52">
        <f t="shared" si="4"/>
        <v>100.39725144943097</v>
      </c>
      <c r="F24" s="55">
        <f t="shared" si="5"/>
        <v>154.2051451187335</v>
      </c>
      <c r="G24" s="3"/>
      <c r="H24" s="417">
        <v>60</v>
      </c>
      <c r="I24" s="3">
        <v>22</v>
      </c>
      <c r="J24" s="160" t="s">
        <v>26</v>
      </c>
      <c r="K24" s="116">
        <f t="shared" si="1"/>
        <v>27</v>
      </c>
      <c r="L24" s="162" t="s">
        <v>31</v>
      </c>
      <c r="M24" s="313">
        <v>841</v>
      </c>
      <c r="N24" s="89">
        <f t="shared" si="2"/>
        <v>1420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38</v>
      </c>
      <c r="C25" s="43">
        <f t="shared" si="3"/>
        <v>3447</v>
      </c>
      <c r="D25" s="89">
        <f t="shared" si="6"/>
        <v>3629</v>
      </c>
      <c r="E25" s="52">
        <f t="shared" si="4"/>
        <v>100.32013969732247</v>
      </c>
      <c r="F25" s="55">
        <f t="shared" si="5"/>
        <v>94.984844309727208</v>
      </c>
      <c r="G25" s="3"/>
      <c r="H25" s="91">
        <v>5</v>
      </c>
      <c r="I25" s="3">
        <v>4</v>
      </c>
      <c r="J25" s="160" t="s">
        <v>11</v>
      </c>
      <c r="K25" s="180">
        <f t="shared" si="1"/>
        <v>17</v>
      </c>
      <c r="L25" s="379" t="s">
        <v>21</v>
      </c>
      <c r="M25" s="314">
        <v>1111</v>
      </c>
      <c r="N25" s="166">
        <f t="shared" si="2"/>
        <v>1167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20</v>
      </c>
      <c r="C26" s="89">
        <f t="shared" si="3"/>
        <v>3254</v>
      </c>
      <c r="D26" s="89">
        <f t="shared" si="6"/>
        <v>3383</v>
      </c>
      <c r="E26" s="52">
        <f t="shared" si="4"/>
        <v>88.184281842818422</v>
      </c>
      <c r="F26" s="55">
        <f t="shared" si="5"/>
        <v>96.186816435116768</v>
      </c>
      <c r="G26" s="12"/>
      <c r="H26" s="125">
        <v>3</v>
      </c>
      <c r="I26" s="3">
        <v>12</v>
      </c>
      <c r="J26" s="160" t="s">
        <v>18</v>
      </c>
      <c r="K26" s="3"/>
      <c r="L26" s="361" t="s">
        <v>157</v>
      </c>
      <c r="M26" s="315">
        <v>58505</v>
      </c>
      <c r="N26" s="191">
        <f>SUM(H44)</f>
        <v>61769</v>
      </c>
      <c r="S26" s="26"/>
      <c r="T26" s="26"/>
      <c r="U26" s="26"/>
    </row>
    <row r="27" spans="1:21">
      <c r="A27" s="61">
        <v>6</v>
      </c>
      <c r="B27" s="160" t="s">
        <v>37</v>
      </c>
      <c r="C27" s="43">
        <f t="shared" si="3"/>
        <v>3129</v>
      </c>
      <c r="D27" s="89">
        <f t="shared" si="6"/>
        <v>2048</v>
      </c>
      <c r="E27" s="52">
        <f t="shared" si="4"/>
        <v>75.089992800575956</v>
      </c>
      <c r="F27" s="55">
        <f t="shared" si="5"/>
        <v>152.783203125</v>
      </c>
      <c r="G27" s="3"/>
      <c r="H27" s="372">
        <v>1</v>
      </c>
      <c r="I27" s="3">
        <v>31</v>
      </c>
      <c r="J27" s="160" t="s">
        <v>105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1</v>
      </c>
      <c r="C28" s="43">
        <f t="shared" si="3"/>
        <v>2248</v>
      </c>
      <c r="D28" s="89">
        <f t="shared" si="6"/>
        <v>2357</v>
      </c>
      <c r="E28" s="52">
        <f t="shared" si="4"/>
        <v>102.3213472917615</v>
      </c>
      <c r="F28" s="55">
        <f t="shared" si="5"/>
        <v>95.375477301654641</v>
      </c>
      <c r="G28" s="3"/>
      <c r="H28" s="91">
        <v>0</v>
      </c>
      <c r="I28" s="3">
        <v>3</v>
      </c>
      <c r="J28" s="160" t="s">
        <v>10</v>
      </c>
      <c r="L28" s="29"/>
      <c r="S28" s="26"/>
      <c r="T28" s="26"/>
      <c r="U28" s="26"/>
    </row>
    <row r="29" spans="1:21">
      <c r="A29" s="61">
        <v>8</v>
      </c>
      <c r="B29" s="160" t="s">
        <v>28</v>
      </c>
      <c r="C29" s="43">
        <f t="shared" si="3"/>
        <v>1846</v>
      </c>
      <c r="D29" s="89">
        <f t="shared" si="6"/>
        <v>1523</v>
      </c>
      <c r="E29" s="52">
        <f t="shared" si="4"/>
        <v>102.10176991150442</v>
      </c>
      <c r="F29" s="55">
        <f t="shared" si="5"/>
        <v>121.20814182534471</v>
      </c>
      <c r="G29" s="11"/>
      <c r="H29" s="125">
        <v>0</v>
      </c>
      <c r="I29" s="3">
        <v>5</v>
      </c>
      <c r="J29" s="160" t="s">
        <v>12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31</v>
      </c>
      <c r="C30" s="43">
        <f t="shared" si="3"/>
        <v>1420</v>
      </c>
      <c r="D30" s="89">
        <f t="shared" si="6"/>
        <v>1488</v>
      </c>
      <c r="E30" s="52">
        <f t="shared" si="4"/>
        <v>168.84661117717005</v>
      </c>
      <c r="F30" s="55">
        <f t="shared" si="5"/>
        <v>95.430107526881727</v>
      </c>
      <c r="G30" s="12"/>
      <c r="H30" s="91">
        <v>0</v>
      </c>
      <c r="I30" s="3">
        <v>6</v>
      </c>
      <c r="J30" s="160" t="s">
        <v>13</v>
      </c>
      <c r="L30" s="29"/>
      <c r="M30" s="26"/>
      <c r="S30" s="26"/>
      <c r="T30" s="26"/>
      <c r="U30" s="26"/>
    </row>
    <row r="31" spans="1:21" ht="14.25" thickBot="1">
      <c r="A31" s="64">
        <v>10</v>
      </c>
      <c r="B31" s="379" t="s">
        <v>21</v>
      </c>
      <c r="C31" s="43">
        <f t="shared" si="3"/>
        <v>1167</v>
      </c>
      <c r="D31" s="89">
        <f t="shared" si="6"/>
        <v>788</v>
      </c>
      <c r="E31" s="52">
        <f t="shared" si="4"/>
        <v>105.04050405040503</v>
      </c>
      <c r="F31" s="55">
        <f t="shared" si="5"/>
        <v>148.09644670050761</v>
      </c>
      <c r="G31" s="92"/>
      <c r="H31" s="125">
        <v>0</v>
      </c>
      <c r="I31" s="3">
        <v>7</v>
      </c>
      <c r="J31" s="160" t="s">
        <v>14</v>
      </c>
      <c r="L31" s="29"/>
      <c r="M31" s="26"/>
      <c r="Q31" t="s">
        <v>210</v>
      </c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61769</v>
      </c>
      <c r="D32" s="67">
        <f>SUM(L14)</f>
        <v>56319</v>
      </c>
      <c r="E32" s="70">
        <f t="shared" si="4"/>
        <v>105.5790103409965</v>
      </c>
      <c r="F32" s="68">
        <f t="shared" si="5"/>
        <v>109.67701841296898</v>
      </c>
      <c r="G32" s="69"/>
      <c r="H32" s="441">
        <v>0</v>
      </c>
      <c r="I32" s="3">
        <v>8</v>
      </c>
      <c r="J32" s="160" t="s">
        <v>15</v>
      </c>
      <c r="L32" s="29"/>
      <c r="M32" s="26"/>
      <c r="S32" s="26"/>
      <c r="T32" s="26"/>
      <c r="U32" s="26"/>
    </row>
    <row r="33" spans="2:30">
      <c r="H33" s="43">
        <v>0</v>
      </c>
      <c r="I33" s="3">
        <v>10</v>
      </c>
      <c r="J33" s="160" t="s">
        <v>16</v>
      </c>
      <c r="L33" s="29"/>
      <c r="M33" s="26"/>
      <c r="S33" s="26"/>
      <c r="T33" s="26"/>
      <c r="U33" s="26"/>
    </row>
    <row r="34" spans="2:30">
      <c r="H34" s="89">
        <v>0</v>
      </c>
      <c r="I34" s="3">
        <v>11</v>
      </c>
      <c r="J34" s="160" t="s">
        <v>17</v>
      </c>
      <c r="L34" s="29"/>
      <c r="M34" s="26"/>
      <c r="S34" s="26"/>
      <c r="T34" s="26"/>
      <c r="U34" s="26"/>
    </row>
    <row r="35" spans="2:30">
      <c r="H35" s="430">
        <v>0</v>
      </c>
      <c r="I35" s="3">
        <v>13</v>
      </c>
      <c r="J35" s="160" t="s">
        <v>7</v>
      </c>
      <c r="L35" s="29"/>
      <c r="M35" s="26"/>
      <c r="S35" s="26"/>
      <c r="T35" s="26"/>
      <c r="U35" s="26"/>
    </row>
    <row r="36" spans="2:30">
      <c r="B36" s="48"/>
      <c r="C36" s="26"/>
      <c r="E36" s="17"/>
      <c r="H36" s="89">
        <v>0</v>
      </c>
      <c r="I36" s="3">
        <v>18</v>
      </c>
      <c r="J36" s="160" t="s">
        <v>22</v>
      </c>
      <c r="L36" s="48"/>
      <c r="M36" s="26"/>
      <c r="S36" s="26"/>
      <c r="T36" s="26"/>
      <c r="U36" s="26"/>
    </row>
    <row r="37" spans="2:30">
      <c r="B37" s="18"/>
      <c r="C37" s="26"/>
      <c r="F37" s="26"/>
      <c r="G37" s="48"/>
      <c r="H37" s="333">
        <v>0</v>
      </c>
      <c r="I37" s="3">
        <v>19</v>
      </c>
      <c r="J37" s="160" t="s">
        <v>23</v>
      </c>
      <c r="L37" s="48"/>
      <c r="M37" s="26"/>
      <c r="S37" s="26"/>
      <c r="T37" s="26"/>
      <c r="U37" s="26"/>
    </row>
    <row r="38" spans="2:30">
      <c r="C38" s="26"/>
      <c r="F38" s="26"/>
      <c r="H38" s="193">
        <v>0</v>
      </c>
      <c r="I38" s="3">
        <v>20</v>
      </c>
      <c r="J38" s="160" t="s">
        <v>24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44">
        <v>0</v>
      </c>
      <c r="I39" s="3">
        <v>28</v>
      </c>
      <c r="J39" s="160" t="s">
        <v>32</v>
      </c>
      <c r="L39" s="48"/>
      <c r="M39" s="26"/>
      <c r="S39" s="26"/>
      <c r="T39" s="26"/>
      <c r="U39" s="26"/>
    </row>
    <row r="40" spans="2:30">
      <c r="C40" s="26"/>
      <c r="H40" s="88">
        <v>0</v>
      </c>
      <c r="I40" s="3">
        <v>29</v>
      </c>
      <c r="J40" s="160" t="s">
        <v>95</v>
      </c>
      <c r="L40" s="48"/>
      <c r="M40" s="26"/>
      <c r="S40" s="26"/>
      <c r="T40" s="26"/>
      <c r="U40" s="26"/>
    </row>
    <row r="41" spans="2:30">
      <c r="H41" s="44">
        <v>0</v>
      </c>
      <c r="I41" s="3">
        <v>30</v>
      </c>
      <c r="J41" s="160" t="s">
        <v>33</v>
      </c>
      <c r="L41" s="48"/>
      <c r="M41" s="26"/>
      <c r="S41" s="26"/>
      <c r="T41" s="26"/>
      <c r="U41" s="26"/>
    </row>
    <row r="42" spans="2:30">
      <c r="H42" s="44">
        <v>0</v>
      </c>
      <c r="I42" s="3">
        <v>35</v>
      </c>
      <c r="J42" s="160" t="s">
        <v>36</v>
      </c>
      <c r="L42" s="48"/>
      <c r="M42" s="26"/>
      <c r="S42" s="26"/>
      <c r="T42" s="26"/>
      <c r="U42" s="26"/>
    </row>
    <row r="43" spans="2:30">
      <c r="H43" s="44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61769</v>
      </c>
      <c r="I44" s="3"/>
      <c r="J44" s="165" t="s">
        <v>97</v>
      </c>
      <c r="L44" s="48"/>
      <c r="M44" s="26"/>
    </row>
    <row r="45" spans="2:30">
      <c r="R45" s="104"/>
    </row>
    <row r="46" spans="2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201</v>
      </c>
      <c r="I47" s="3"/>
      <c r="J47" s="178" t="s">
        <v>71</v>
      </c>
      <c r="K47" s="3"/>
      <c r="L47" s="298" t="s">
        <v>193</v>
      </c>
      <c r="S47" s="26"/>
      <c r="T47" s="26"/>
      <c r="U47" s="26"/>
      <c r="V47" s="26"/>
    </row>
    <row r="48" spans="2:30">
      <c r="H48" s="177" t="s">
        <v>99</v>
      </c>
      <c r="I48" s="121"/>
      <c r="J48" s="177" t="s">
        <v>53</v>
      </c>
      <c r="K48" s="121"/>
      <c r="L48" s="302" t="s">
        <v>99</v>
      </c>
      <c r="S48" s="26"/>
      <c r="T48" s="26"/>
      <c r="U48" s="26"/>
      <c r="V48" s="26"/>
    </row>
    <row r="49" spans="1:22">
      <c r="H49" s="43">
        <v>59032</v>
      </c>
      <c r="I49" s="3">
        <v>26</v>
      </c>
      <c r="J49" s="160" t="s">
        <v>30</v>
      </c>
      <c r="K49" s="3">
        <f>SUM(I49)</f>
        <v>26</v>
      </c>
      <c r="L49" s="303">
        <v>54173</v>
      </c>
      <c r="S49" s="26"/>
      <c r="T49" s="26"/>
      <c r="U49" s="26"/>
      <c r="V49" s="26"/>
    </row>
    <row r="50" spans="1:22">
      <c r="H50" s="43">
        <v>21022</v>
      </c>
      <c r="I50" s="3">
        <v>25</v>
      </c>
      <c r="J50" s="160" t="s">
        <v>29</v>
      </c>
      <c r="K50" s="3">
        <f t="shared" ref="K50:K58" si="7">SUM(I50)</f>
        <v>25</v>
      </c>
      <c r="L50" s="303">
        <v>12854</v>
      </c>
      <c r="M50" s="26"/>
      <c r="N50" s="90"/>
      <c r="O50" s="90"/>
      <c r="S50" s="26"/>
      <c r="T50" s="26"/>
      <c r="U50" s="26"/>
      <c r="V50" s="26"/>
    </row>
    <row r="51" spans="1:22">
      <c r="H51" s="88">
        <v>14321</v>
      </c>
      <c r="I51" s="3">
        <v>33</v>
      </c>
      <c r="J51" s="160" t="s">
        <v>0</v>
      </c>
      <c r="K51" s="3">
        <f t="shared" si="7"/>
        <v>33</v>
      </c>
      <c r="L51" s="303">
        <v>13217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333">
        <v>12914</v>
      </c>
      <c r="I52" s="3">
        <v>13</v>
      </c>
      <c r="J52" s="160" t="s">
        <v>7</v>
      </c>
      <c r="K52" s="3">
        <f t="shared" si="7"/>
        <v>13</v>
      </c>
      <c r="L52" s="443">
        <v>10509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201</v>
      </c>
      <c r="D53" s="59" t="s">
        <v>193</v>
      </c>
      <c r="E53" s="59" t="s">
        <v>51</v>
      </c>
      <c r="F53" s="59" t="s">
        <v>50</v>
      </c>
      <c r="G53" s="59" t="s">
        <v>52</v>
      </c>
      <c r="H53" s="44">
        <v>5740</v>
      </c>
      <c r="I53" s="3">
        <v>34</v>
      </c>
      <c r="J53" s="160" t="s">
        <v>1</v>
      </c>
      <c r="K53" s="3">
        <f t="shared" si="7"/>
        <v>34</v>
      </c>
      <c r="L53" s="303">
        <v>5578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59032</v>
      </c>
      <c r="D54" s="97">
        <f>SUM(L49)</f>
        <v>54173</v>
      </c>
      <c r="E54" s="52">
        <f t="shared" ref="E54:E64" si="9">SUM(N63/M63*100)</f>
        <v>121.67281571407959</v>
      </c>
      <c r="F54" s="52">
        <f>SUM(C54/D54*100)</f>
        <v>108.96941280711793</v>
      </c>
      <c r="G54" s="3"/>
      <c r="H54" s="44">
        <v>5203</v>
      </c>
      <c r="I54" s="3">
        <v>40</v>
      </c>
      <c r="J54" s="160" t="s">
        <v>2</v>
      </c>
      <c r="K54" s="3">
        <f t="shared" si="7"/>
        <v>40</v>
      </c>
      <c r="L54" s="303">
        <v>7694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29</v>
      </c>
      <c r="C55" s="43">
        <f t="shared" si="8"/>
        <v>21022</v>
      </c>
      <c r="D55" s="97">
        <f t="shared" ref="D55:D64" si="10">SUM(L50)</f>
        <v>12854</v>
      </c>
      <c r="E55" s="52">
        <f t="shared" si="9"/>
        <v>888.87949260042285</v>
      </c>
      <c r="F55" s="52">
        <f t="shared" ref="F55:F64" si="11">SUM(C55/D55*100)</f>
        <v>163.54442196981483</v>
      </c>
      <c r="G55" s="3"/>
      <c r="H55" s="88">
        <v>3830</v>
      </c>
      <c r="I55" s="3">
        <v>24</v>
      </c>
      <c r="J55" s="160" t="s">
        <v>28</v>
      </c>
      <c r="K55" s="3">
        <f t="shared" si="7"/>
        <v>24</v>
      </c>
      <c r="L55" s="303">
        <v>3302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0</v>
      </c>
      <c r="C56" s="43">
        <f t="shared" si="8"/>
        <v>14321</v>
      </c>
      <c r="D56" s="97">
        <f t="shared" si="10"/>
        <v>13217</v>
      </c>
      <c r="E56" s="52">
        <f t="shared" si="9"/>
        <v>154.67113079166216</v>
      </c>
      <c r="F56" s="52">
        <f t="shared" si="11"/>
        <v>108.35287886812439</v>
      </c>
      <c r="G56" s="3"/>
      <c r="H56" s="289">
        <v>2009</v>
      </c>
      <c r="I56" s="3">
        <v>36</v>
      </c>
      <c r="J56" s="160" t="s">
        <v>5</v>
      </c>
      <c r="K56" s="3">
        <f t="shared" si="7"/>
        <v>36</v>
      </c>
      <c r="L56" s="303">
        <v>1931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7</v>
      </c>
      <c r="C57" s="43">
        <f t="shared" si="8"/>
        <v>12914</v>
      </c>
      <c r="D57" s="97">
        <f t="shared" si="10"/>
        <v>10509</v>
      </c>
      <c r="E57" s="52">
        <f t="shared" si="9"/>
        <v>88.331053351573189</v>
      </c>
      <c r="F57" s="52">
        <f t="shared" si="11"/>
        <v>122.88514606527738</v>
      </c>
      <c r="G57" s="3"/>
      <c r="H57" s="91">
        <v>1846</v>
      </c>
      <c r="I57" s="3">
        <v>16</v>
      </c>
      <c r="J57" s="160" t="s">
        <v>3</v>
      </c>
      <c r="K57" s="3">
        <f t="shared" si="7"/>
        <v>16</v>
      </c>
      <c r="L57" s="303">
        <v>872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1</v>
      </c>
      <c r="C58" s="43">
        <f t="shared" si="8"/>
        <v>5740</v>
      </c>
      <c r="D58" s="97">
        <f t="shared" si="10"/>
        <v>5578</v>
      </c>
      <c r="E58" s="52">
        <f t="shared" si="9"/>
        <v>103.47935821164593</v>
      </c>
      <c r="F58" s="52">
        <f t="shared" si="11"/>
        <v>102.9042667622804</v>
      </c>
      <c r="G58" s="12"/>
      <c r="H58" s="166">
        <v>1523</v>
      </c>
      <c r="I58" s="14">
        <v>38</v>
      </c>
      <c r="J58" s="162" t="s">
        <v>38</v>
      </c>
      <c r="K58" s="14">
        <f t="shared" si="7"/>
        <v>38</v>
      </c>
      <c r="L58" s="304">
        <v>1651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2</v>
      </c>
      <c r="C59" s="43">
        <f t="shared" si="8"/>
        <v>5203</v>
      </c>
      <c r="D59" s="97">
        <f t="shared" si="10"/>
        <v>7694</v>
      </c>
      <c r="E59" s="52">
        <f t="shared" si="9"/>
        <v>70.837304288631714</v>
      </c>
      <c r="F59" s="52">
        <f t="shared" si="11"/>
        <v>67.624122693007536</v>
      </c>
      <c r="G59" s="3"/>
      <c r="H59" s="442">
        <v>1425</v>
      </c>
      <c r="I59" s="335">
        <v>22</v>
      </c>
      <c r="J59" s="220" t="s">
        <v>26</v>
      </c>
      <c r="K59" s="8" t="s">
        <v>67</v>
      </c>
      <c r="L59" s="305">
        <v>116786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28</v>
      </c>
      <c r="C60" s="43">
        <f t="shared" si="8"/>
        <v>3830</v>
      </c>
      <c r="D60" s="97">
        <f t="shared" si="10"/>
        <v>3302</v>
      </c>
      <c r="E60" s="52">
        <f t="shared" si="9"/>
        <v>103.51351351351352</v>
      </c>
      <c r="F60" s="52">
        <f t="shared" si="11"/>
        <v>115.99030890369473</v>
      </c>
      <c r="G60" s="3"/>
      <c r="H60" s="417">
        <v>626</v>
      </c>
      <c r="I60" s="139">
        <v>17</v>
      </c>
      <c r="J60" s="160" t="s">
        <v>21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5</v>
      </c>
      <c r="C61" s="43">
        <f t="shared" si="8"/>
        <v>2009</v>
      </c>
      <c r="D61" s="97">
        <f t="shared" si="10"/>
        <v>1931</v>
      </c>
      <c r="E61" s="52">
        <f t="shared" si="9"/>
        <v>109.60174577195853</v>
      </c>
      <c r="F61" s="52">
        <f t="shared" si="11"/>
        <v>104.03935784567582</v>
      </c>
      <c r="G61" s="11"/>
      <c r="H61" s="417">
        <v>562</v>
      </c>
      <c r="I61" s="139">
        <v>21</v>
      </c>
      <c r="J61" s="3" t="s">
        <v>155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3</v>
      </c>
      <c r="C62" s="43">
        <f t="shared" si="8"/>
        <v>1846</v>
      </c>
      <c r="D62" s="97">
        <f t="shared" si="10"/>
        <v>872</v>
      </c>
      <c r="E62" s="52">
        <f t="shared" si="9"/>
        <v>81.537102473498237</v>
      </c>
      <c r="F62" s="52">
        <f t="shared" si="11"/>
        <v>211.69724770642202</v>
      </c>
      <c r="G62" s="12"/>
      <c r="H62" s="417">
        <v>480</v>
      </c>
      <c r="I62" s="173">
        <v>23</v>
      </c>
      <c r="J62" s="160" t="s">
        <v>27</v>
      </c>
      <c r="K62" s="50"/>
      <c r="L62" t="s">
        <v>61</v>
      </c>
      <c r="M62" s="93" t="s">
        <v>63</v>
      </c>
      <c r="N62" s="42" t="s">
        <v>75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38</v>
      </c>
      <c r="C63" s="330">
        <f t="shared" si="8"/>
        <v>1523</v>
      </c>
      <c r="D63" s="137">
        <f t="shared" si="10"/>
        <v>1651</v>
      </c>
      <c r="E63" s="57">
        <f t="shared" si="9"/>
        <v>117.42482652274479</v>
      </c>
      <c r="F63" s="57">
        <f t="shared" si="11"/>
        <v>92.247122955784377</v>
      </c>
      <c r="G63" s="92"/>
      <c r="H63" s="435">
        <v>466</v>
      </c>
      <c r="I63" s="3">
        <v>12</v>
      </c>
      <c r="J63" s="160" t="s">
        <v>18</v>
      </c>
      <c r="K63" s="3">
        <f>SUM(K49)</f>
        <v>26</v>
      </c>
      <c r="L63" s="160" t="s">
        <v>30</v>
      </c>
      <c r="M63" s="169">
        <v>48517</v>
      </c>
      <c r="N63" s="89">
        <f>SUM(H49)</f>
        <v>59032</v>
      </c>
      <c r="O63" s="45"/>
      <c r="S63" s="26"/>
      <c r="T63" s="26"/>
      <c r="U63" s="26"/>
      <c r="V63" s="26"/>
    </row>
    <row r="64" spans="1:22" ht="14.25" thickBot="1">
      <c r="A64" s="65"/>
      <c r="B64" s="66"/>
      <c r="C64" s="100">
        <f>SUM(H89)</f>
        <v>131208</v>
      </c>
      <c r="D64" s="138">
        <f t="shared" si="10"/>
        <v>116786</v>
      </c>
      <c r="E64" s="70">
        <f t="shared" si="9"/>
        <v>131.3314515644706</v>
      </c>
      <c r="F64" s="70">
        <f t="shared" si="11"/>
        <v>112.34908293802339</v>
      </c>
      <c r="G64" s="69"/>
      <c r="H64" s="125">
        <v>160</v>
      </c>
      <c r="I64" s="3">
        <v>11</v>
      </c>
      <c r="J64" s="160" t="s">
        <v>17</v>
      </c>
      <c r="K64" s="3">
        <f t="shared" ref="K64:K72" si="12">SUM(K50)</f>
        <v>25</v>
      </c>
      <c r="L64" s="160" t="s">
        <v>29</v>
      </c>
      <c r="M64" s="169">
        <v>2365</v>
      </c>
      <c r="N64" s="89">
        <f t="shared" ref="N64:N72" si="13">SUM(H50)</f>
        <v>21022</v>
      </c>
      <c r="O64" s="45"/>
      <c r="S64" s="26"/>
      <c r="T64" s="26"/>
      <c r="U64" s="26"/>
      <c r="V64" s="26"/>
    </row>
    <row r="65" spans="2:22">
      <c r="H65" s="89">
        <v>18</v>
      </c>
      <c r="I65" s="3">
        <v>29</v>
      </c>
      <c r="J65" s="160" t="s">
        <v>95</v>
      </c>
      <c r="K65" s="3">
        <f t="shared" si="12"/>
        <v>33</v>
      </c>
      <c r="L65" s="160" t="s">
        <v>0</v>
      </c>
      <c r="M65" s="169">
        <v>9259</v>
      </c>
      <c r="N65" s="89">
        <f t="shared" si="13"/>
        <v>14321</v>
      </c>
      <c r="O65" s="45"/>
      <c r="S65" s="26"/>
      <c r="T65" s="26"/>
      <c r="U65" s="26"/>
      <c r="V65" s="26"/>
    </row>
    <row r="66" spans="2:22">
      <c r="H66" s="89">
        <v>15</v>
      </c>
      <c r="I66" s="3">
        <v>15</v>
      </c>
      <c r="J66" s="160" t="s">
        <v>20</v>
      </c>
      <c r="K66" s="3">
        <f t="shared" si="12"/>
        <v>13</v>
      </c>
      <c r="L66" s="160" t="s">
        <v>7</v>
      </c>
      <c r="M66" s="169">
        <v>14620</v>
      </c>
      <c r="N66" s="89">
        <f t="shared" si="13"/>
        <v>12914</v>
      </c>
      <c r="O66" s="45"/>
      <c r="S66" s="26"/>
      <c r="T66" s="26"/>
      <c r="U66" s="26"/>
      <c r="V66" s="26"/>
    </row>
    <row r="67" spans="2:22">
      <c r="H67" s="43">
        <v>10</v>
      </c>
      <c r="I67" s="3">
        <v>27</v>
      </c>
      <c r="J67" s="160" t="s">
        <v>31</v>
      </c>
      <c r="K67" s="3">
        <f t="shared" si="12"/>
        <v>34</v>
      </c>
      <c r="L67" s="160" t="s">
        <v>1</v>
      </c>
      <c r="M67" s="169">
        <v>5547</v>
      </c>
      <c r="N67" s="89">
        <f t="shared" si="13"/>
        <v>5740</v>
      </c>
      <c r="O67" s="45"/>
      <c r="S67" s="26"/>
      <c r="T67" s="26"/>
      <c r="U67" s="26"/>
      <c r="V67" s="26"/>
    </row>
    <row r="68" spans="2:22">
      <c r="B68" s="51"/>
      <c r="C68" s="26"/>
      <c r="H68" s="44">
        <v>4</v>
      </c>
      <c r="I68" s="3">
        <v>35</v>
      </c>
      <c r="J68" s="160" t="s">
        <v>36</v>
      </c>
      <c r="K68" s="3">
        <f t="shared" si="12"/>
        <v>40</v>
      </c>
      <c r="L68" s="160" t="s">
        <v>2</v>
      </c>
      <c r="M68" s="169">
        <v>7345</v>
      </c>
      <c r="N68" s="89">
        <f t="shared" si="13"/>
        <v>5203</v>
      </c>
      <c r="O68" s="45"/>
      <c r="S68" s="26"/>
      <c r="T68" s="26"/>
      <c r="U68" s="26"/>
      <c r="V68" s="26"/>
    </row>
    <row r="69" spans="2:22">
      <c r="B69" s="51"/>
      <c r="C69" s="26"/>
      <c r="H69" s="88">
        <v>2</v>
      </c>
      <c r="I69" s="3">
        <v>9</v>
      </c>
      <c r="J69" s="3" t="s">
        <v>161</v>
      </c>
      <c r="K69" s="3">
        <f t="shared" si="12"/>
        <v>24</v>
      </c>
      <c r="L69" s="160" t="s">
        <v>28</v>
      </c>
      <c r="M69" s="169">
        <v>3700</v>
      </c>
      <c r="N69" s="89">
        <f t="shared" si="13"/>
        <v>3830</v>
      </c>
      <c r="O69" s="45"/>
      <c r="S69" s="26"/>
      <c r="T69" s="26"/>
      <c r="U69" s="26"/>
      <c r="V69" s="26"/>
    </row>
    <row r="70" spans="2:22">
      <c r="B70" s="50"/>
      <c r="H70" s="44">
        <v>0</v>
      </c>
      <c r="I70" s="3">
        <v>1</v>
      </c>
      <c r="J70" s="160" t="s">
        <v>4</v>
      </c>
      <c r="K70" s="3">
        <f t="shared" si="12"/>
        <v>36</v>
      </c>
      <c r="L70" s="160" t="s">
        <v>5</v>
      </c>
      <c r="M70" s="169">
        <v>1833</v>
      </c>
      <c r="N70" s="89">
        <f t="shared" si="13"/>
        <v>2009</v>
      </c>
      <c r="O70" s="45"/>
      <c r="S70" s="26"/>
      <c r="T70" s="26"/>
      <c r="U70" s="26"/>
      <c r="V70" s="26"/>
    </row>
    <row r="71" spans="2:22">
      <c r="B71" s="50"/>
      <c r="H71" s="44">
        <v>0</v>
      </c>
      <c r="I71" s="3">
        <v>2</v>
      </c>
      <c r="J71" s="160" t="s">
        <v>6</v>
      </c>
      <c r="K71" s="3">
        <f t="shared" si="12"/>
        <v>16</v>
      </c>
      <c r="L71" s="160" t="s">
        <v>3</v>
      </c>
      <c r="M71" s="169">
        <v>2264</v>
      </c>
      <c r="N71" s="89">
        <f t="shared" si="13"/>
        <v>1846</v>
      </c>
      <c r="O71" s="45"/>
      <c r="S71" s="26"/>
      <c r="T71" s="26"/>
      <c r="U71" s="26"/>
      <c r="V71" s="26"/>
    </row>
    <row r="72" spans="2:22" ht="14.25" thickBot="1">
      <c r="B72" s="50"/>
      <c r="H72" s="88">
        <v>0</v>
      </c>
      <c r="I72" s="3">
        <v>3</v>
      </c>
      <c r="J72" s="160" t="s">
        <v>10</v>
      </c>
      <c r="K72" s="3">
        <f t="shared" si="12"/>
        <v>38</v>
      </c>
      <c r="L72" s="162" t="s">
        <v>38</v>
      </c>
      <c r="M72" s="170">
        <v>1297</v>
      </c>
      <c r="N72" s="89">
        <f t="shared" si="13"/>
        <v>1523</v>
      </c>
      <c r="O72" s="45"/>
      <c r="S72" s="26"/>
      <c r="T72" s="26"/>
      <c r="U72" s="26"/>
      <c r="V72" s="26"/>
    </row>
    <row r="73" spans="2:22" ht="14.25" thickTop="1">
      <c r="B73" s="50"/>
      <c r="H73" s="44">
        <v>0</v>
      </c>
      <c r="I73" s="3">
        <v>4</v>
      </c>
      <c r="J73" s="160" t="s">
        <v>11</v>
      </c>
      <c r="K73" s="43"/>
      <c r="L73" s="3" t="s">
        <v>178</v>
      </c>
      <c r="M73" s="168">
        <v>99906</v>
      </c>
      <c r="N73" s="167">
        <f>SUM(H89)</f>
        <v>131208</v>
      </c>
      <c r="O73" s="45"/>
      <c r="S73" s="26"/>
      <c r="T73" s="26"/>
      <c r="U73" s="26"/>
      <c r="V73" s="26"/>
    </row>
    <row r="74" spans="2:22">
      <c r="B74" s="50"/>
      <c r="H74" s="88">
        <v>0</v>
      </c>
      <c r="I74" s="3">
        <v>5</v>
      </c>
      <c r="J74" s="160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44">
        <v>0</v>
      </c>
      <c r="I75" s="3">
        <v>6</v>
      </c>
      <c r="J75" s="160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88">
        <v>0</v>
      </c>
      <c r="I76" s="3">
        <v>7</v>
      </c>
      <c r="J76" s="160" t="s">
        <v>14</v>
      </c>
      <c r="L76" s="48"/>
      <c r="M76" s="26"/>
      <c r="S76" s="26"/>
      <c r="T76" s="26"/>
      <c r="U76" s="26"/>
      <c r="V76" s="26"/>
    </row>
    <row r="77" spans="2:22">
      <c r="B77" s="50"/>
      <c r="H77" s="44">
        <v>0</v>
      </c>
      <c r="I77" s="3">
        <v>8</v>
      </c>
      <c r="J77" s="160" t="s">
        <v>15</v>
      </c>
      <c r="L77" s="48"/>
      <c r="M77" s="26"/>
      <c r="N77" s="26"/>
      <c r="O77" s="26"/>
      <c r="S77" s="26"/>
      <c r="T77" s="26"/>
      <c r="U77" s="26"/>
      <c r="V77" s="26"/>
    </row>
    <row r="78" spans="2:22">
      <c r="H78" s="44">
        <v>0</v>
      </c>
      <c r="I78" s="3">
        <v>10</v>
      </c>
      <c r="J78" s="160" t="s">
        <v>16</v>
      </c>
      <c r="L78" s="48"/>
      <c r="M78" s="26"/>
      <c r="N78" s="26"/>
      <c r="O78" s="26"/>
      <c r="S78" s="26"/>
      <c r="T78" s="26"/>
      <c r="U78" s="26"/>
      <c r="V78" s="26"/>
    </row>
    <row r="79" spans="2:22">
      <c r="H79" s="89">
        <v>0</v>
      </c>
      <c r="I79" s="3">
        <v>14</v>
      </c>
      <c r="J79" s="160" t="s">
        <v>19</v>
      </c>
      <c r="L79" s="48"/>
      <c r="M79" s="26"/>
      <c r="N79" s="26"/>
      <c r="O79" s="26"/>
      <c r="S79" s="26"/>
      <c r="T79" s="26"/>
      <c r="U79" s="26"/>
      <c r="V79" s="26"/>
    </row>
    <row r="80" spans="2:22">
      <c r="H80" s="44">
        <v>0</v>
      </c>
      <c r="I80" s="3">
        <v>18</v>
      </c>
      <c r="J80" s="160" t="s">
        <v>22</v>
      </c>
      <c r="L80" s="48"/>
      <c r="M80" s="26"/>
      <c r="N80" s="26"/>
      <c r="O80" s="26"/>
      <c r="S80" s="26"/>
      <c r="T80" s="26"/>
      <c r="U80" s="26"/>
      <c r="V80" s="26"/>
    </row>
    <row r="81" spans="8:22">
      <c r="H81" s="346">
        <v>0</v>
      </c>
      <c r="I81" s="3">
        <v>19</v>
      </c>
      <c r="J81" s="160" t="s">
        <v>23</v>
      </c>
      <c r="L81" s="48"/>
      <c r="M81" s="26"/>
      <c r="N81" s="26"/>
      <c r="O81" s="26"/>
      <c r="S81" s="26"/>
      <c r="T81" s="26"/>
      <c r="U81" s="26"/>
      <c r="V81" s="26"/>
    </row>
    <row r="82" spans="8:22">
      <c r="H82" s="89">
        <v>0</v>
      </c>
      <c r="I82" s="3">
        <v>20</v>
      </c>
      <c r="J82" s="160" t="s">
        <v>24</v>
      </c>
      <c r="L82" s="48"/>
      <c r="M82" s="26"/>
      <c r="N82" s="26"/>
      <c r="O82" s="26"/>
      <c r="S82" s="26"/>
      <c r="T82" s="26"/>
      <c r="U82" s="26"/>
      <c r="V82" s="26"/>
    </row>
    <row r="83" spans="8:22">
      <c r="H83" s="88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88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44">
        <v>0</v>
      </c>
      <c r="I85" s="3">
        <v>31</v>
      </c>
      <c r="J85" s="160" t="s">
        <v>96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44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88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4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131208</v>
      </c>
      <c r="I89" s="3"/>
      <c r="J89" s="3" t="s">
        <v>93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O12" sqref="O12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16" t="s">
        <v>65</v>
      </c>
      <c r="J1" s="101"/>
      <c r="Q1" s="26"/>
      <c r="R1" s="108"/>
    </row>
    <row r="2" spans="5:30">
      <c r="H2" s="280" t="s">
        <v>204</v>
      </c>
      <c r="I2" s="3"/>
      <c r="J2" s="185" t="s">
        <v>103</v>
      </c>
      <c r="K2" s="3"/>
      <c r="L2" s="179" t="s">
        <v>196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99</v>
      </c>
      <c r="I3" s="3"/>
      <c r="J3" s="144" t="s">
        <v>100</v>
      </c>
      <c r="K3" s="3"/>
      <c r="L3" s="42" t="s">
        <v>99</v>
      </c>
      <c r="M3" s="82"/>
      <c r="N3" s="418"/>
      <c r="R3" s="48"/>
      <c r="S3" s="26"/>
      <c r="T3" s="26"/>
      <c r="U3" s="26"/>
      <c r="V3" s="26"/>
    </row>
    <row r="4" spans="5:30" ht="13.5" customHeight="1">
      <c r="H4" s="89">
        <v>18722</v>
      </c>
      <c r="I4" s="3">
        <v>34</v>
      </c>
      <c r="J4" s="33" t="s">
        <v>1</v>
      </c>
      <c r="K4" s="200">
        <f>SUM(I4)</f>
        <v>34</v>
      </c>
      <c r="L4" s="272">
        <v>16910</v>
      </c>
      <c r="M4" s="45"/>
      <c r="N4" s="418"/>
      <c r="R4" s="48"/>
      <c r="S4" s="26"/>
      <c r="T4" s="26"/>
      <c r="U4" s="26"/>
      <c r="V4" s="26"/>
    </row>
    <row r="5" spans="5:30" ht="13.5" customHeight="1">
      <c r="H5" s="88">
        <v>17421</v>
      </c>
      <c r="I5" s="3">
        <v>33</v>
      </c>
      <c r="J5" s="33" t="s">
        <v>0</v>
      </c>
      <c r="K5" s="200">
        <f t="shared" ref="K5:K13" si="0">SUM(I5)</f>
        <v>33</v>
      </c>
      <c r="L5" s="272">
        <v>19068</v>
      </c>
      <c r="M5" s="45"/>
      <c r="N5" s="418"/>
      <c r="R5" s="48"/>
      <c r="S5" s="26"/>
      <c r="T5" s="26"/>
      <c r="U5" s="26"/>
      <c r="V5" s="26"/>
    </row>
    <row r="6" spans="5:30" ht="13.5" customHeight="1">
      <c r="H6" s="289">
        <v>17334</v>
      </c>
      <c r="I6" s="3">
        <v>17</v>
      </c>
      <c r="J6" s="33" t="s">
        <v>21</v>
      </c>
      <c r="K6" s="200">
        <f t="shared" si="0"/>
        <v>17</v>
      </c>
      <c r="L6" s="272">
        <v>18623</v>
      </c>
      <c r="M6" s="45"/>
      <c r="N6" s="418"/>
      <c r="R6" s="48"/>
      <c r="S6" s="26"/>
      <c r="T6" s="26"/>
      <c r="U6" s="26"/>
      <c r="V6" s="26"/>
    </row>
    <row r="7" spans="5:30" ht="13.5" customHeight="1">
      <c r="H7" s="88">
        <v>15179</v>
      </c>
      <c r="I7" s="3">
        <v>3</v>
      </c>
      <c r="J7" s="33" t="s">
        <v>10</v>
      </c>
      <c r="K7" s="200">
        <f t="shared" si="0"/>
        <v>3</v>
      </c>
      <c r="L7" s="272">
        <v>29679</v>
      </c>
      <c r="M7" s="45"/>
      <c r="N7" s="418"/>
      <c r="R7" s="48"/>
      <c r="S7" s="26"/>
      <c r="T7" s="26"/>
      <c r="U7" s="26"/>
      <c r="V7" s="26"/>
    </row>
    <row r="8" spans="5:30">
      <c r="H8" s="88">
        <v>14135</v>
      </c>
      <c r="I8" s="3">
        <v>40</v>
      </c>
      <c r="J8" s="33" t="s">
        <v>2</v>
      </c>
      <c r="K8" s="200">
        <f t="shared" si="0"/>
        <v>40</v>
      </c>
      <c r="L8" s="272">
        <v>10055</v>
      </c>
      <c r="M8" s="45"/>
      <c r="R8" s="48"/>
      <c r="S8" s="26"/>
      <c r="T8" s="26"/>
      <c r="U8" s="26"/>
      <c r="V8" s="26"/>
    </row>
    <row r="9" spans="5:30">
      <c r="H9" s="88">
        <v>10733</v>
      </c>
      <c r="I9" s="3">
        <v>31</v>
      </c>
      <c r="J9" s="33" t="s">
        <v>64</v>
      </c>
      <c r="K9" s="200">
        <f t="shared" si="0"/>
        <v>31</v>
      </c>
      <c r="L9" s="272">
        <v>10319</v>
      </c>
      <c r="M9" s="45"/>
      <c r="R9" s="48"/>
      <c r="S9" s="26"/>
      <c r="T9" s="26"/>
      <c r="U9" s="26"/>
      <c r="V9" s="26"/>
    </row>
    <row r="10" spans="5:30">
      <c r="H10" s="88">
        <v>10182</v>
      </c>
      <c r="I10" s="3">
        <v>13</v>
      </c>
      <c r="J10" s="33" t="s">
        <v>7</v>
      </c>
      <c r="K10" s="200">
        <f t="shared" si="0"/>
        <v>13</v>
      </c>
      <c r="L10" s="272">
        <v>8981</v>
      </c>
      <c r="M10" s="45"/>
      <c r="R10" s="48"/>
      <c r="S10" s="26"/>
      <c r="T10" s="26"/>
      <c r="U10" s="26"/>
      <c r="V10" s="26"/>
    </row>
    <row r="11" spans="5:30">
      <c r="H11" s="88">
        <v>7406</v>
      </c>
      <c r="I11" s="3">
        <v>25</v>
      </c>
      <c r="J11" s="33" t="s">
        <v>29</v>
      </c>
      <c r="K11" s="200">
        <f t="shared" si="0"/>
        <v>25</v>
      </c>
      <c r="L11" s="273">
        <v>7680</v>
      </c>
      <c r="M11" s="45"/>
      <c r="N11" s="29"/>
      <c r="R11" s="48"/>
      <c r="S11" s="26"/>
      <c r="T11" s="26"/>
      <c r="U11" s="26"/>
      <c r="V11" s="26"/>
    </row>
    <row r="12" spans="5:30">
      <c r="H12" s="444">
        <v>6936</v>
      </c>
      <c r="I12" s="3">
        <v>21</v>
      </c>
      <c r="J12" s="3" t="s">
        <v>158</v>
      </c>
      <c r="K12" s="200">
        <f t="shared" si="0"/>
        <v>21</v>
      </c>
      <c r="L12" s="273">
        <v>5570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27">
        <v>6519</v>
      </c>
      <c r="I13" s="14">
        <v>26</v>
      </c>
      <c r="J13" s="77" t="s">
        <v>30</v>
      </c>
      <c r="K13" s="200">
        <f t="shared" si="0"/>
        <v>26</v>
      </c>
      <c r="L13" s="273">
        <v>4177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3">
        <v>5184</v>
      </c>
      <c r="I14" s="219">
        <v>16</v>
      </c>
      <c r="J14" s="377" t="s">
        <v>3</v>
      </c>
      <c r="K14" s="107" t="s">
        <v>8</v>
      </c>
      <c r="L14" s="274">
        <v>157780</v>
      </c>
      <c r="N14" s="32"/>
      <c r="R14" s="48"/>
      <c r="S14" s="26"/>
      <c r="T14" s="26"/>
      <c r="U14" s="26"/>
      <c r="V14" s="26"/>
    </row>
    <row r="15" spans="5:30">
      <c r="H15" s="88">
        <v>4640</v>
      </c>
      <c r="I15" s="3">
        <v>38</v>
      </c>
      <c r="J15" s="33" t="s">
        <v>38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4443</v>
      </c>
      <c r="I16" s="3">
        <v>11</v>
      </c>
      <c r="J16" s="33" t="s">
        <v>17</v>
      </c>
      <c r="K16" s="50"/>
      <c r="L16" s="32"/>
      <c r="R16" s="48"/>
      <c r="S16" s="26"/>
      <c r="T16" s="26"/>
      <c r="U16" s="26"/>
      <c r="V16" s="26"/>
    </row>
    <row r="17" spans="1:22">
      <c r="H17" s="88">
        <v>3654</v>
      </c>
      <c r="I17" s="3">
        <v>2</v>
      </c>
      <c r="J17" s="33" t="s">
        <v>6</v>
      </c>
      <c r="L17" s="32"/>
      <c r="R17" s="48"/>
      <c r="S17" s="26"/>
      <c r="T17" s="26"/>
      <c r="U17" s="26"/>
      <c r="V17" s="26"/>
    </row>
    <row r="18" spans="1:22">
      <c r="H18" s="416">
        <v>1837</v>
      </c>
      <c r="I18" s="3">
        <v>14</v>
      </c>
      <c r="J18" s="33" t="s">
        <v>19</v>
      </c>
      <c r="L18" s="186" t="s">
        <v>103</v>
      </c>
      <c r="M18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>
      <c r="H19" s="43">
        <v>1486</v>
      </c>
      <c r="I19" s="3">
        <v>1</v>
      </c>
      <c r="J19" s="33" t="s">
        <v>4</v>
      </c>
      <c r="K19" s="116">
        <f>SUM(I4)</f>
        <v>34</v>
      </c>
      <c r="L19" s="33" t="s">
        <v>1</v>
      </c>
      <c r="M19" s="365">
        <v>18922</v>
      </c>
      <c r="N19" s="89">
        <f>SUM(H4)</f>
        <v>18722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53</v>
      </c>
      <c r="C20" s="59" t="s">
        <v>201</v>
      </c>
      <c r="D20" s="59" t="s">
        <v>193</v>
      </c>
      <c r="E20" s="59" t="s">
        <v>51</v>
      </c>
      <c r="F20" s="59" t="s">
        <v>50</v>
      </c>
      <c r="G20" s="60" t="s">
        <v>52</v>
      </c>
      <c r="H20" s="88">
        <v>1334</v>
      </c>
      <c r="I20" s="3">
        <v>24</v>
      </c>
      <c r="J20" s="33" t="s">
        <v>28</v>
      </c>
      <c r="K20" s="116">
        <f t="shared" ref="K20:K28" si="1">SUM(I5)</f>
        <v>33</v>
      </c>
      <c r="L20" s="33" t="s">
        <v>0</v>
      </c>
      <c r="M20" s="366">
        <v>13665</v>
      </c>
      <c r="N20" s="89">
        <f t="shared" ref="N20:N28" si="2">SUM(H5)</f>
        <v>17421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1</v>
      </c>
      <c r="C21" s="199">
        <f>SUM(H4)</f>
        <v>18722</v>
      </c>
      <c r="D21" s="89">
        <f>SUM(L4)</f>
        <v>16910</v>
      </c>
      <c r="E21" s="52">
        <f t="shared" ref="E21:E30" si="3">SUM(N19/M19*100)</f>
        <v>98.943029278089</v>
      </c>
      <c r="F21" s="52">
        <f t="shared" ref="F21:F31" si="4">SUM(C21/D21*100)</f>
        <v>110.71555292726198</v>
      </c>
      <c r="G21" s="62"/>
      <c r="H21" s="88">
        <v>1140</v>
      </c>
      <c r="I21" s="3">
        <v>36</v>
      </c>
      <c r="J21" s="33" t="s">
        <v>5</v>
      </c>
      <c r="K21" s="116">
        <f t="shared" si="1"/>
        <v>17</v>
      </c>
      <c r="L21" s="33" t="s">
        <v>21</v>
      </c>
      <c r="M21" s="366">
        <v>16685</v>
      </c>
      <c r="N21" s="89">
        <f t="shared" si="2"/>
        <v>17334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0</v>
      </c>
      <c r="C22" s="199">
        <f t="shared" ref="C22:C30" si="5">SUM(H5)</f>
        <v>17421</v>
      </c>
      <c r="D22" s="89">
        <f t="shared" ref="D22:D29" si="6">SUM(L5)</f>
        <v>19068</v>
      </c>
      <c r="E22" s="52">
        <f t="shared" si="3"/>
        <v>127.48627881448957</v>
      </c>
      <c r="F22" s="52">
        <f t="shared" si="4"/>
        <v>91.362492133417234</v>
      </c>
      <c r="G22" s="62"/>
      <c r="H22" s="44">
        <v>757</v>
      </c>
      <c r="I22" s="3">
        <v>9</v>
      </c>
      <c r="J22" s="3" t="s">
        <v>162</v>
      </c>
      <c r="K22" s="116">
        <f t="shared" si="1"/>
        <v>3</v>
      </c>
      <c r="L22" s="33" t="s">
        <v>10</v>
      </c>
      <c r="M22" s="366">
        <v>32260</v>
      </c>
      <c r="N22" s="89">
        <f t="shared" si="2"/>
        <v>15179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21</v>
      </c>
      <c r="C23" s="199">
        <f t="shared" si="5"/>
        <v>17334</v>
      </c>
      <c r="D23" s="89">
        <f t="shared" si="6"/>
        <v>18623</v>
      </c>
      <c r="E23" s="52">
        <f t="shared" si="3"/>
        <v>103.88972130656278</v>
      </c>
      <c r="F23" s="52">
        <f t="shared" si="4"/>
        <v>93.078451377329102</v>
      </c>
      <c r="G23" s="62"/>
      <c r="H23" s="88">
        <v>450</v>
      </c>
      <c r="I23" s="3">
        <v>10</v>
      </c>
      <c r="J23" s="33" t="s">
        <v>16</v>
      </c>
      <c r="K23" s="116">
        <f t="shared" si="1"/>
        <v>40</v>
      </c>
      <c r="L23" s="33" t="s">
        <v>2</v>
      </c>
      <c r="M23" s="366">
        <v>10305</v>
      </c>
      <c r="N23" s="89">
        <f t="shared" si="2"/>
        <v>14135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10</v>
      </c>
      <c r="C24" s="199">
        <f t="shared" si="5"/>
        <v>15179</v>
      </c>
      <c r="D24" s="89">
        <f t="shared" si="6"/>
        <v>29679</v>
      </c>
      <c r="E24" s="52">
        <f t="shared" si="3"/>
        <v>47.052076875387478</v>
      </c>
      <c r="F24" s="52">
        <f t="shared" si="4"/>
        <v>51.143906465851273</v>
      </c>
      <c r="G24" s="62"/>
      <c r="H24" s="88">
        <v>422</v>
      </c>
      <c r="I24" s="3">
        <v>12</v>
      </c>
      <c r="J24" s="33" t="s">
        <v>18</v>
      </c>
      <c r="K24" s="116">
        <f t="shared" si="1"/>
        <v>31</v>
      </c>
      <c r="L24" s="33" t="s">
        <v>64</v>
      </c>
      <c r="M24" s="366">
        <v>8820</v>
      </c>
      <c r="N24" s="89">
        <f t="shared" si="2"/>
        <v>10733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2</v>
      </c>
      <c r="C25" s="199">
        <f t="shared" si="5"/>
        <v>14135</v>
      </c>
      <c r="D25" s="89">
        <f t="shared" si="6"/>
        <v>10055</v>
      </c>
      <c r="E25" s="52">
        <f t="shared" si="3"/>
        <v>137.16642406598737</v>
      </c>
      <c r="F25" s="52">
        <f t="shared" si="4"/>
        <v>140.57682744903033</v>
      </c>
      <c r="G25" s="72"/>
      <c r="H25" s="88">
        <v>284</v>
      </c>
      <c r="I25" s="3">
        <v>32</v>
      </c>
      <c r="J25" s="33" t="s">
        <v>35</v>
      </c>
      <c r="K25" s="116">
        <f t="shared" si="1"/>
        <v>13</v>
      </c>
      <c r="L25" s="33" t="s">
        <v>7</v>
      </c>
      <c r="M25" s="366">
        <v>8548</v>
      </c>
      <c r="N25" s="89">
        <f t="shared" si="2"/>
        <v>10182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64</v>
      </c>
      <c r="C26" s="199">
        <f t="shared" si="5"/>
        <v>10733</v>
      </c>
      <c r="D26" s="89">
        <f t="shared" si="6"/>
        <v>10319</v>
      </c>
      <c r="E26" s="52">
        <f t="shared" si="3"/>
        <v>121.68934240362812</v>
      </c>
      <c r="F26" s="52">
        <f t="shared" si="4"/>
        <v>104.01201666828182</v>
      </c>
      <c r="G26" s="62"/>
      <c r="H26" s="88">
        <v>264</v>
      </c>
      <c r="I26" s="3">
        <v>7</v>
      </c>
      <c r="J26" s="33" t="s">
        <v>14</v>
      </c>
      <c r="K26" s="116">
        <f t="shared" si="1"/>
        <v>25</v>
      </c>
      <c r="L26" s="33" t="s">
        <v>29</v>
      </c>
      <c r="M26" s="367">
        <v>7762</v>
      </c>
      <c r="N26" s="89">
        <f t="shared" si="2"/>
        <v>7406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7</v>
      </c>
      <c r="C27" s="199">
        <f t="shared" si="5"/>
        <v>10182</v>
      </c>
      <c r="D27" s="89">
        <f t="shared" si="6"/>
        <v>8981</v>
      </c>
      <c r="E27" s="52">
        <f t="shared" si="3"/>
        <v>119.11558259241927</v>
      </c>
      <c r="F27" s="52">
        <f t="shared" si="4"/>
        <v>113.37267564859148</v>
      </c>
      <c r="G27" s="62"/>
      <c r="H27" s="88">
        <v>250</v>
      </c>
      <c r="I27" s="3">
        <v>37</v>
      </c>
      <c r="J27" s="33" t="s">
        <v>37</v>
      </c>
      <c r="K27" s="116">
        <f t="shared" si="1"/>
        <v>21</v>
      </c>
      <c r="L27" s="3" t="s">
        <v>155</v>
      </c>
      <c r="M27" s="368">
        <v>5581</v>
      </c>
      <c r="N27" s="89">
        <f t="shared" si="2"/>
        <v>6936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29</v>
      </c>
      <c r="C28" s="199">
        <f t="shared" si="5"/>
        <v>7406</v>
      </c>
      <c r="D28" s="89">
        <f t="shared" si="6"/>
        <v>7680</v>
      </c>
      <c r="E28" s="52">
        <f t="shared" si="3"/>
        <v>95.413553207936104</v>
      </c>
      <c r="F28" s="52">
        <f t="shared" si="4"/>
        <v>96.432291666666671</v>
      </c>
      <c r="G28" s="73"/>
      <c r="H28" s="88">
        <v>201</v>
      </c>
      <c r="I28" s="3">
        <v>39</v>
      </c>
      <c r="J28" s="33" t="s">
        <v>39</v>
      </c>
      <c r="K28" s="180">
        <f t="shared" si="1"/>
        <v>26</v>
      </c>
      <c r="L28" s="77" t="s">
        <v>30</v>
      </c>
      <c r="M28" s="368">
        <v>4054</v>
      </c>
      <c r="N28" s="166">
        <f t="shared" si="2"/>
        <v>6519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" t="s">
        <v>155</v>
      </c>
      <c r="C29" s="199">
        <f t="shared" si="5"/>
        <v>6936</v>
      </c>
      <c r="D29" s="89">
        <f t="shared" si="6"/>
        <v>5570</v>
      </c>
      <c r="E29" s="52">
        <f t="shared" si="3"/>
        <v>124.27880308188497</v>
      </c>
      <c r="F29" s="52">
        <f t="shared" si="4"/>
        <v>124.524236983842</v>
      </c>
      <c r="G29" s="72"/>
      <c r="H29" s="88">
        <v>195</v>
      </c>
      <c r="I29" s="3">
        <v>27</v>
      </c>
      <c r="J29" s="33" t="s">
        <v>31</v>
      </c>
      <c r="K29" s="114"/>
      <c r="L29" s="114" t="s">
        <v>166</v>
      </c>
      <c r="M29" s="369">
        <v>168558</v>
      </c>
      <c r="N29" s="171">
        <f>SUM(H44)</f>
        <v>151627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30</v>
      </c>
      <c r="C30" s="199">
        <f t="shared" si="5"/>
        <v>6519</v>
      </c>
      <c r="D30" s="89">
        <f>SUM(L13)</f>
        <v>4177</v>
      </c>
      <c r="E30" s="57">
        <f t="shared" si="3"/>
        <v>160.80414405525408</v>
      </c>
      <c r="F30" s="63">
        <f t="shared" si="4"/>
        <v>156.06894900646398</v>
      </c>
      <c r="G30" s="75"/>
      <c r="H30" s="88">
        <v>161</v>
      </c>
      <c r="I30" s="3">
        <v>4</v>
      </c>
      <c r="J30" s="33" t="s">
        <v>11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151627</v>
      </c>
      <c r="D31" s="67">
        <f>SUM(L14)</f>
        <v>157780</v>
      </c>
      <c r="E31" s="70">
        <f>SUM(N29/M29*100)</f>
        <v>89.955386276533886</v>
      </c>
      <c r="F31" s="63">
        <f t="shared" si="4"/>
        <v>96.100266193433896</v>
      </c>
      <c r="G31" s="71"/>
      <c r="H31" s="88">
        <v>139</v>
      </c>
      <c r="I31" s="3">
        <v>20</v>
      </c>
      <c r="J31" s="33" t="s">
        <v>24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43">
        <v>132</v>
      </c>
      <c r="I32" s="3">
        <v>15</v>
      </c>
      <c r="J32" s="33" t="s">
        <v>20</v>
      </c>
      <c r="L32" s="32"/>
      <c r="M32" s="26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60</v>
      </c>
      <c r="I33" s="3">
        <v>5</v>
      </c>
      <c r="J33" s="33" t="s">
        <v>12</v>
      </c>
      <c r="L33" s="32"/>
      <c r="M33" s="26"/>
      <c r="N33" s="26"/>
      <c r="R33" s="48"/>
      <c r="S33" s="26"/>
      <c r="T33" s="26"/>
      <c r="U33" s="26"/>
      <c r="V33" s="26"/>
    </row>
    <row r="34" spans="3:30">
      <c r="H34" s="88">
        <v>12</v>
      </c>
      <c r="I34" s="3">
        <v>18</v>
      </c>
      <c r="J34" s="33" t="s">
        <v>22</v>
      </c>
      <c r="L34" s="32"/>
      <c r="M34" s="26"/>
      <c r="N34" s="26"/>
      <c r="R34" s="48"/>
      <c r="S34" s="26"/>
      <c r="T34" s="26"/>
      <c r="U34" s="26"/>
      <c r="V34" s="26"/>
    </row>
    <row r="35" spans="3:30">
      <c r="C35" s="26"/>
      <c r="E35" s="17"/>
      <c r="H35" s="438">
        <v>8</v>
      </c>
      <c r="I35" s="3">
        <v>23</v>
      </c>
      <c r="J35" s="33" t="s">
        <v>27</v>
      </c>
      <c r="L35" s="32"/>
      <c r="M35" s="26"/>
      <c r="N35" s="26"/>
      <c r="R35" s="48"/>
      <c r="S35" s="26"/>
      <c r="T35" s="26"/>
      <c r="U35" s="26"/>
      <c r="V35" s="26"/>
    </row>
    <row r="36" spans="3:30">
      <c r="H36" s="89">
        <v>5</v>
      </c>
      <c r="I36" s="3">
        <v>19</v>
      </c>
      <c r="J36" s="33" t="s">
        <v>23</v>
      </c>
      <c r="L36" s="32"/>
      <c r="M36" s="26"/>
      <c r="N36" s="26"/>
      <c r="R36" s="48"/>
      <c r="S36" s="26"/>
      <c r="T36" s="26"/>
      <c r="U36" s="26"/>
      <c r="V36" s="26"/>
    </row>
    <row r="37" spans="3:30">
      <c r="H37" s="289">
        <v>1</v>
      </c>
      <c r="I37" s="3">
        <v>29</v>
      </c>
      <c r="J37" s="33" t="s">
        <v>54</v>
      </c>
      <c r="L37" s="32"/>
      <c r="M37" s="26"/>
      <c r="N37" s="26"/>
      <c r="R37" s="48"/>
      <c r="S37" s="26"/>
      <c r="T37" s="26"/>
      <c r="U37" s="26"/>
      <c r="V37" s="26"/>
    </row>
    <row r="38" spans="3:30">
      <c r="H38" s="88">
        <v>1</v>
      </c>
      <c r="I38" s="3">
        <v>30</v>
      </c>
      <c r="J38" s="33" t="s">
        <v>33</v>
      </c>
      <c r="L38" s="32"/>
      <c r="M38" s="26"/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>
      <c r="H44" s="119">
        <f>SUM(H4:H43)</f>
        <v>151627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204</v>
      </c>
      <c r="I48" s="3"/>
      <c r="J48" s="188" t="s">
        <v>91</v>
      </c>
      <c r="K48" s="3"/>
      <c r="L48" s="326" t="s">
        <v>196</v>
      </c>
      <c r="M48" s="48"/>
      <c r="N48" s="26"/>
      <c r="R48" s="48"/>
      <c r="S48" s="26"/>
      <c r="T48" s="26"/>
      <c r="U48" s="26"/>
      <c r="V48" s="26"/>
    </row>
    <row r="49" spans="1:22">
      <c r="H49" s="94" t="s">
        <v>99</v>
      </c>
      <c r="I49" s="3"/>
      <c r="J49" s="144" t="s">
        <v>9</v>
      </c>
      <c r="K49" s="3"/>
      <c r="L49" s="326" t="s">
        <v>170</v>
      </c>
      <c r="M49" s="82"/>
      <c r="R49" s="48"/>
      <c r="S49" s="26"/>
      <c r="T49" s="26"/>
      <c r="U49" s="26"/>
      <c r="V49" s="26"/>
    </row>
    <row r="50" spans="1:22">
      <c r="H50" s="43">
        <v>26842</v>
      </c>
      <c r="I50" s="3">
        <v>16</v>
      </c>
      <c r="J50" s="33" t="s">
        <v>3</v>
      </c>
      <c r="K50" s="324">
        <f>SUM(I50)</f>
        <v>16</v>
      </c>
      <c r="L50" s="327">
        <v>22425</v>
      </c>
      <c r="M50" s="45"/>
      <c r="R50" s="48"/>
      <c r="S50" s="26"/>
      <c r="T50" s="26"/>
      <c r="U50" s="26"/>
      <c r="V50" s="26"/>
    </row>
    <row r="51" spans="1:22">
      <c r="H51" s="44">
        <v>15217</v>
      </c>
      <c r="I51" s="3">
        <v>26</v>
      </c>
      <c r="J51" s="33" t="s">
        <v>30</v>
      </c>
      <c r="K51" s="324">
        <f t="shared" ref="K51:K59" si="7">SUM(I51)</f>
        <v>26</v>
      </c>
      <c r="L51" s="328">
        <v>10525</v>
      </c>
      <c r="M51" s="45"/>
      <c r="R51" s="48"/>
      <c r="S51" s="26"/>
      <c r="T51" s="26"/>
      <c r="U51" s="26"/>
      <c r="V51" s="26"/>
    </row>
    <row r="52" spans="1:22" ht="14.25" thickBot="1">
      <c r="H52" s="44">
        <v>6497</v>
      </c>
      <c r="I52" s="3">
        <v>33</v>
      </c>
      <c r="J52" s="33" t="s">
        <v>0</v>
      </c>
      <c r="K52" s="324">
        <f t="shared" si="7"/>
        <v>33</v>
      </c>
      <c r="L52" s="328">
        <v>5346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201</v>
      </c>
      <c r="D53" s="59" t="s">
        <v>193</v>
      </c>
      <c r="E53" s="59" t="s">
        <v>51</v>
      </c>
      <c r="F53" s="59" t="s">
        <v>50</v>
      </c>
      <c r="G53" s="60" t="s">
        <v>52</v>
      </c>
      <c r="H53" s="88">
        <v>5498</v>
      </c>
      <c r="I53" s="3">
        <v>34</v>
      </c>
      <c r="J53" s="33" t="s">
        <v>1</v>
      </c>
      <c r="K53" s="324">
        <f t="shared" si="7"/>
        <v>34</v>
      </c>
      <c r="L53" s="328">
        <v>5801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26842</v>
      </c>
      <c r="D54" s="97">
        <f>SUM(L50)</f>
        <v>22425</v>
      </c>
      <c r="E54" s="52">
        <f t="shared" ref="E54:E63" si="8">SUM(N67/M67*100)</f>
        <v>124.82909361484444</v>
      </c>
      <c r="F54" s="52">
        <f t="shared" ref="F54:F62" si="9">SUM(C54/D54*100)</f>
        <v>119.69676700111482</v>
      </c>
      <c r="G54" s="62"/>
      <c r="H54" s="44">
        <v>5235</v>
      </c>
      <c r="I54" s="3">
        <v>38</v>
      </c>
      <c r="J54" s="33" t="s">
        <v>38</v>
      </c>
      <c r="K54" s="324">
        <f t="shared" si="7"/>
        <v>38</v>
      </c>
      <c r="L54" s="328">
        <v>4176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15217</v>
      </c>
      <c r="D55" s="97">
        <f t="shared" ref="D55:D63" si="11">SUM(L51)</f>
        <v>10525</v>
      </c>
      <c r="E55" s="52">
        <f t="shared" si="8"/>
        <v>105.45391545391544</v>
      </c>
      <c r="F55" s="52">
        <f t="shared" si="9"/>
        <v>144.5795724465558</v>
      </c>
      <c r="G55" s="62"/>
      <c r="H55" s="88">
        <v>2266</v>
      </c>
      <c r="I55" s="3">
        <v>25</v>
      </c>
      <c r="J55" s="33" t="s">
        <v>29</v>
      </c>
      <c r="K55" s="324">
        <f t="shared" si="7"/>
        <v>25</v>
      </c>
      <c r="L55" s="328">
        <v>690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0</v>
      </c>
      <c r="C56" s="43">
        <f t="shared" si="10"/>
        <v>6497</v>
      </c>
      <c r="D56" s="97">
        <f t="shared" si="11"/>
        <v>5346</v>
      </c>
      <c r="E56" s="52">
        <f t="shared" si="8"/>
        <v>119.7162336465819</v>
      </c>
      <c r="F56" s="52">
        <f t="shared" si="9"/>
        <v>121.53011597456043</v>
      </c>
      <c r="G56" s="62"/>
      <c r="H56" s="44">
        <v>2177</v>
      </c>
      <c r="I56" s="3">
        <v>17</v>
      </c>
      <c r="J56" s="33" t="s">
        <v>21</v>
      </c>
      <c r="K56" s="324">
        <f t="shared" si="7"/>
        <v>17</v>
      </c>
      <c r="L56" s="328">
        <v>952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1</v>
      </c>
      <c r="C57" s="43">
        <f t="shared" si="10"/>
        <v>5498</v>
      </c>
      <c r="D57" s="97">
        <f t="shared" si="11"/>
        <v>5801</v>
      </c>
      <c r="E57" s="52">
        <f t="shared" si="8"/>
        <v>95.385149201943094</v>
      </c>
      <c r="F57" s="52">
        <f t="shared" si="9"/>
        <v>94.776762627133252</v>
      </c>
      <c r="G57" s="62"/>
      <c r="H57" s="88">
        <v>1770</v>
      </c>
      <c r="I57" s="3">
        <v>24</v>
      </c>
      <c r="J57" s="33" t="s">
        <v>28</v>
      </c>
      <c r="K57" s="324">
        <f t="shared" si="7"/>
        <v>24</v>
      </c>
      <c r="L57" s="328">
        <v>1529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38</v>
      </c>
      <c r="C58" s="43">
        <f t="shared" si="10"/>
        <v>5235</v>
      </c>
      <c r="D58" s="97">
        <f t="shared" si="11"/>
        <v>4176</v>
      </c>
      <c r="E58" s="52">
        <f t="shared" si="8"/>
        <v>114.92864983534577</v>
      </c>
      <c r="F58" s="52">
        <f t="shared" si="9"/>
        <v>125.35919540229885</v>
      </c>
      <c r="G58" s="72"/>
      <c r="H58" s="44">
        <v>1041</v>
      </c>
      <c r="I58" s="3">
        <v>14</v>
      </c>
      <c r="J58" s="33" t="s">
        <v>19</v>
      </c>
      <c r="K58" s="324">
        <f t="shared" si="7"/>
        <v>14</v>
      </c>
      <c r="L58" s="328">
        <v>1214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29</v>
      </c>
      <c r="C59" s="43">
        <f t="shared" si="10"/>
        <v>2266</v>
      </c>
      <c r="D59" s="97">
        <f t="shared" si="11"/>
        <v>690</v>
      </c>
      <c r="E59" s="52">
        <f t="shared" si="8"/>
        <v>175.93167701863354</v>
      </c>
      <c r="F59" s="52">
        <f t="shared" si="9"/>
        <v>328.40579710144925</v>
      </c>
      <c r="G59" s="62"/>
      <c r="H59" s="428">
        <v>867</v>
      </c>
      <c r="I59" s="14">
        <v>36</v>
      </c>
      <c r="J59" s="77" t="s">
        <v>5</v>
      </c>
      <c r="K59" s="325">
        <f t="shared" si="7"/>
        <v>36</v>
      </c>
      <c r="L59" s="329">
        <v>326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21</v>
      </c>
      <c r="C60" s="89">
        <f t="shared" si="10"/>
        <v>2177</v>
      </c>
      <c r="D60" s="97">
        <f t="shared" si="11"/>
        <v>952</v>
      </c>
      <c r="E60" s="52">
        <f t="shared" si="8"/>
        <v>223.74100719424459</v>
      </c>
      <c r="F60" s="52">
        <f t="shared" si="9"/>
        <v>228.67647058823528</v>
      </c>
      <c r="G60" s="62"/>
      <c r="H60" s="423">
        <v>740</v>
      </c>
      <c r="I60" s="219">
        <v>40</v>
      </c>
      <c r="J60" s="377" t="s">
        <v>2</v>
      </c>
      <c r="K60" s="362" t="s">
        <v>8</v>
      </c>
      <c r="L60" s="371">
        <v>56717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28</v>
      </c>
      <c r="C61" s="43">
        <f t="shared" si="10"/>
        <v>1770</v>
      </c>
      <c r="D61" s="97">
        <f t="shared" si="11"/>
        <v>1529</v>
      </c>
      <c r="E61" s="52">
        <f t="shared" si="8"/>
        <v>93.949044585987266</v>
      </c>
      <c r="F61" s="52">
        <f t="shared" si="9"/>
        <v>115.76193590582081</v>
      </c>
      <c r="G61" s="73"/>
      <c r="H61" s="44">
        <v>535</v>
      </c>
      <c r="I61" s="3">
        <v>31</v>
      </c>
      <c r="J61" s="33" t="s">
        <v>106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19</v>
      </c>
      <c r="C62" s="43">
        <f t="shared" si="10"/>
        <v>1041</v>
      </c>
      <c r="D62" s="97">
        <f t="shared" si="11"/>
        <v>1214</v>
      </c>
      <c r="E62" s="52">
        <f t="shared" si="8"/>
        <v>114.77398015435503</v>
      </c>
      <c r="F62" s="52">
        <f t="shared" si="9"/>
        <v>85.749588138385505</v>
      </c>
      <c r="G62" s="72"/>
      <c r="H62" s="44">
        <v>170</v>
      </c>
      <c r="I62" s="3">
        <v>1</v>
      </c>
      <c r="J62" s="33" t="s">
        <v>4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5</v>
      </c>
      <c r="C63" s="43">
        <f t="shared" si="10"/>
        <v>867</v>
      </c>
      <c r="D63" s="97">
        <f t="shared" si="11"/>
        <v>326</v>
      </c>
      <c r="E63" s="57">
        <f t="shared" si="8"/>
        <v>118.44262295081967</v>
      </c>
      <c r="F63" s="52">
        <f>SUM(C63/D63*100)</f>
        <v>265.95092024539878</v>
      </c>
      <c r="G63" s="75"/>
      <c r="H63" s="44">
        <v>155</v>
      </c>
      <c r="I63" s="3">
        <v>19</v>
      </c>
      <c r="J63" s="33" t="s">
        <v>23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58</v>
      </c>
      <c r="C64" s="67">
        <f>SUM(H90)</f>
        <v>69488</v>
      </c>
      <c r="D64" s="67">
        <f>SUM(L60)</f>
        <v>56717</v>
      </c>
      <c r="E64" s="70">
        <f>SUM(N77/M77*100)</f>
        <v>113.81213659814921</v>
      </c>
      <c r="F64" s="70">
        <f>SUM(C64/D64*100)</f>
        <v>122.51705837755875</v>
      </c>
      <c r="G64" s="71"/>
      <c r="H64" s="346">
        <v>135</v>
      </c>
      <c r="I64" s="3">
        <v>11</v>
      </c>
      <c r="J64" s="33" t="s">
        <v>17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133</v>
      </c>
      <c r="I65" s="3">
        <v>37</v>
      </c>
      <c r="J65" s="33" t="s">
        <v>37</v>
      </c>
      <c r="M65" s="48"/>
      <c r="N65" s="26"/>
      <c r="R65" s="48"/>
      <c r="S65" s="26"/>
      <c r="T65" s="26"/>
      <c r="U65" s="26"/>
      <c r="V65" s="26"/>
    </row>
    <row r="66" spans="3:22">
      <c r="H66" s="44">
        <v>90</v>
      </c>
      <c r="I66" s="3">
        <v>9</v>
      </c>
      <c r="J66" s="3" t="s">
        <v>162</v>
      </c>
      <c r="L66" s="189" t="s">
        <v>91</v>
      </c>
      <c r="M66" s="340" t="s">
        <v>69</v>
      </c>
      <c r="N66" s="42" t="s">
        <v>75</v>
      </c>
      <c r="R66" s="48"/>
      <c r="S66" s="26"/>
      <c r="T66" s="26"/>
      <c r="U66" s="26"/>
      <c r="V66" s="26"/>
    </row>
    <row r="67" spans="3:22">
      <c r="C67" s="26"/>
      <c r="H67" s="289">
        <v>83</v>
      </c>
      <c r="I67" s="3">
        <v>15</v>
      </c>
      <c r="J67" s="33" t="s">
        <v>20</v>
      </c>
      <c r="K67" s="3">
        <f>SUM(I50)</f>
        <v>16</v>
      </c>
      <c r="L67" s="33" t="s">
        <v>3</v>
      </c>
      <c r="M67" s="388">
        <v>21503</v>
      </c>
      <c r="N67" s="89">
        <f>SUM(H50)</f>
        <v>26842</v>
      </c>
      <c r="R67" s="48"/>
      <c r="S67" s="26"/>
      <c r="T67" s="26"/>
      <c r="U67" s="26"/>
      <c r="V67" s="26"/>
    </row>
    <row r="68" spans="3:22">
      <c r="C68" s="26"/>
      <c r="H68" s="44">
        <v>36</v>
      </c>
      <c r="I68" s="3">
        <v>13</v>
      </c>
      <c r="J68" s="33" t="s">
        <v>7</v>
      </c>
      <c r="K68" s="3">
        <f t="shared" ref="K68:K76" si="12">SUM(I51)</f>
        <v>26</v>
      </c>
      <c r="L68" s="33" t="s">
        <v>30</v>
      </c>
      <c r="M68" s="389">
        <v>14430</v>
      </c>
      <c r="N68" s="89">
        <f t="shared" ref="N68:N76" si="13">SUM(H51)</f>
        <v>15217</v>
      </c>
      <c r="R68" s="48"/>
      <c r="S68" s="26"/>
      <c r="T68" s="26"/>
      <c r="U68" s="26"/>
      <c r="V68" s="26"/>
    </row>
    <row r="69" spans="3:22">
      <c r="H69" s="44">
        <v>1</v>
      </c>
      <c r="I69" s="3">
        <v>23</v>
      </c>
      <c r="J69" s="33" t="s">
        <v>27</v>
      </c>
      <c r="K69" s="3">
        <f t="shared" si="12"/>
        <v>33</v>
      </c>
      <c r="L69" s="33" t="s">
        <v>0</v>
      </c>
      <c r="M69" s="389">
        <v>5427</v>
      </c>
      <c r="N69" s="89">
        <f t="shared" si="13"/>
        <v>6497</v>
      </c>
      <c r="R69" s="48"/>
      <c r="S69" s="26"/>
      <c r="T69" s="26"/>
      <c r="U69" s="26"/>
      <c r="V69" s="26"/>
    </row>
    <row r="70" spans="3:22">
      <c r="H70" s="44">
        <v>0</v>
      </c>
      <c r="I70" s="3">
        <v>2</v>
      </c>
      <c r="J70" s="33" t="s">
        <v>6</v>
      </c>
      <c r="K70" s="3">
        <f t="shared" si="12"/>
        <v>34</v>
      </c>
      <c r="L70" s="33" t="s">
        <v>1</v>
      </c>
      <c r="M70" s="389">
        <v>5764</v>
      </c>
      <c r="N70" s="89">
        <f t="shared" si="13"/>
        <v>5498</v>
      </c>
      <c r="R70" s="48"/>
      <c r="S70" s="26"/>
      <c r="T70" s="26"/>
      <c r="U70" s="26"/>
      <c r="V70" s="26"/>
    </row>
    <row r="71" spans="3:22">
      <c r="H71" s="44">
        <v>0</v>
      </c>
      <c r="I71" s="3">
        <v>3</v>
      </c>
      <c r="J71" s="33" t="s">
        <v>10</v>
      </c>
      <c r="K71" s="3">
        <f t="shared" si="12"/>
        <v>38</v>
      </c>
      <c r="L71" s="33" t="s">
        <v>38</v>
      </c>
      <c r="M71" s="389">
        <v>4555</v>
      </c>
      <c r="N71" s="89">
        <f t="shared" si="13"/>
        <v>5235</v>
      </c>
      <c r="R71" s="48"/>
      <c r="S71" s="26"/>
      <c r="T71" s="26"/>
      <c r="U71" s="26"/>
      <c r="V71" s="26"/>
    </row>
    <row r="72" spans="3:22">
      <c r="H72" s="44">
        <v>0</v>
      </c>
      <c r="I72" s="3">
        <v>4</v>
      </c>
      <c r="J72" s="33" t="s">
        <v>11</v>
      </c>
      <c r="K72" s="3">
        <f t="shared" si="12"/>
        <v>25</v>
      </c>
      <c r="L72" s="33" t="s">
        <v>29</v>
      </c>
      <c r="M72" s="389">
        <v>1288</v>
      </c>
      <c r="N72" s="89">
        <f t="shared" si="13"/>
        <v>2266</v>
      </c>
      <c r="R72" s="48"/>
      <c r="S72" s="26"/>
      <c r="T72" s="26"/>
      <c r="U72" s="26"/>
      <c r="V72" s="26"/>
    </row>
    <row r="73" spans="3:22">
      <c r="H73" s="88">
        <v>0</v>
      </c>
      <c r="I73" s="3">
        <v>5</v>
      </c>
      <c r="J73" s="33" t="s">
        <v>12</v>
      </c>
      <c r="K73" s="3">
        <f t="shared" si="12"/>
        <v>17</v>
      </c>
      <c r="L73" s="33" t="s">
        <v>21</v>
      </c>
      <c r="M73" s="389">
        <v>973</v>
      </c>
      <c r="N73" s="89">
        <f t="shared" si="13"/>
        <v>2177</v>
      </c>
      <c r="R73" s="48"/>
      <c r="S73" s="26"/>
      <c r="T73" s="26"/>
      <c r="U73" s="26"/>
      <c r="V73" s="26"/>
    </row>
    <row r="74" spans="3:22">
      <c r="H74" s="88">
        <v>0</v>
      </c>
      <c r="I74" s="3">
        <v>6</v>
      </c>
      <c r="J74" s="33" t="s">
        <v>13</v>
      </c>
      <c r="K74" s="3">
        <f t="shared" si="12"/>
        <v>24</v>
      </c>
      <c r="L74" s="33" t="s">
        <v>28</v>
      </c>
      <c r="M74" s="389">
        <v>1884</v>
      </c>
      <c r="N74" s="89">
        <f t="shared" si="13"/>
        <v>1770</v>
      </c>
      <c r="R74" s="48"/>
      <c r="S74" s="26"/>
      <c r="T74" s="26"/>
      <c r="U74" s="26"/>
      <c r="V74" s="26"/>
    </row>
    <row r="75" spans="3:22">
      <c r="H75" s="44">
        <v>0</v>
      </c>
      <c r="I75" s="3">
        <v>7</v>
      </c>
      <c r="J75" s="33" t="s">
        <v>14</v>
      </c>
      <c r="K75" s="3">
        <f t="shared" si="12"/>
        <v>14</v>
      </c>
      <c r="L75" s="33" t="s">
        <v>19</v>
      </c>
      <c r="M75" s="389">
        <v>907</v>
      </c>
      <c r="N75" s="89">
        <f t="shared" si="13"/>
        <v>1041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8</v>
      </c>
      <c r="J76" s="33" t="s">
        <v>15</v>
      </c>
      <c r="K76" s="14">
        <f t="shared" si="12"/>
        <v>36</v>
      </c>
      <c r="L76" s="77" t="s">
        <v>5</v>
      </c>
      <c r="M76" s="390">
        <v>732</v>
      </c>
      <c r="N76" s="166">
        <f t="shared" si="13"/>
        <v>867</v>
      </c>
      <c r="R76" s="48"/>
      <c r="S76" s="26"/>
      <c r="T76" s="26"/>
      <c r="U76" s="26"/>
      <c r="V76" s="26"/>
    </row>
    <row r="77" spans="3:22" ht="14.25" thickTop="1">
      <c r="H77" s="88">
        <v>0</v>
      </c>
      <c r="I77" s="3">
        <v>10</v>
      </c>
      <c r="J77" s="33" t="s">
        <v>16</v>
      </c>
      <c r="K77" s="3"/>
      <c r="L77" s="114" t="s">
        <v>62</v>
      </c>
      <c r="M77" s="294">
        <v>61055</v>
      </c>
      <c r="N77" s="171">
        <f>SUM(H90)</f>
        <v>69488</v>
      </c>
      <c r="R77" s="48"/>
      <c r="S77" s="26"/>
      <c r="T77" s="26"/>
      <c r="U77" s="26"/>
      <c r="V77" s="26"/>
    </row>
    <row r="78" spans="3:22">
      <c r="H78" s="43">
        <v>0</v>
      </c>
      <c r="I78" s="3">
        <v>12</v>
      </c>
      <c r="J78" s="33" t="s">
        <v>18</v>
      </c>
      <c r="R78" s="48"/>
      <c r="S78" s="26"/>
      <c r="T78" s="26"/>
      <c r="U78" s="26"/>
      <c r="V78" s="26"/>
    </row>
    <row r="79" spans="3:22">
      <c r="H79" s="44">
        <v>0</v>
      </c>
      <c r="I79" s="3">
        <v>18</v>
      </c>
      <c r="J79" s="33" t="s">
        <v>22</v>
      </c>
      <c r="R79" s="48"/>
      <c r="S79" s="26"/>
      <c r="T79" s="26"/>
      <c r="U79" s="26"/>
      <c r="V79" s="26"/>
    </row>
    <row r="80" spans="3:22">
      <c r="H80" s="346">
        <v>0</v>
      </c>
      <c r="I80" s="3">
        <v>20</v>
      </c>
      <c r="J80" s="33" t="s">
        <v>24</v>
      </c>
      <c r="R80" s="48"/>
      <c r="S80" s="26"/>
      <c r="T80" s="26"/>
      <c r="U80" s="26"/>
      <c r="V80" s="26"/>
    </row>
    <row r="81" spans="8:22">
      <c r="H81" s="424">
        <v>0</v>
      </c>
      <c r="I81" s="3">
        <v>21</v>
      </c>
      <c r="J81" s="33" t="s">
        <v>72</v>
      </c>
      <c r="R81" s="48"/>
      <c r="S81" s="26"/>
      <c r="T81" s="26"/>
      <c r="U81" s="26"/>
      <c r="V81" s="26"/>
    </row>
    <row r="82" spans="8:22">
      <c r="H82" s="88">
        <v>0</v>
      </c>
      <c r="I82" s="3">
        <v>22</v>
      </c>
      <c r="J82" s="33" t="s">
        <v>26</v>
      </c>
      <c r="R82" s="48"/>
      <c r="S82" s="26"/>
      <c r="T82" s="26"/>
      <c r="U82" s="26"/>
      <c r="V82" s="26"/>
    </row>
    <row r="83" spans="8:22">
      <c r="H83" s="88">
        <v>0</v>
      </c>
      <c r="I83" s="3">
        <v>27</v>
      </c>
      <c r="J83" s="33" t="s">
        <v>31</v>
      </c>
      <c r="R83" s="48"/>
      <c r="S83" s="26"/>
      <c r="T83" s="26"/>
      <c r="U83" s="26"/>
      <c r="V83" s="26"/>
    </row>
    <row r="84" spans="8:22">
      <c r="H84" s="44">
        <v>0</v>
      </c>
      <c r="I84" s="3">
        <v>28</v>
      </c>
      <c r="J84" s="33" t="s">
        <v>32</v>
      </c>
      <c r="R84" s="48"/>
      <c r="S84" s="26"/>
      <c r="T84" s="26"/>
      <c r="U84" s="26"/>
      <c r="V84" s="26"/>
    </row>
    <row r="85" spans="8:22">
      <c r="H85" s="44">
        <v>0</v>
      </c>
      <c r="I85" s="3">
        <v>29</v>
      </c>
      <c r="J85" s="33" t="s">
        <v>54</v>
      </c>
      <c r="R85" s="48"/>
      <c r="S85" s="26"/>
      <c r="T85" s="26"/>
      <c r="U85" s="26"/>
      <c r="V85" s="26"/>
    </row>
    <row r="86" spans="8:22">
      <c r="H86" s="88">
        <v>0</v>
      </c>
      <c r="I86" s="3">
        <v>30</v>
      </c>
      <c r="J86" s="33" t="s">
        <v>33</v>
      </c>
      <c r="R86" s="48"/>
      <c r="S86" s="26"/>
      <c r="T86" s="26"/>
      <c r="U86" s="26"/>
      <c r="V86" s="26"/>
    </row>
    <row r="87" spans="8:22">
      <c r="H87" s="88">
        <v>0</v>
      </c>
      <c r="I87" s="3">
        <v>32</v>
      </c>
      <c r="J87" s="33" t="s">
        <v>35</v>
      </c>
      <c r="R87" s="48"/>
      <c r="S87" s="26"/>
      <c r="T87" s="26"/>
      <c r="U87" s="26"/>
      <c r="V87" s="26"/>
    </row>
    <row r="88" spans="8:22">
      <c r="H88" s="44">
        <v>0</v>
      </c>
      <c r="I88" s="3">
        <v>35</v>
      </c>
      <c r="J88" s="33" t="s">
        <v>36</v>
      </c>
      <c r="R88" s="48"/>
      <c r="S88" s="30"/>
      <c r="T88" s="30"/>
    </row>
    <row r="89" spans="8:22">
      <c r="H89" s="333">
        <v>0</v>
      </c>
      <c r="I89" s="3">
        <v>39</v>
      </c>
      <c r="J89" s="33" t="s">
        <v>39</v>
      </c>
      <c r="R89" s="48"/>
    </row>
    <row r="90" spans="8:22">
      <c r="H90" s="117">
        <f>SUM(H50:H89)</f>
        <v>69488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O27" sqref="O27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70</v>
      </c>
      <c r="I1" t="s">
        <v>49</v>
      </c>
      <c r="J1" s="46"/>
      <c r="L1" s="47"/>
      <c r="N1" s="47"/>
      <c r="O1" s="48"/>
      <c r="R1" s="108"/>
    </row>
    <row r="2" spans="8:30" ht="13.5" customHeight="1">
      <c r="H2" s="290" t="s">
        <v>205</v>
      </c>
      <c r="I2" s="3"/>
      <c r="J2" s="182" t="s">
        <v>70</v>
      </c>
      <c r="K2" s="81"/>
      <c r="L2" s="316" t="s">
        <v>206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99</v>
      </c>
      <c r="I3" s="3"/>
      <c r="J3" s="144" t="s">
        <v>9</v>
      </c>
      <c r="K3" s="81"/>
      <c r="L3" s="317" t="s">
        <v>99</v>
      </c>
      <c r="N3" s="48"/>
      <c r="O3" s="1"/>
      <c r="R3" s="48"/>
      <c r="S3" s="26"/>
      <c r="T3" s="26"/>
      <c r="U3" s="26"/>
      <c r="V3" s="26"/>
    </row>
    <row r="4" spans="8:30" ht="13.5" customHeight="1">
      <c r="H4" s="424">
        <v>42415</v>
      </c>
      <c r="I4" s="3">
        <v>33</v>
      </c>
      <c r="J4" s="160" t="s">
        <v>0</v>
      </c>
      <c r="K4" s="120">
        <f>SUM(I4)</f>
        <v>33</v>
      </c>
      <c r="L4" s="309">
        <v>44123</v>
      </c>
      <c r="M4" s="95"/>
      <c r="N4" s="419"/>
      <c r="O4" s="1"/>
      <c r="R4" s="48"/>
      <c r="S4" s="26"/>
      <c r="T4" s="26"/>
      <c r="U4" s="26"/>
      <c r="V4" s="26"/>
    </row>
    <row r="5" spans="8:30" ht="13.5" customHeight="1">
      <c r="H5" s="88">
        <v>10991</v>
      </c>
      <c r="I5" s="3">
        <v>34</v>
      </c>
      <c r="J5" s="160" t="s">
        <v>1</v>
      </c>
      <c r="K5" s="120">
        <f t="shared" ref="K5:K13" si="0">SUM(I5)</f>
        <v>34</v>
      </c>
      <c r="L5" s="310">
        <v>8257</v>
      </c>
      <c r="M5" s="95"/>
      <c r="N5" s="419"/>
      <c r="O5" s="1"/>
      <c r="R5" s="48"/>
      <c r="S5" s="26"/>
      <c r="T5" s="26"/>
      <c r="U5" s="26"/>
      <c r="V5" s="26"/>
    </row>
    <row r="6" spans="8:30" ht="13.5" customHeight="1">
      <c r="H6" s="88">
        <v>10308</v>
      </c>
      <c r="I6" s="3">
        <v>9</v>
      </c>
      <c r="J6" s="3" t="s">
        <v>161</v>
      </c>
      <c r="K6" s="120">
        <f t="shared" si="0"/>
        <v>9</v>
      </c>
      <c r="L6" s="310">
        <v>11136</v>
      </c>
      <c r="M6" s="95"/>
      <c r="N6" s="419"/>
      <c r="O6" s="1"/>
      <c r="R6" s="48"/>
      <c r="S6" s="26"/>
      <c r="T6" s="26"/>
      <c r="U6" s="26"/>
      <c r="V6" s="26"/>
    </row>
    <row r="7" spans="8:30" ht="13.5" customHeight="1">
      <c r="H7" s="88">
        <v>10083</v>
      </c>
      <c r="I7" s="3">
        <v>13</v>
      </c>
      <c r="J7" s="160" t="s">
        <v>7</v>
      </c>
      <c r="K7" s="120">
        <f t="shared" si="0"/>
        <v>13</v>
      </c>
      <c r="L7" s="310">
        <v>12085</v>
      </c>
      <c r="M7" s="95"/>
      <c r="N7" s="419"/>
      <c r="O7" s="1"/>
      <c r="R7" s="48"/>
      <c r="S7" s="26"/>
      <c r="T7" s="26"/>
      <c r="U7" s="26"/>
      <c r="V7" s="26"/>
    </row>
    <row r="8" spans="8:30" ht="13.5" customHeight="1">
      <c r="H8" s="289">
        <v>5579</v>
      </c>
      <c r="I8" s="3">
        <v>24</v>
      </c>
      <c r="J8" s="160" t="s">
        <v>28</v>
      </c>
      <c r="K8" s="120">
        <f t="shared" si="0"/>
        <v>24</v>
      </c>
      <c r="L8" s="310">
        <v>5138</v>
      </c>
      <c r="M8" s="95"/>
      <c r="N8" s="419"/>
      <c r="O8" s="1"/>
      <c r="R8" s="48"/>
      <c r="S8" s="26"/>
      <c r="T8" s="26"/>
      <c r="U8" s="26"/>
      <c r="V8" s="26"/>
    </row>
    <row r="9" spans="8:30" ht="13.5" customHeight="1">
      <c r="H9" s="88">
        <v>4006</v>
      </c>
      <c r="I9" s="3">
        <v>25</v>
      </c>
      <c r="J9" s="160" t="s">
        <v>29</v>
      </c>
      <c r="K9" s="120">
        <f t="shared" si="0"/>
        <v>25</v>
      </c>
      <c r="L9" s="310">
        <v>4233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2016</v>
      </c>
      <c r="I10" s="3">
        <v>20</v>
      </c>
      <c r="J10" s="160" t="s">
        <v>24</v>
      </c>
      <c r="K10" s="120">
        <f t="shared" si="0"/>
        <v>20</v>
      </c>
      <c r="L10" s="310">
        <v>850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1599</v>
      </c>
      <c r="I11" s="3">
        <v>22</v>
      </c>
      <c r="J11" s="160" t="s">
        <v>26</v>
      </c>
      <c r="K11" s="120">
        <f t="shared" si="0"/>
        <v>22</v>
      </c>
      <c r="L11" s="310">
        <v>418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1406</v>
      </c>
      <c r="I12" s="3">
        <v>12</v>
      </c>
      <c r="J12" s="160" t="s">
        <v>18</v>
      </c>
      <c r="K12" s="120">
        <f t="shared" si="0"/>
        <v>12</v>
      </c>
      <c r="L12" s="310">
        <v>1038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1014</v>
      </c>
      <c r="I13" s="14">
        <v>17</v>
      </c>
      <c r="J13" s="162" t="s">
        <v>21</v>
      </c>
      <c r="K13" s="181">
        <f t="shared" si="0"/>
        <v>17</v>
      </c>
      <c r="L13" s="318">
        <v>1097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3">
        <v>900</v>
      </c>
      <c r="I14" s="219">
        <v>36</v>
      </c>
      <c r="J14" s="220" t="s">
        <v>5</v>
      </c>
      <c r="K14" s="81" t="s">
        <v>8</v>
      </c>
      <c r="L14" s="319">
        <v>95488</v>
      </c>
      <c r="N14" s="48"/>
      <c r="R14" s="48"/>
      <c r="S14" s="26"/>
      <c r="T14" s="26"/>
      <c r="U14" s="26"/>
      <c r="V14" s="26"/>
    </row>
    <row r="15" spans="8:30" ht="13.5" customHeight="1">
      <c r="H15" s="88">
        <v>851</v>
      </c>
      <c r="I15" s="3">
        <v>26</v>
      </c>
      <c r="J15" s="160" t="s">
        <v>30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797</v>
      </c>
      <c r="I16" s="3">
        <v>6</v>
      </c>
      <c r="J16" s="160" t="s">
        <v>13</v>
      </c>
      <c r="K16" s="50"/>
      <c r="R16" s="48"/>
      <c r="S16" s="26"/>
      <c r="T16" s="26"/>
      <c r="U16" s="26"/>
      <c r="V16" s="26"/>
    </row>
    <row r="17" spans="1:22" ht="13.5" customHeight="1">
      <c r="H17" s="88">
        <v>552</v>
      </c>
      <c r="I17" s="3">
        <v>21</v>
      </c>
      <c r="J17" s="160" t="s">
        <v>25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546</v>
      </c>
      <c r="I18" s="3">
        <v>40</v>
      </c>
      <c r="J18" s="160" t="s">
        <v>2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541</v>
      </c>
      <c r="I19" s="3">
        <v>1</v>
      </c>
      <c r="J19" s="160" t="s">
        <v>4</v>
      </c>
      <c r="L19" s="32" t="s">
        <v>70</v>
      </c>
      <c r="M19" s="93" t="s">
        <v>63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>
      <c r="H20" s="88">
        <v>459</v>
      </c>
      <c r="I20" s="3">
        <v>16</v>
      </c>
      <c r="J20" s="160" t="s">
        <v>3</v>
      </c>
      <c r="K20" s="120">
        <f>SUM(I4)</f>
        <v>33</v>
      </c>
      <c r="L20" s="160" t="s">
        <v>0</v>
      </c>
      <c r="M20" s="320">
        <v>40428</v>
      </c>
      <c r="N20" s="89">
        <f>SUM(H4)</f>
        <v>42415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201</v>
      </c>
      <c r="D21" s="59" t="s">
        <v>193</v>
      </c>
      <c r="E21" s="59" t="s">
        <v>41</v>
      </c>
      <c r="F21" s="59" t="s">
        <v>50</v>
      </c>
      <c r="G21" s="60" t="s">
        <v>52</v>
      </c>
      <c r="H21" s="88">
        <v>396</v>
      </c>
      <c r="I21" s="3">
        <v>18</v>
      </c>
      <c r="J21" s="160" t="s">
        <v>22</v>
      </c>
      <c r="K21" s="120">
        <f t="shared" ref="K21:K29" si="1">SUM(I5)</f>
        <v>34</v>
      </c>
      <c r="L21" s="160" t="s">
        <v>1</v>
      </c>
      <c r="M21" s="321">
        <v>9544</v>
      </c>
      <c r="N21" s="89">
        <f t="shared" ref="N21:N29" si="2">SUM(H5)</f>
        <v>10991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42415</v>
      </c>
      <c r="D22" s="97">
        <f>SUM(L4)</f>
        <v>44123</v>
      </c>
      <c r="E22" s="55">
        <f t="shared" ref="E22:E31" si="3">SUM(N20/M20*100)</f>
        <v>104.91491045809835</v>
      </c>
      <c r="F22" s="52">
        <f t="shared" ref="F22:F32" si="4">SUM(C22/D22*100)</f>
        <v>96.129003014300935</v>
      </c>
      <c r="G22" s="62"/>
      <c r="H22" s="88">
        <v>359</v>
      </c>
      <c r="I22" s="3">
        <v>38</v>
      </c>
      <c r="J22" s="160" t="s">
        <v>38</v>
      </c>
      <c r="K22" s="120">
        <f t="shared" si="1"/>
        <v>9</v>
      </c>
      <c r="L22" s="3" t="s">
        <v>161</v>
      </c>
      <c r="M22" s="321">
        <v>10350</v>
      </c>
      <c r="N22" s="89">
        <f t="shared" si="2"/>
        <v>10308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1</v>
      </c>
      <c r="C23" s="43">
        <f t="shared" ref="C23:C31" si="5">SUM(H5)</f>
        <v>10991</v>
      </c>
      <c r="D23" s="97">
        <f t="shared" ref="D23:D31" si="6">SUM(L5)</f>
        <v>8257</v>
      </c>
      <c r="E23" s="55">
        <f t="shared" si="3"/>
        <v>115.16135792120703</v>
      </c>
      <c r="F23" s="52">
        <f t="shared" si="4"/>
        <v>133.11129950345162</v>
      </c>
      <c r="G23" s="62"/>
      <c r="H23" s="289">
        <v>333</v>
      </c>
      <c r="I23" s="3">
        <v>31</v>
      </c>
      <c r="J23" s="3" t="s">
        <v>64</v>
      </c>
      <c r="K23" s="120">
        <f t="shared" si="1"/>
        <v>13</v>
      </c>
      <c r="L23" s="160" t="s">
        <v>7</v>
      </c>
      <c r="M23" s="321">
        <v>9018</v>
      </c>
      <c r="N23" s="89">
        <f t="shared" si="2"/>
        <v>10083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161</v>
      </c>
      <c r="C24" s="43">
        <f t="shared" si="5"/>
        <v>10308</v>
      </c>
      <c r="D24" s="97">
        <f t="shared" si="6"/>
        <v>11136</v>
      </c>
      <c r="E24" s="55">
        <f t="shared" si="3"/>
        <v>99.594202898550719</v>
      </c>
      <c r="F24" s="52">
        <f t="shared" si="4"/>
        <v>92.564655172413794</v>
      </c>
      <c r="G24" s="62"/>
      <c r="H24" s="88">
        <v>279</v>
      </c>
      <c r="I24" s="3">
        <v>5</v>
      </c>
      <c r="J24" s="160" t="s">
        <v>12</v>
      </c>
      <c r="K24" s="120">
        <f t="shared" si="1"/>
        <v>24</v>
      </c>
      <c r="L24" s="160" t="s">
        <v>28</v>
      </c>
      <c r="M24" s="321">
        <v>5680</v>
      </c>
      <c r="N24" s="89">
        <f t="shared" si="2"/>
        <v>5579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7</v>
      </c>
      <c r="C25" s="43">
        <f t="shared" si="5"/>
        <v>10083</v>
      </c>
      <c r="D25" s="97">
        <f t="shared" si="6"/>
        <v>12085</v>
      </c>
      <c r="E25" s="55">
        <f t="shared" si="3"/>
        <v>111.80971390552227</v>
      </c>
      <c r="F25" s="52">
        <f t="shared" si="4"/>
        <v>83.434009102192803</v>
      </c>
      <c r="G25" s="62"/>
      <c r="H25" s="88">
        <v>189</v>
      </c>
      <c r="I25" s="3">
        <v>14</v>
      </c>
      <c r="J25" s="160" t="s">
        <v>19</v>
      </c>
      <c r="K25" s="120">
        <f t="shared" si="1"/>
        <v>25</v>
      </c>
      <c r="L25" s="160" t="s">
        <v>29</v>
      </c>
      <c r="M25" s="321">
        <v>4009</v>
      </c>
      <c r="N25" s="89">
        <f t="shared" si="2"/>
        <v>4006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5579</v>
      </c>
      <c r="D26" s="97">
        <f t="shared" si="6"/>
        <v>5138</v>
      </c>
      <c r="E26" s="55">
        <f t="shared" si="3"/>
        <v>98.221830985915489</v>
      </c>
      <c r="F26" s="52">
        <f t="shared" si="4"/>
        <v>108.58310626702999</v>
      </c>
      <c r="G26" s="72"/>
      <c r="H26" s="88">
        <v>50</v>
      </c>
      <c r="I26" s="3">
        <v>23</v>
      </c>
      <c r="J26" s="160" t="s">
        <v>27</v>
      </c>
      <c r="K26" s="120">
        <f t="shared" si="1"/>
        <v>20</v>
      </c>
      <c r="L26" s="160" t="s">
        <v>24</v>
      </c>
      <c r="M26" s="321">
        <v>2302</v>
      </c>
      <c r="N26" s="89">
        <f t="shared" si="2"/>
        <v>2016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4006</v>
      </c>
      <c r="D27" s="97">
        <f t="shared" si="6"/>
        <v>4233</v>
      </c>
      <c r="E27" s="55">
        <f t="shared" si="3"/>
        <v>99.925168371164872</v>
      </c>
      <c r="F27" s="52">
        <f t="shared" si="4"/>
        <v>94.637373021497751</v>
      </c>
      <c r="G27" s="76"/>
      <c r="H27" s="88">
        <v>45</v>
      </c>
      <c r="I27" s="3">
        <v>11</v>
      </c>
      <c r="J27" s="160" t="s">
        <v>17</v>
      </c>
      <c r="K27" s="120">
        <f t="shared" si="1"/>
        <v>22</v>
      </c>
      <c r="L27" s="160" t="s">
        <v>26</v>
      </c>
      <c r="M27" s="321">
        <v>695</v>
      </c>
      <c r="N27" s="89">
        <f t="shared" si="2"/>
        <v>1599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24</v>
      </c>
      <c r="C28" s="43">
        <f t="shared" si="5"/>
        <v>2016</v>
      </c>
      <c r="D28" s="97">
        <f t="shared" si="6"/>
        <v>850</v>
      </c>
      <c r="E28" s="55">
        <f t="shared" si="3"/>
        <v>87.57602085143354</v>
      </c>
      <c r="F28" s="52">
        <f t="shared" si="4"/>
        <v>237.17647058823528</v>
      </c>
      <c r="G28" s="62"/>
      <c r="H28" s="88">
        <v>39</v>
      </c>
      <c r="I28" s="3">
        <v>27</v>
      </c>
      <c r="J28" s="160" t="s">
        <v>31</v>
      </c>
      <c r="K28" s="120">
        <f t="shared" si="1"/>
        <v>12</v>
      </c>
      <c r="L28" s="160" t="s">
        <v>18</v>
      </c>
      <c r="M28" s="321">
        <v>2004</v>
      </c>
      <c r="N28" s="89">
        <f t="shared" si="2"/>
        <v>1406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26</v>
      </c>
      <c r="C29" s="43">
        <f t="shared" si="5"/>
        <v>1599</v>
      </c>
      <c r="D29" s="97">
        <f t="shared" si="6"/>
        <v>418</v>
      </c>
      <c r="E29" s="55">
        <f t="shared" si="3"/>
        <v>230.07194244604315</v>
      </c>
      <c r="F29" s="52">
        <f t="shared" si="4"/>
        <v>382.53588516746413</v>
      </c>
      <c r="G29" s="73"/>
      <c r="H29" s="88">
        <v>8</v>
      </c>
      <c r="I29" s="3">
        <v>32</v>
      </c>
      <c r="J29" s="160" t="s">
        <v>35</v>
      </c>
      <c r="K29" s="181">
        <f t="shared" si="1"/>
        <v>17</v>
      </c>
      <c r="L29" s="162" t="s">
        <v>21</v>
      </c>
      <c r="M29" s="322">
        <v>1051</v>
      </c>
      <c r="N29" s="89">
        <f t="shared" si="2"/>
        <v>1014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18</v>
      </c>
      <c r="C30" s="43">
        <f t="shared" si="5"/>
        <v>1406</v>
      </c>
      <c r="D30" s="97">
        <f t="shared" si="6"/>
        <v>1038</v>
      </c>
      <c r="E30" s="55">
        <f t="shared" si="3"/>
        <v>70.159680638722548</v>
      </c>
      <c r="F30" s="52">
        <f t="shared" si="4"/>
        <v>135.45279383429673</v>
      </c>
      <c r="G30" s="72"/>
      <c r="H30" s="88">
        <v>5</v>
      </c>
      <c r="I30" s="3">
        <v>4</v>
      </c>
      <c r="J30" s="160" t="s">
        <v>11</v>
      </c>
      <c r="K30" s="114"/>
      <c r="L30" s="332" t="s">
        <v>107</v>
      </c>
      <c r="M30" s="323">
        <v>91686</v>
      </c>
      <c r="N30" s="89">
        <f>SUM(H44)</f>
        <v>95766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21</v>
      </c>
      <c r="C31" s="43">
        <f t="shared" si="5"/>
        <v>1014</v>
      </c>
      <c r="D31" s="97">
        <f t="shared" si="6"/>
        <v>1097</v>
      </c>
      <c r="E31" s="55">
        <f t="shared" si="3"/>
        <v>96.479543292102761</v>
      </c>
      <c r="F31" s="63">
        <f t="shared" si="4"/>
        <v>92.433910665451236</v>
      </c>
      <c r="G31" s="75"/>
      <c r="H31" s="289">
        <v>0</v>
      </c>
      <c r="I31" s="3">
        <v>2</v>
      </c>
      <c r="J31" s="160" t="s">
        <v>6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95766</v>
      </c>
      <c r="D32" s="67">
        <f>SUM(L14)</f>
        <v>95488</v>
      </c>
      <c r="E32" s="68">
        <f>SUM(N30/M30*100)</f>
        <v>104.44997055166547</v>
      </c>
      <c r="F32" s="63">
        <f t="shared" si="4"/>
        <v>100.29113605898124</v>
      </c>
      <c r="G32" s="71"/>
      <c r="H32" s="89">
        <v>0</v>
      </c>
      <c r="I32" s="3">
        <v>3</v>
      </c>
      <c r="J32" s="160" t="s">
        <v>10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0</v>
      </c>
      <c r="I33" s="3">
        <v>7</v>
      </c>
      <c r="J33" s="160" t="s">
        <v>14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0</v>
      </c>
      <c r="I34" s="3">
        <v>8</v>
      </c>
      <c r="J34" s="160" t="s">
        <v>15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10</v>
      </c>
      <c r="J35" s="160" t="s">
        <v>16</v>
      </c>
      <c r="K35" s="45"/>
      <c r="L35" s="29"/>
      <c r="R35" s="48"/>
      <c r="S35" s="26"/>
      <c r="T35" s="26"/>
      <c r="U35" s="26"/>
      <c r="V35" s="26"/>
    </row>
    <row r="36" spans="3:30" ht="13.5" customHeight="1">
      <c r="H36" s="289">
        <v>0</v>
      </c>
      <c r="I36" s="3">
        <v>15</v>
      </c>
      <c r="J36" s="160" t="s">
        <v>20</v>
      </c>
      <c r="K36" s="45"/>
      <c r="L36" s="29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19</v>
      </c>
      <c r="J37" s="160" t="s">
        <v>23</v>
      </c>
      <c r="K37" s="45"/>
      <c r="L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28</v>
      </c>
      <c r="J38" s="160" t="s">
        <v>32</v>
      </c>
      <c r="K38" s="45"/>
      <c r="L38" s="26"/>
      <c r="R38" s="48"/>
      <c r="S38" s="26"/>
      <c r="T38" s="26"/>
      <c r="U38" s="26"/>
      <c r="V38" s="26"/>
    </row>
    <row r="39" spans="3:30" ht="13.5" customHeight="1">
      <c r="H39" s="289">
        <v>0</v>
      </c>
      <c r="I39" s="3">
        <v>29</v>
      </c>
      <c r="J39" s="160" t="s">
        <v>54</v>
      </c>
      <c r="K39" s="45"/>
      <c r="L39" s="26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30</v>
      </c>
      <c r="J40" s="160" t="s">
        <v>33</v>
      </c>
      <c r="K40" s="45"/>
      <c r="L40" s="26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35</v>
      </c>
      <c r="J41" s="160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37</v>
      </c>
      <c r="J42" s="160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39</v>
      </c>
      <c r="J43" s="160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95766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>
      <c r="H48" s="183" t="s">
        <v>204</v>
      </c>
      <c r="I48" s="3"/>
      <c r="J48" s="178" t="s">
        <v>104</v>
      </c>
      <c r="K48" s="81"/>
      <c r="L48" s="296" t="s">
        <v>206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99</v>
      </c>
      <c r="I49" s="3"/>
      <c r="J49" s="144" t="s">
        <v>9</v>
      </c>
      <c r="K49" s="98"/>
      <c r="L49" s="94" t="s">
        <v>99</v>
      </c>
      <c r="N49" s="48"/>
      <c r="R49" s="48"/>
      <c r="S49" s="26"/>
      <c r="T49" s="26"/>
      <c r="U49" s="26"/>
      <c r="V49" s="26"/>
    </row>
    <row r="50" spans="1:22" ht="13.5" customHeight="1">
      <c r="H50" s="424">
        <v>344644</v>
      </c>
      <c r="I50" s="160">
        <v>17</v>
      </c>
      <c r="J50" s="160" t="s">
        <v>21</v>
      </c>
      <c r="K50" s="123">
        <f>SUM(I50)</f>
        <v>17</v>
      </c>
      <c r="L50" s="297">
        <v>411196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>
      <c r="H51" s="88">
        <v>93951</v>
      </c>
      <c r="I51" s="160">
        <v>36</v>
      </c>
      <c r="J51" s="160" t="s">
        <v>5</v>
      </c>
      <c r="K51" s="123">
        <f t="shared" ref="K51:K59" si="7">SUM(I51)</f>
        <v>36</v>
      </c>
      <c r="L51" s="297">
        <v>98283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>
      <c r="H52" s="88">
        <v>24345</v>
      </c>
      <c r="I52" s="160">
        <v>16</v>
      </c>
      <c r="J52" s="160" t="s">
        <v>3</v>
      </c>
      <c r="K52" s="123">
        <f t="shared" si="7"/>
        <v>16</v>
      </c>
      <c r="L52" s="297">
        <v>22547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20689</v>
      </c>
      <c r="I53" s="160">
        <v>40</v>
      </c>
      <c r="J53" s="160" t="s">
        <v>2</v>
      </c>
      <c r="K53" s="123">
        <f t="shared" si="7"/>
        <v>40</v>
      </c>
      <c r="L53" s="297">
        <v>18781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201</v>
      </c>
      <c r="D54" s="59" t="s">
        <v>193</v>
      </c>
      <c r="E54" s="59" t="s">
        <v>41</v>
      </c>
      <c r="F54" s="59" t="s">
        <v>50</v>
      </c>
      <c r="G54" s="60" t="s">
        <v>52</v>
      </c>
      <c r="H54" s="88">
        <v>19940</v>
      </c>
      <c r="I54" s="160">
        <v>26</v>
      </c>
      <c r="J54" s="160" t="s">
        <v>30</v>
      </c>
      <c r="K54" s="123">
        <f t="shared" si="7"/>
        <v>26</v>
      </c>
      <c r="L54" s="297">
        <v>23892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344644</v>
      </c>
      <c r="D55" s="5">
        <f t="shared" ref="D55:D64" si="8">SUM(L50)</f>
        <v>411196</v>
      </c>
      <c r="E55" s="52">
        <f>SUM(N66/M66*100)</f>
        <v>102.95194795108166</v>
      </c>
      <c r="F55" s="52">
        <f t="shared" ref="F55:F65" si="9">SUM(C55/D55*100)</f>
        <v>83.815017655813776</v>
      </c>
      <c r="G55" s="62"/>
      <c r="H55" s="88">
        <v>12828</v>
      </c>
      <c r="I55" s="160">
        <v>24</v>
      </c>
      <c r="J55" s="160" t="s">
        <v>28</v>
      </c>
      <c r="K55" s="123">
        <f t="shared" si="7"/>
        <v>24</v>
      </c>
      <c r="L55" s="297">
        <v>12238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93951</v>
      </c>
      <c r="D56" s="5">
        <f t="shared" si="8"/>
        <v>98283</v>
      </c>
      <c r="E56" s="52">
        <f t="shared" ref="E56:E65" si="11">SUM(N67/M67*100)</f>
        <v>101.69948366005997</v>
      </c>
      <c r="F56" s="52">
        <f t="shared" si="9"/>
        <v>95.592320136747972</v>
      </c>
      <c r="G56" s="62"/>
      <c r="H56" s="88">
        <v>11403</v>
      </c>
      <c r="I56" s="160">
        <v>37</v>
      </c>
      <c r="J56" s="160" t="s">
        <v>37</v>
      </c>
      <c r="K56" s="123">
        <f t="shared" si="7"/>
        <v>37</v>
      </c>
      <c r="L56" s="297">
        <v>13566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3</v>
      </c>
      <c r="C57" s="43">
        <f t="shared" si="10"/>
        <v>24345</v>
      </c>
      <c r="D57" s="5">
        <f t="shared" si="8"/>
        <v>22547</v>
      </c>
      <c r="E57" s="52">
        <f t="shared" si="11"/>
        <v>106.65001971349717</v>
      </c>
      <c r="F57" s="52">
        <f t="shared" si="9"/>
        <v>107.97445336408391</v>
      </c>
      <c r="G57" s="62"/>
      <c r="H57" s="88">
        <v>9828</v>
      </c>
      <c r="I57" s="160">
        <v>33</v>
      </c>
      <c r="J57" s="160" t="s">
        <v>0</v>
      </c>
      <c r="K57" s="123">
        <f t="shared" si="7"/>
        <v>33</v>
      </c>
      <c r="L57" s="297">
        <v>13694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2</v>
      </c>
      <c r="C58" s="43">
        <f t="shared" si="10"/>
        <v>20689</v>
      </c>
      <c r="D58" s="5">
        <f t="shared" si="8"/>
        <v>18781</v>
      </c>
      <c r="E58" s="52">
        <f t="shared" si="11"/>
        <v>117.25799138517343</v>
      </c>
      <c r="F58" s="52">
        <f t="shared" si="9"/>
        <v>110.15920345029551</v>
      </c>
      <c r="G58" s="62"/>
      <c r="H58" s="374">
        <v>9228</v>
      </c>
      <c r="I58" s="162">
        <v>25</v>
      </c>
      <c r="J58" s="162" t="s">
        <v>29</v>
      </c>
      <c r="K58" s="123">
        <f t="shared" si="7"/>
        <v>25</v>
      </c>
      <c r="L58" s="295">
        <v>7524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30</v>
      </c>
      <c r="C59" s="43">
        <f t="shared" si="10"/>
        <v>19940</v>
      </c>
      <c r="D59" s="5">
        <f t="shared" si="8"/>
        <v>23892</v>
      </c>
      <c r="E59" s="52">
        <f t="shared" si="11"/>
        <v>112.53456741351091</v>
      </c>
      <c r="F59" s="52">
        <f t="shared" si="9"/>
        <v>83.458898376025445</v>
      </c>
      <c r="G59" s="72"/>
      <c r="H59" s="439">
        <v>8560</v>
      </c>
      <c r="I59" s="162">
        <v>38</v>
      </c>
      <c r="J59" s="162" t="s">
        <v>38</v>
      </c>
      <c r="K59" s="123">
        <f t="shared" si="7"/>
        <v>38</v>
      </c>
      <c r="L59" s="295">
        <v>8258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28</v>
      </c>
      <c r="C60" s="43">
        <f t="shared" si="10"/>
        <v>12828</v>
      </c>
      <c r="D60" s="5">
        <f t="shared" si="8"/>
        <v>12238</v>
      </c>
      <c r="E60" s="52">
        <f t="shared" si="11"/>
        <v>108.42701377736455</v>
      </c>
      <c r="F60" s="52">
        <f t="shared" si="9"/>
        <v>104.8210491910443</v>
      </c>
      <c r="G60" s="62"/>
      <c r="H60" s="420">
        <v>5519</v>
      </c>
      <c r="I60" s="220">
        <v>34</v>
      </c>
      <c r="J60" s="220" t="s">
        <v>1</v>
      </c>
      <c r="K60" s="81" t="s">
        <v>8</v>
      </c>
      <c r="L60" s="406">
        <v>644632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37</v>
      </c>
      <c r="C61" s="43">
        <f t="shared" si="10"/>
        <v>11403</v>
      </c>
      <c r="D61" s="5">
        <f t="shared" si="8"/>
        <v>13566</v>
      </c>
      <c r="E61" s="52">
        <f t="shared" si="11"/>
        <v>101.84887459807075</v>
      </c>
      <c r="F61" s="52">
        <f t="shared" si="9"/>
        <v>84.055727554179569</v>
      </c>
      <c r="G61" s="62"/>
      <c r="H61" s="88">
        <v>3280</v>
      </c>
      <c r="I61" s="160">
        <v>15</v>
      </c>
      <c r="J61" s="160" t="s">
        <v>20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0</v>
      </c>
      <c r="C62" s="43">
        <f t="shared" si="10"/>
        <v>9828</v>
      </c>
      <c r="D62" s="5">
        <f t="shared" si="8"/>
        <v>13694</v>
      </c>
      <c r="E62" s="52">
        <f t="shared" si="11"/>
        <v>80.702906881261299</v>
      </c>
      <c r="F62" s="52">
        <f t="shared" si="9"/>
        <v>71.768657806338538</v>
      </c>
      <c r="G62" s="73"/>
      <c r="H62" s="88">
        <v>1336</v>
      </c>
      <c r="I62" s="160">
        <v>30</v>
      </c>
      <c r="J62" s="160" t="s">
        <v>98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29</v>
      </c>
      <c r="C63" s="43">
        <f t="shared" si="10"/>
        <v>9228</v>
      </c>
      <c r="D63" s="5">
        <f t="shared" si="8"/>
        <v>7524</v>
      </c>
      <c r="E63" s="52">
        <f t="shared" si="11"/>
        <v>100.3588907014682</v>
      </c>
      <c r="F63" s="52">
        <f t="shared" si="9"/>
        <v>122.64752791068581</v>
      </c>
      <c r="G63" s="72"/>
      <c r="H63" s="88">
        <v>1073</v>
      </c>
      <c r="I63" s="160">
        <v>14</v>
      </c>
      <c r="J63" s="160" t="s">
        <v>19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38</v>
      </c>
      <c r="C64" s="43">
        <f t="shared" si="10"/>
        <v>8560</v>
      </c>
      <c r="D64" s="5">
        <f t="shared" si="8"/>
        <v>8258</v>
      </c>
      <c r="E64" s="57">
        <f t="shared" si="11"/>
        <v>83.610080093768318</v>
      </c>
      <c r="F64" s="52">
        <f t="shared" si="9"/>
        <v>103.65705982077984</v>
      </c>
      <c r="G64" s="75"/>
      <c r="H64" s="122">
        <v>1021</v>
      </c>
      <c r="I64" s="160">
        <v>10</v>
      </c>
      <c r="J64" s="160" t="s">
        <v>16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571105</v>
      </c>
      <c r="D65" s="67">
        <f>SUM(L60)</f>
        <v>644632</v>
      </c>
      <c r="E65" s="70">
        <f t="shared" si="11"/>
        <v>103.12216737027234</v>
      </c>
      <c r="F65" s="70">
        <f t="shared" si="9"/>
        <v>88.593957482718821</v>
      </c>
      <c r="G65" s="71"/>
      <c r="H65" s="89">
        <v>976</v>
      </c>
      <c r="I65" s="160">
        <v>21</v>
      </c>
      <c r="J65" s="160" t="s">
        <v>25</v>
      </c>
      <c r="L65" s="190" t="s">
        <v>104</v>
      </c>
      <c r="M65" s="141" t="s">
        <v>63</v>
      </c>
      <c r="N65" t="s">
        <v>75</v>
      </c>
      <c r="R65" s="48"/>
      <c r="S65" s="26"/>
      <c r="T65" s="26"/>
      <c r="U65" s="26"/>
      <c r="V65" s="26"/>
    </row>
    <row r="66" spans="1:22" ht="13.5" customHeight="1">
      <c r="H66" s="88">
        <v>793</v>
      </c>
      <c r="I66" s="160">
        <v>29</v>
      </c>
      <c r="J66" s="160" t="s">
        <v>54</v>
      </c>
      <c r="K66" s="116">
        <f>SUM(I50)</f>
        <v>17</v>
      </c>
      <c r="L66" s="160" t="s">
        <v>21</v>
      </c>
      <c r="M66" s="308">
        <v>334762</v>
      </c>
      <c r="N66" s="89">
        <f>SUM(H50)</f>
        <v>344644</v>
      </c>
      <c r="R66" s="48"/>
      <c r="S66" s="26"/>
      <c r="T66" s="26"/>
      <c r="U66" s="26"/>
      <c r="V66" s="26"/>
    </row>
    <row r="67" spans="1:22" ht="13.5" customHeight="1">
      <c r="H67" s="88">
        <v>752</v>
      </c>
      <c r="I67" s="160">
        <v>35</v>
      </c>
      <c r="J67" s="160" t="s">
        <v>36</v>
      </c>
      <c r="K67" s="116">
        <f t="shared" ref="K67:K75" si="12">SUM(I51)</f>
        <v>36</v>
      </c>
      <c r="L67" s="160" t="s">
        <v>5</v>
      </c>
      <c r="M67" s="306">
        <v>92381</v>
      </c>
      <c r="N67" s="89">
        <f t="shared" ref="N67:N75" si="13">SUM(H51)</f>
        <v>93951</v>
      </c>
      <c r="R67" s="48"/>
      <c r="S67" s="26"/>
      <c r="T67" s="26"/>
      <c r="U67" s="26"/>
      <c r="V67" s="26"/>
    </row>
    <row r="68" spans="1:22" ht="13.5" customHeight="1">
      <c r="C68" s="26"/>
      <c r="H68" s="88">
        <v>325</v>
      </c>
      <c r="I68" s="160">
        <v>13</v>
      </c>
      <c r="J68" s="160" t="s">
        <v>7</v>
      </c>
      <c r="K68" s="116">
        <f t="shared" si="12"/>
        <v>16</v>
      </c>
      <c r="L68" s="160" t="s">
        <v>3</v>
      </c>
      <c r="M68" s="306">
        <v>22827</v>
      </c>
      <c r="N68" s="89">
        <f t="shared" si="13"/>
        <v>24345</v>
      </c>
      <c r="R68" s="48"/>
      <c r="S68" s="26"/>
      <c r="T68" s="26"/>
      <c r="U68" s="26"/>
      <c r="V68" s="26"/>
    </row>
    <row r="69" spans="1:22" ht="13.5" customHeight="1">
      <c r="H69" s="289">
        <v>196</v>
      </c>
      <c r="I69" s="160">
        <v>22</v>
      </c>
      <c r="J69" s="160" t="s">
        <v>26</v>
      </c>
      <c r="K69" s="116">
        <f t="shared" si="12"/>
        <v>40</v>
      </c>
      <c r="L69" s="160" t="s">
        <v>2</v>
      </c>
      <c r="M69" s="306">
        <v>17644</v>
      </c>
      <c r="N69" s="89">
        <f t="shared" si="13"/>
        <v>20689</v>
      </c>
      <c r="R69" s="48"/>
      <c r="S69" s="26"/>
      <c r="T69" s="26"/>
      <c r="U69" s="26"/>
      <c r="V69" s="26"/>
    </row>
    <row r="70" spans="1:22" ht="13.5" customHeight="1">
      <c r="H70" s="88">
        <v>176</v>
      </c>
      <c r="I70" s="160">
        <v>1</v>
      </c>
      <c r="J70" s="160" t="s">
        <v>4</v>
      </c>
      <c r="K70" s="116">
        <f t="shared" si="12"/>
        <v>26</v>
      </c>
      <c r="L70" s="160" t="s">
        <v>30</v>
      </c>
      <c r="M70" s="306">
        <v>17719</v>
      </c>
      <c r="N70" s="89">
        <f t="shared" si="13"/>
        <v>19940</v>
      </c>
      <c r="R70" s="48"/>
      <c r="S70" s="26"/>
      <c r="T70" s="26"/>
      <c r="U70" s="26"/>
      <c r="V70" s="26"/>
    </row>
    <row r="71" spans="1:22" ht="13.5" customHeight="1">
      <c r="H71" s="88">
        <v>83</v>
      </c>
      <c r="I71" s="160">
        <v>9</v>
      </c>
      <c r="J71" s="3" t="s">
        <v>161</v>
      </c>
      <c r="K71" s="116">
        <f t="shared" si="12"/>
        <v>24</v>
      </c>
      <c r="L71" s="160" t="s">
        <v>28</v>
      </c>
      <c r="M71" s="306">
        <v>11831</v>
      </c>
      <c r="N71" s="89">
        <f t="shared" si="13"/>
        <v>12828</v>
      </c>
      <c r="R71" s="48"/>
      <c r="S71" s="26"/>
      <c r="T71" s="26"/>
      <c r="U71" s="26"/>
      <c r="V71" s="26"/>
    </row>
    <row r="72" spans="1:22" ht="13.5" customHeight="1">
      <c r="H72" s="193">
        <v>65</v>
      </c>
      <c r="I72" s="160">
        <v>23</v>
      </c>
      <c r="J72" s="160" t="s">
        <v>27</v>
      </c>
      <c r="K72" s="116">
        <f t="shared" si="12"/>
        <v>37</v>
      </c>
      <c r="L72" s="160" t="s">
        <v>37</v>
      </c>
      <c r="M72" s="306">
        <v>11196</v>
      </c>
      <c r="N72" s="89">
        <f t="shared" si="13"/>
        <v>11403</v>
      </c>
      <c r="R72" s="48"/>
      <c r="S72" s="26"/>
      <c r="T72" s="26"/>
      <c r="U72" s="26"/>
      <c r="V72" s="26"/>
    </row>
    <row r="73" spans="1:22" ht="13.5" customHeight="1">
      <c r="H73" s="88">
        <v>39</v>
      </c>
      <c r="I73" s="160">
        <v>27</v>
      </c>
      <c r="J73" s="160" t="s">
        <v>31</v>
      </c>
      <c r="K73" s="116">
        <f t="shared" si="12"/>
        <v>33</v>
      </c>
      <c r="L73" s="160" t="s">
        <v>0</v>
      </c>
      <c r="M73" s="306">
        <v>12178</v>
      </c>
      <c r="N73" s="89">
        <f t="shared" si="13"/>
        <v>9828</v>
      </c>
      <c r="R73" s="48"/>
      <c r="S73" s="26"/>
      <c r="T73" s="26"/>
      <c r="U73" s="26"/>
      <c r="V73" s="26"/>
    </row>
    <row r="74" spans="1:22" ht="13.5" customHeight="1">
      <c r="H74" s="88">
        <v>29</v>
      </c>
      <c r="I74" s="160">
        <v>11</v>
      </c>
      <c r="J74" s="160" t="s">
        <v>17</v>
      </c>
      <c r="K74" s="116">
        <f t="shared" si="12"/>
        <v>25</v>
      </c>
      <c r="L74" s="162" t="s">
        <v>29</v>
      </c>
      <c r="M74" s="307">
        <v>9195</v>
      </c>
      <c r="N74" s="89">
        <f t="shared" si="13"/>
        <v>9228</v>
      </c>
      <c r="R74" s="48"/>
      <c r="S74" s="26"/>
      <c r="T74" s="26"/>
      <c r="U74" s="26"/>
      <c r="V74" s="26"/>
    </row>
    <row r="75" spans="1:22" ht="13.5" customHeight="1" thickBot="1">
      <c r="H75" s="88">
        <v>14</v>
      </c>
      <c r="I75" s="160">
        <v>4</v>
      </c>
      <c r="J75" s="160" t="s">
        <v>11</v>
      </c>
      <c r="K75" s="116">
        <f t="shared" si="12"/>
        <v>38</v>
      </c>
      <c r="L75" s="162" t="s">
        <v>38</v>
      </c>
      <c r="M75" s="307">
        <v>10238</v>
      </c>
      <c r="N75" s="166">
        <f t="shared" si="13"/>
        <v>8560</v>
      </c>
      <c r="R75" s="48"/>
      <c r="S75" s="26"/>
      <c r="T75" s="26"/>
      <c r="U75" s="26"/>
      <c r="V75" s="26"/>
    </row>
    <row r="76" spans="1:22" ht="13.5" customHeight="1" thickTop="1">
      <c r="H76" s="88">
        <v>7</v>
      </c>
      <c r="I76" s="160">
        <v>28</v>
      </c>
      <c r="J76" s="160" t="s">
        <v>32</v>
      </c>
      <c r="K76" s="3"/>
      <c r="L76" s="332" t="s">
        <v>107</v>
      </c>
      <c r="M76" s="337">
        <v>553814</v>
      </c>
      <c r="N76" s="171">
        <f>SUM(H90)</f>
        <v>571105</v>
      </c>
      <c r="R76" s="48"/>
      <c r="S76" s="26"/>
      <c r="T76" s="26"/>
      <c r="U76" s="26"/>
      <c r="V76" s="26"/>
    </row>
    <row r="77" spans="1:22" ht="13.5" customHeight="1">
      <c r="H77" s="88">
        <v>5</v>
      </c>
      <c r="I77" s="160">
        <v>18</v>
      </c>
      <c r="J77" s="160" t="s">
        <v>22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0</v>
      </c>
      <c r="I78" s="160">
        <v>2</v>
      </c>
      <c r="J78" s="160" t="s">
        <v>6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0</v>
      </c>
      <c r="I79" s="160">
        <v>3</v>
      </c>
      <c r="J79" s="160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0</v>
      </c>
      <c r="I80" s="160">
        <v>5</v>
      </c>
      <c r="J80" s="160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6</v>
      </c>
      <c r="J81" s="160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>
      <c r="H82" s="289">
        <v>0</v>
      </c>
      <c r="I82" s="160">
        <v>7</v>
      </c>
      <c r="J82" s="160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>
      <c r="H83" s="289">
        <v>0</v>
      </c>
      <c r="I83" s="160">
        <v>8</v>
      </c>
      <c r="J83" s="160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12</v>
      </c>
      <c r="J84" s="160" t="s">
        <v>18</v>
      </c>
      <c r="K84" s="45"/>
      <c r="L84" s="29"/>
      <c r="R84" s="48"/>
      <c r="S84" s="26"/>
      <c r="T84" s="26"/>
      <c r="U84" s="26"/>
      <c r="V84" s="26"/>
    </row>
    <row r="85" spans="8:22" ht="13.5" customHeight="1">
      <c r="H85" s="289">
        <v>0</v>
      </c>
      <c r="I85" s="160">
        <v>19</v>
      </c>
      <c r="J85" s="160" t="s">
        <v>23</v>
      </c>
      <c r="K85" s="45"/>
      <c r="L85" s="29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20</v>
      </c>
      <c r="J86" s="160" t="s">
        <v>24</v>
      </c>
      <c r="K86" s="45"/>
      <c r="L86" s="29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31</v>
      </c>
      <c r="J87" s="160" t="s">
        <v>34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32</v>
      </c>
      <c r="J88" s="160" t="s">
        <v>35</v>
      </c>
      <c r="K88" s="45"/>
      <c r="L88" s="26"/>
    </row>
    <row r="89" spans="8:22" ht="13.5" customHeight="1">
      <c r="H89" s="88">
        <v>0</v>
      </c>
      <c r="I89" s="160">
        <v>39</v>
      </c>
      <c r="J89" s="160" t="s">
        <v>39</v>
      </c>
      <c r="K89" s="45"/>
      <c r="L89" s="26"/>
    </row>
    <row r="90" spans="8:22" ht="13.5" customHeight="1">
      <c r="H90" s="117">
        <f>SUM(H50:H89)</f>
        <v>571105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N67" sqref="N67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469" t="s">
        <v>216</v>
      </c>
      <c r="B1" s="470"/>
      <c r="C1" s="470"/>
      <c r="D1" s="470"/>
      <c r="E1" s="470"/>
      <c r="F1" s="470"/>
      <c r="G1" s="470"/>
      <c r="I1" s="381"/>
      <c r="J1" s="392"/>
      <c r="M1" s="16"/>
      <c r="N1" t="s">
        <v>201</v>
      </c>
      <c r="O1" s="399"/>
      <c r="Q1" s="279" t="s">
        <v>193</v>
      </c>
    </row>
    <row r="2" spans="1:19" ht="13.5" customHeight="1">
      <c r="H2" s="3"/>
      <c r="I2" s="144" t="s">
        <v>9</v>
      </c>
      <c r="J2" s="8" t="s">
        <v>68</v>
      </c>
      <c r="K2" s="3" t="s">
        <v>44</v>
      </c>
      <c r="L2" s="3"/>
      <c r="M2" s="8" t="s">
        <v>9</v>
      </c>
      <c r="N2" s="400"/>
      <c r="O2" s="89"/>
      <c r="P2" s="3"/>
      <c r="Q2" s="400"/>
      <c r="R2" s="397"/>
      <c r="S2" s="398"/>
    </row>
    <row r="3" spans="1:19" ht="13.5" customHeight="1">
      <c r="H3" s="3">
        <v>17</v>
      </c>
      <c r="I3" s="160" t="s">
        <v>21</v>
      </c>
      <c r="J3" s="217">
        <v>424639</v>
      </c>
      <c r="K3" s="195">
        <v>1</v>
      </c>
      <c r="L3" s="3">
        <f>SUM(H3)</f>
        <v>17</v>
      </c>
      <c r="M3" s="160" t="s">
        <v>21</v>
      </c>
      <c r="N3" s="13">
        <f>SUM(J3)</f>
        <v>424639</v>
      </c>
      <c r="O3" s="3">
        <f>SUM(H3)</f>
        <v>17</v>
      </c>
      <c r="P3" s="160" t="s">
        <v>21</v>
      </c>
      <c r="Q3" s="196">
        <v>458715</v>
      </c>
      <c r="R3" s="397"/>
      <c r="S3" s="398"/>
    </row>
    <row r="4" spans="1:19" ht="13.5" customHeight="1">
      <c r="G4" s="17"/>
      <c r="H4" s="3">
        <v>26</v>
      </c>
      <c r="I4" s="160" t="s">
        <v>30</v>
      </c>
      <c r="J4" s="13">
        <v>134762</v>
      </c>
      <c r="K4" s="195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134762</v>
      </c>
      <c r="O4" s="3">
        <f t="shared" ref="O4:O12" si="2">SUM(H4)</f>
        <v>26</v>
      </c>
      <c r="P4" s="160" t="s">
        <v>30</v>
      </c>
      <c r="Q4" s="86">
        <v>137369</v>
      </c>
      <c r="R4" s="397"/>
      <c r="S4" s="398"/>
    </row>
    <row r="5" spans="1:19" ht="13.5" customHeight="1">
      <c r="H5" s="3">
        <v>36</v>
      </c>
      <c r="I5" s="160" t="s">
        <v>5</v>
      </c>
      <c r="J5" s="13">
        <v>129782</v>
      </c>
      <c r="K5" s="195">
        <v>3</v>
      </c>
      <c r="L5" s="3">
        <f t="shared" si="0"/>
        <v>36</v>
      </c>
      <c r="M5" s="160" t="s">
        <v>5</v>
      </c>
      <c r="N5" s="13">
        <f t="shared" si="1"/>
        <v>129782</v>
      </c>
      <c r="O5" s="3">
        <f t="shared" si="2"/>
        <v>36</v>
      </c>
      <c r="P5" s="160" t="s">
        <v>5</v>
      </c>
      <c r="Q5" s="86">
        <v>132579</v>
      </c>
    </row>
    <row r="6" spans="1:19" ht="13.5" customHeight="1">
      <c r="H6" s="3">
        <v>33</v>
      </c>
      <c r="I6" s="160" t="s">
        <v>0</v>
      </c>
      <c r="J6" s="217">
        <v>92707</v>
      </c>
      <c r="K6" s="195">
        <v>4</v>
      </c>
      <c r="L6" s="3">
        <f t="shared" si="0"/>
        <v>33</v>
      </c>
      <c r="M6" s="160" t="s">
        <v>0</v>
      </c>
      <c r="N6" s="13">
        <f t="shared" si="1"/>
        <v>92707</v>
      </c>
      <c r="O6" s="3">
        <f t="shared" si="2"/>
        <v>33</v>
      </c>
      <c r="P6" s="160" t="s">
        <v>0</v>
      </c>
      <c r="Q6" s="86">
        <v>90220</v>
      </c>
    </row>
    <row r="7" spans="1:19" ht="13.5" customHeight="1">
      <c r="H7" s="3">
        <v>31</v>
      </c>
      <c r="I7" s="160" t="s">
        <v>64</v>
      </c>
      <c r="J7" s="217">
        <v>77389</v>
      </c>
      <c r="K7" s="195">
        <v>5</v>
      </c>
      <c r="L7" s="3">
        <f t="shared" si="0"/>
        <v>31</v>
      </c>
      <c r="M7" s="160" t="s">
        <v>64</v>
      </c>
      <c r="N7" s="13">
        <f t="shared" si="1"/>
        <v>77389</v>
      </c>
      <c r="O7" s="3">
        <f t="shared" si="2"/>
        <v>31</v>
      </c>
      <c r="P7" s="160" t="s">
        <v>64</v>
      </c>
      <c r="Q7" s="86">
        <v>70859</v>
      </c>
    </row>
    <row r="8" spans="1:19" ht="13.5" customHeight="1">
      <c r="H8" s="33">
        <v>40</v>
      </c>
      <c r="I8" s="160" t="s">
        <v>2</v>
      </c>
      <c r="J8" s="13">
        <v>68062</v>
      </c>
      <c r="K8" s="195">
        <v>6</v>
      </c>
      <c r="L8" s="3">
        <f t="shared" si="0"/>
        <v>40</v>
      </c>
      <c r="M8" s="160" t="s">
        <v>2</v>
      </c>
      <c r="N8" s="13">
        <f t="shared" si="1"/>
        <v>68062</v>
      </c>
      <c r="O8" s="3">
        <f t="shared" si="2"/>
        <v>40</v>
      </c>
      <c r="P8" s="160" t="s">
        <v>2</v>
      </c>
      <c r="Q8" s="86">
        <v>71679</v>
      </c>
    </row>
    <row r="9" spans="1:19" ht="13.5" customHeight="1">
      <c r="H9" s="14">
        <v>34</v>
      </c>
      <c r="I9" s="162" t="s">
        <v>1</v>
      </c>
      <c r="J9" s="13">
        <v>60887</v>
      </c>
      <c r="K9" s="195">
        <v>7</v>
      </c>
      <c r="L9" s="3">
        <f t="shared" si="0"/>
        <v>34</v>
      </c>
      <c r="M9" s="162" t="s">
        <v>1</v>
      </c>
      <c r="N9" s="13">
        <f t="shared" si="1"/>
        <v>60887</v>
      </c>
      <c r="O9" s="3">
        <f t="shared" si="2"/>
        <v>34</v>
      </c>
      <c r="P9" s="162" t="s">
        <v>1</v>
      </c>
      <c r="Q9" s="86">
        <v>60590</v>
      </c>
    </row>
    <row r="10" spans="1:19" ht="13.5" customHeight="1">
      <c r="H10" s="3">
        <v>16</v>
      </c>
      <c r="I10" s="160" t="s">
        <v>3</v>
      </c>
      <c r="J10" s="13">
        <v>55781</v>
      </c>
      <c r="K10" s="195">
        <v>8</v>
      </c>
      <c r="L10" s="3">
        <f t="shared" si="0"/>
        <v>16</v>
      </c>
      <c r="M10" s="160" t="s">
        <v>3</v>
      </c>
      <c r="N10" s="13">
        <f t="shared" si="1"/>
        <v>55781</v>
      </c>
      <c r="O10" s="3">
        <f t="shared" si="2"/>
        <v>16</v>
      </c>
      <c r="P10" s="160" t="s">
        <v>3</v>
      </c>
      <c r="Q10" s="86">
        <v>61387</v>
      </c>
    </row>
    <row r="11" spans="1:19" ht="13.5" customHeight="1">
      <c r="H11" s="14">
        <v>13</v>
      </c>
      <c r="I11" s="162" t="s">
        <v>7</v>
      </c>
      <c r="J11" s="13">
        <v>52953</v>
      </c>
      <c r="K11" s="195">
        <v>9</v>
      </c>
      <c r="L11" s="3">
        <f t="shared" si="0"/>
        <v>13</v>
      </c>
      <c r="M11" s="162" t="s">
        <v>7</v>
      </c>
      <c r="N11" s="13">
        <f t="shared" si="1"/>
        <v>52953</v>
      </c>
      <c r="O11" s="3">
        <f t="shared" si="2"/>
        <v>13</v>
      </c>
      <c r="P11" s="162" t="s">
        <v>7</v>
      </c>
      <c r="Q11" s="86">
        <v>47942</v>
      </c>
    </row>
    <row r="12" spans="1:19" ht="13.5" customHeight="1" thickBot="1">
      <c r="H12" s="271">
        <v>25</v>
      </c>
      <c r="I12" s="375" t="s">
        <v>29</v>
      </c>
      <c r="J12" s="412">
        <v>49402</v>
      </c>
      <c r="K12" s="194">
        <v>10</v>
      </c>
      <c r="L12" s="3">
        <f t="shared" si="0"/>
        <v>25</v>
      </c>
      <c r="M12" s="375" t="s">
        <v>29</v>
      </c>
      <c r="N12" s="113">
        <f t="shared" si="1"/>
        <v>49402</v>
      </c>
      <c r="O12" s="14">
        <f t="shared" si="2"/>
        <v>25</v>
      </c>
      <c r="P12" s="375" t="s">
        <v>29</v>
      </c>
      <c r="Q12" s="197">
        <v>40821</v>
      </c>
    </row>
    <row r="13" spans="1:19" ht="13.5" customHeight="1" thickTop="1" thickBot="1">
      <c r="H13" s="121">
        <v>3</v>
      </c>
      <c r="I13" s="174" t="s">
        <v>10</v>
      </c>
      <c r="J13" s="414">
        <v>41139</v>
      </c>
      <c r="K13" s="103"/>
      <c r="L13" s="78"/>
      <c r="M13" s="163"/>
      <c r="N13" s="336">
        <f>SUM(J43)</f>
        <v>1456721</v>
      </c>
      <c r="O13" s="3"/>
      <c r="P13" s="270" t="s">
        <v>8</v>
      </c>
      <c r="Q13" s="198">
        <v>1510706</v>
      </c>
    </row>
    <row r="14" spans="1:19" ht="13.5" customHeight="1">
      <c r="B14" s="19"/>
      <c r="H14" s="3">
        <v>24</v>
      </c>
      <c r="I14" s="160" t="s">
        <v>28</v>
      </c>
      <c r="J14" s="13">
        <v>38099</v>
      </c>
      <c r="K14" s="103"/>
      <c r="L14" s="26"/>
      <c r="N14" t="s">
        <v>59</v>
      </c>
      <c r="O14"/>
    </row>
    <row r="15" spans="1:19" ht="13.5" customHeight="1">
      <c r="H15" s="3">
        <v>38</v>
      </c>
      <c r="I15" s="160" t="s">
        <v>38</v>
      </c>
      <c r="J15" s="217">
        <v>35467</v>
      </c>
      <c r="K15" s="103"/>
      <c r="L15" s="26"/>
      <c r="M15" t="s">
        <v>202</v>
      </c>
      <c r="N15" s="15"/>
      <c r="O15"/>
      <c r="P15" t="s">
        <v>203</v>
      </c>
      <c r="Q15" s="85" t="s">
        <v>180</v>
      </c>
    </row>
    <row r="16" spans="1:19" ht="13.5" customHeight="1">
      <c r="C16" s="15"/>
      <c r="E16" s="17"/>
      <c r="H16" s="3">
        <v>2</v>
      </c>
      <c r="I16" s="160" t="s">
        <v>6</v>
      </c>
      <c r="J16" s="13">
        <v>30715</v>
      </c>
      <c r="K16" s="103"/>
      <c r="L16" s="3">
        <f>SUM(L3)</f>
        <v>17</v>
      </c>
      <c r="M16" s="13">
        <f>SUM(N3)</f>
        <v>424639</v>
      </c>
      <c r="N16" s="160" t="s">
        <v>21</v>
      </c>
      <c r="O16" s="3">
        <f>SUM(O3)</f>
        <v>17</v>
      </c>
      <c r="P16" s="13">
        <f>SUM(M16)</f>
        <v>424639</v>
      </c>
      <c r="Q16" s="275">
        <v>427843</v>
      </c>
      <c r="R16" s="79"/>
    </row>
    <row r="17" spans="2:20" ht="13.5" customHeight="1">
      <c r="C17" s="15"/>
      <c r="E17" s="17"/>
      <c r="H17" s="3">
        <v>37</v>
      </c>
      <c r="I17" s="160" t="s">
        <v>37</v>
      </c>
      <c r="J17" s="136">
        <v>30536</v>
      </c>
      <c r="K17" s="103"/>
      <c r="L17" s="3">
        <f t="shared" ref="L17:L25" si="3">SUM(L4)</f>
        <v>26</v>
      </c>
      <c r="M17" s="13">
        <f t="shared" ref="M17:M25" si="4">SUM(N4)</f>
        <v>134762</v>
      </c>
      <c r="N17" s="160" t="s">
        <v>30</v>
      </c>
      <c r="O17" s="3">
        <f t="shared" ref="O17:O25" si="5">SUM(O4)</f>
        <v>26</v>
      </c>
      <c r="P17" s="13">
        <f t="shared" ref="P17:P25" si="6">SUM(M17)</f>
        <v>134762</v>
      </c>
      <c r="Q17" s="276">
        <v>132438</v>
      </c>
      <c r="R17" s="79"/>
      <c r="S17" s="42"/>
    </row>
    <row r="18" spans="2:20" ht="13.5" customHeight="1">
      <c r="C18" s="15"/>
      <c r="E18" s="17"/>
      <c r="H18" s="3">
        <v>1</v>
      </c>
      <c r="I18" s="160" t="s">
        <v>4</v>
      </c>
      <c r="J18" s="13">
        <v>16462</v>
      </c>
      <c r="K18" s="103"/>
      <c r="L18" s="3">
        <f t="shared" si="3"/>
        <v>36</v>
      </c>
      <c r="M18" s="13">
        <f t="shared" si="4"/>
        <v>129782</v>
      </c>
      <c r="N18" s="160" t="s">
        <v>5</v>
      </c>
      <c r="O18" s="3">
        <f t="shared" si="5"/>
        <v>36</v>
      </c>
      <c r="P18" s="13">
        <f t="shared" si="6"/>
        <v>129782</v>
      </c>
      <c r="Q18" s="276">
        <v>123654</v>
      </c>
      <c r="R18" s="79"/>
      <c r="S18" s="111"/>
    </row>
    <row r="19" spans="2:20" ht="13.5" customHeight="1">
      <c r="C19" s="15"/>
      <c r="E19" s="17"/>
      <c r="H19" s="3">
        <v>9</v>
      </c>
      <c r="I19" s="3" t="s">
        <v>161</v>
      </c>
      <c r="J19" s="136">
        <v>15594</v>
      </c>
      <c r="L19" s="3">
        <f t="shared" si="3"/>
        <v>33</v>
      </c>
      <c r="M19" s="13">
        <f t="shared" si="4"/>
        <v>92707</v>
      </c>
      <c r="N19" s="160" t="s">
        <v>0</v>
      </c>
      <c r="O19" s="3">
        <f t="shared" si="5"/>
        <v>33</v>
      </c>
      <c r="P19" s="13">
        <f t="shared" si="6"/>
        <v>92707</v>
      </c>
      <c r="Q19" s="276">
        <v>85819</v>
      </c>
      <c r="R19" s="79"/>
      <c r="S19" s="124"/>
    </row>
    <row r="20" spans="2:20" ht="13.5" customHeight="1">
      <c r="B20" s="18"/>
      <c r="C20" s="15"/>
      <c r="E20" s="17"/>
      <c r="H20" s="3">
        <v>14</v>
      </c>
      <c r="I20" s="160" t="s">
        <v>19</v>
      </c>
      <c r="J20" s="13">
        <v>14680</v>
      </c>
      <c r="L20" s="3">
        <f t="shared" si="3"/>
        <v>31</v>
      </c>
      <c r="M20" s="13">
        <f t="shared" si="4"/>
        <v>77389</v>
      </c>
      <c r="N20" s="160" t="s">
        <v>64</v>
      </c>
      <c r="O20" s="3">
        <f t="shared" si="5"/>
        <v>31</v>
      </c>
      <c r="P20" s="13">
        <f t="shared" si="6"/>
        <v>77389</v>
      </c>
      <c r="Q20" s="276">
        <v>79075</v>
      </c>
      <c r="R20" s="79"/>
      <c r="S20" s="124"/>
    </row>
    <row r="21" spans="2:20" ht="13.5" customHeight="1">
      <c r="B21" s="18"/>
      <c r="C21" s="15"/>
      <c r="E21" s="17"/>
      <c r="H21" s="3">
        <v>21</v>
      </c>
      <c r="I21" s="3" t="s">
        <v>155</v>
      </c>
      <c r="J21" s="217">
        <v>13424</v>
      </c>
      <c r="L21" s="3">
        <f t="shared" si="3"/>
        <v>40</v>
      </c>
      <c r="M21" s="13">
        <f t="shared" si="4"/>
        <v>68062</v>
      </c>
      <c r="N21" s="160" t="s">
        <v>2</v>
      </c>
      <c r="O21" s="3">
        <f t="shared" si="5"/>
        <v>40</v>
      </c>
      <c r="P21" s="13">
        <f t="shared" si="6"/>
        <v>68062</v>
      </c>
      <c r="Q21" s="276">
        <v>72904</v>
      </c>
      <c r="R21" s="79"/>
      <c r="S21" s="28"/>
    </row>
    <row r="22" spans="2:20" ht="13.5" customHeight="1">
      <c r="C22" s="15"/>
      <c r="E22" s="17"/>
      <c r="H22" s="3">
        <v>11</v>
      </c>
      <c r="I22" s="160" t="s">
        <v>17</v>
      </c>
      <c r="J22" s="408">
        <v>12865</v>
      </c>
      <c r="K22" s="15"/>
      <c r="L22" s="3">
        <f t="shared" si="3"/>
        <v>34</v>
      </c>
      <c r="M22" s="13">
        <f t="shared" si="4"/>
        <v>60887</v>
      </c>
      <c r="N22" s="162" t="s">
        <v>1</v>
      </c>
      <c r="O22" s="3">
        <f t="shared" si="5"/>
        <v>34</v>
      </c>
      <c r="P22" s="13">
        <f t="shared" si="6"/>
        <v>60887</v>
      </c>
      <c r="Q22" s="276">
        <v>65482</v>
      </c>
      <c r="R22" s="79"/>
    </row>
    <row r="23" spans="2:20" ht="13.5" customHeight="1">
      <c r="B23" s="18"/>
      <c r="C23" s="15"/>
      <c r="E23" s="17"/>
      <c r="H23" s="3">
        <v>22</v>
      </c>
      <c r="I23" s="160" t="s">
        <v>26</v>
      </c>
      <c r="J23" s="13">
        <v>12511</v>
      </c>
      <c r="K23" s="15"/>
      <c r="L23" s="3">
        <f t="shared" si="3"/>
        <v>16</v>
      </c>
      <c r="M23" s="13">
        <f t="shared" si="4"/>
        <v>55781</v>
      </c>
      <c r="N23" s="160" t="s">
        <v>3</v>
      </c>
      <c r="O23" s="3">
        <f t="shared" si="5"/>
        <v>16</v>
      </c>
      <c r="P23" s="13">
        <f t="shared" si="6"/>
        <v>55781</v>
      </c>
      <c r="Q23" s="276">
        <v>61283</v>
      </c>
      <c r="R23" s="79"/>
      <c r="S23" s="42"/>
    </row>
    <row r="24" spans="2:20" ht="13.5" customHeight="1">
      <c r="C24" s="15"/>
      <c r="E24" s="17"/>
      <c r="H24" s="3">
        <v>15</v>
      </c>
      <c r="I24" s="160" t="s">
        <v>20</v>
      </c>
      <c r="J24" s="13">
        <v>10171</v>
      </c>
      <c r="K24" s="15"/>
      <c r="L24" s="3">
        <f t="shared" si="3"/>
        <v>13</v>
      </c>
      <c r="M24" s="13">
        <f t="shared" si="4"/>
        <v>52953</v>
      </c>
      <c r="N24" s="162" t="s">
        <v>7</v>
      </c>
      <c r="O24" s="3">
        <f t="shared" si="5"/>
        <v>13</v>
      </c>
      <c r="P24" s="13">
        <f t="shared" si="6"/>
        <v>52953</v>
      </c>
      <c r="Q24" s="276">
        <v>52934</v>
      </c>
      <c r="R24" s="79"/>
      <c r="S24" s="111"/>
    </row>
    <row r="25" spans="2:20" ht="13.5" customHeight="1" thickBot="1">
      <c r="C25" s="15"/>
      <c r="E25" s="17"/>
      <c r="H25" s="3">
        <v>30</v>
      </c>
      <c r="I25" s="160" t="s">
        <v>33</v>
      </c>
      <c r="J25" s="87">
        <v>6986</v>
      </c>
      <c r="K25" s="15"/>
      <c r="L25" s="14">
        <f t="shared" si="3"/>
        <v>25</v>
      </c>
      <c r="M25" s="113">
        <f t="shared" si="4"/>
        <v>49402</v>
      </c>
      <c r="N25" s="375" t="s">
        <v>29</v>
      </c>
      <c r="O25" s="14">
        <f t="shared" si="5"/>
        <v>25</v>
      </c>
      <c r="P25" s="113">
        <f t="shared" si="6"/>
        <v>49402</v>
      </c>
      <c r="Q25" s="277">
        <v>49393</v>
      </c>
      <c r="R25" s="126" t="s">
        <v>73</v>
      </c>
      <c r="S25" s="28"/>
      <c r="T25" s="28"/>
    </row>
    <row r="26" spans="2:20" ht="13.5" customHeight="1" thickTop="1">
      <c r="H26" s="3">
        <v>27</v>
      </c>
      <c r="I26" s="160" t="s">
        <v>31</v>
      </c>
      <c r="J26" s="136">
        <v>4918</v>
      </c>
      <c r="K26" s="15"/>
      <c r="L26" s="114"/>
      <c r="M26" s="161">
        <f>SUM(J43-(M16+M17+M18+M19+M20+M21+M22+M23+M24+M25))</f>
        <v>310357</v>
      </c>
      <c r="N26" s="218" t="s">
        <v>45</v>
      </c>
      <c r="O26" s="115"/>
      <c r="P26" s="161">
        <f>SUM(M26)</f>
        <v>310357</v>
      </c>
      <c r="Q26" s="161"/>
      <c r="R26" s="175">
        <v>1482313</v>
      </c>
      <c r="T26" s="28"/>
    </row>
    <row r="27" spans="2:20" ht="13.5" customHeight="1">
      <c r="H27" s="3">
        <v>20</v>
      </c>
      <c r="I27" s="160" t="s">
        <v>24</v>
      </c>
      <c r="J27" s="13">
        <v>4754</v>
      </c>
      <c r="K27" s="15"/>
      <c r="M27" t="s">
        <v>194</v>
      </c>
      <c r="O27" s="110"/>
      <c r="P27" s="28" t="s">
        <v>195</v>
      </c>
    </row>
    <row r="28" spans="2:20" ht="13.5" customHeight="1">
      <c r="H28" s="3">
        <v>12</v>
      </c>
      <c r="I28" s="160" t="s">
        <v>18</v>
      </c>
      <c r="J28" s="13">
        <v>3839</v>
      </c>
      <c r="K28" s="15"/>
      <c r="M28" s="86">
        <f t="shared" ref="M28:M37" si="7">SUM(Q3)</f>
        <v>458715</v>
      </c>
      <c r="N28" s="160" t="s">
        <v>21</v>
      </c>
      <c r="O28" s="3">
        <f>SUM(L3)</f>
        <v>17</v>
      </c>
      <c r="P28" s="86">
        <f t="shared" ref="P28:P37" si="8">SUM(Q3)</f>
        <v>458715</v>
      </c>
    </row>
    <row r="29" spans="2:20" ht="13.5" customHeight="1">
      <c r="H29" s="3">
        <v>35</v>
      </c>
      <c r="I29" s="160" t="s">
        <v>36</v>
      </c>
      <c r="J29" s="13">
        <v>3700</v>
      </c>
      <c r="K29" s="15"/>
      <c r="M29" s="86">
        <f t="shared" si="7"/>
        <v>137369</v>
      </c>
      <c r="N29" s="160" t="s">
        <v>30</v>
      </c>
      <c r="O29" s="3">
        <f t="shared" ref="O29:O37" si="9">SUM(L4)</f>
        <v>26</v>
      </c>
      <c r="P29" s="86">
        <f t="shared" si="8"/>
        <v>137369</v>
      </c>
    </row>
    <row r="30" spans="2:20" ht="13.5" customHeight="1">
      <c r="H30" s="3">
        <v>29</v>
      </c>
      <c r="I30" s="160" t="s">
        <v>54</v>
      </c>
      <c r="J30" s="13">
        <v>3488</v>
      </c>
      <c r="K30" s="15"/>
      <c r="M30" s="86">
        <f t="shared" si="7"/>
        <v>132579</v>
      </c>
      <c r="N30" s="160" t="s">
        <v>5</v>
      </c>
      <c r="O30" s="3">
        <f t="shared" si="9"/>
        <v>36</v>
      </c>
      <c r="P30" s="86">
        <f t="shared" si="8"/>
        <v>132579</v>
      </c>
    </row>
    <row r="31" spans="2:20" ht="13.5" customHeight="1">
      <c r="H31" s="3">
        <v>10</v>
      </c>
      <c r="I31" s="160" t="s">
        <v>16</v>
      </c>
      <c r="J31" s="13">
        <v>2471</v>
      </c>
      <c r="K31" s="15"/>
      <c r="M31" s="86">
        <f t="shared" si="7"/>
        <v>90220</v>
      </c>
      <c r="N31" s="160" t="s">
        <v>0</v>
      </c>
      <c r="O31" s="3">
        <f t="shared" si="9"/>
        <v>33</v>
      </c>
      <c r="P31" s="86">
        <f t="shared" si="8"/>
        <v>90220</v>
      </c>
    </row>
    <row r="32" spans="2:20" ht="13.5" customHeight="1">
      <c r="H32" s="3">
        <v>39</v>
      </c>
      <c r="I32" s="160" t="s">
        <v>39</v>
      </c>
      <c r="J32" s="13">
        <v>1940</v>
      </c>
      <c r="K32" s="15"/>
      <c r="M32" s="86">
        <f t="shared" si="7"/>
        <v>70859</v>
      </c>
      <c r="N32" s="160" t="s">
        <v>64</v>
      </c>
      <c r="O32" s="3">
        <f t="shared" si="9"/>
        <v>31</v>
      </c>
      <c r="P32" s="86">
        <f t="shared" si="8"/>
        <v>70859</v>
      </c>
      <c r="S32" s="10"/>
    </row>
    <row r="33" spans="8:21" ht="13.5" customHeight="1">
      <c r="H33" s="3">
        <v>23</v>
      </c>
      <c r="I33" s="160" t="s">
        <v>27</v>
      </c>
      <c r="J33" s="136">
        <v>1419</v>
      </c>
      <c r="K33" s="15"/>
      <c r="M33" s="86">
        <f t="shared" si="7"/>
        <v>71679</v>
      </c>
      <c r="N33" s="160" t="s">
        <v>2</v>
      </c>
      <c r="O33" s="3">
        <f t="shared" si="9"/>
        <v>40</v>
      </c>
      <c r="P33" s="86">
        <f t="shared" si="8"/>
        <v>71679</v>
      </c>
      <c r="S33" s="28"/>
      <c r="T33" s="28"/>
    </row>
    <row r="34" spans="8:21" ht="13.5" customHeight="1">
      <c r="H34" s="3">
        <v>32</v>
      </c>
      <c r="I34" s="160" t="s">
        <v>35</v>
      </c>
      <c r="J34" s="13">
        <v>1277</v>
      </c>
      <c r="K34" s="15"/>
      <c r="M34" s="86">
        <f t="shared" si="7"/>
        <v>60590</v>
      </c>
      <c r="N34" s="162" t="s">
        <v>1</v>
      </c>
      <c r="O34" s="3">
        <f t="shared" si="9"/>
        <v>34</v>
      </c>
      <c r="P34" s="86">
        <f t="shared" si="8"/>
        <v>60590</v>
      </c>
      <c r="S34" s="28"/>
      <c r="T34" s="28"/>
    </row>
    <row r="35" spans="8:21" ht="13.5" customHeight="1">
      <c r="H35" s="3">
        <v>6</v>
      </c>
      <c r="I35" s="160" t="s">
        <v>13</v>
      </c>
      <c r="J35" s="13">
        <v>1213</v>
      </c>
      <c r="K35" s="15"/>
      <c r="M35" s="86">
        <f t="shared" si="7"/>
        <v>61387</v>
      </c>
      <c r="N35" s="160" t="s">
        <v>3</v>
      </c>
      <c r="O35" s="3">
        <f t="shared" si="9"/>
        <v>16</v>
      </c>
      <c r="P35" s="86">
        <f t="shared" si="8"/>
        <v>61387</v>
      </c>
      <c r="S35" s="28"/>
    </row>
    <row r="36" spans="8:21" ht="13.5" customHeight="1">
      <c r="H36" s="3">
        <v>18</v>
      </c>
      <c r="I36" s="160" t="s">
        <v>22</v>
      </c>
      <c r="J36" s="217">
        <v>1008</v>
      </c>
      <c r="K36" s="15"/>
      <c r="M36" s="86">
        <f t="shared" si="7"/>
        <v>47942</v>
      </c>
      <c r="N36" s="162" t="s">
        <v>7</v>
      </c>
      <c r="O36" s="3">
        <f t="shared" si="9"/>
        <v>13</v>
      </c>
      <c r="P36" s="86">
        <f t="shared" si="8"/>
        <v>47942</v>
      </c>
      <c r="S36" s="28"/>
    </row>
    <row r="37" spans="8:21" ht="13.5" customHeight="1" thickBot="1">
      <c r="H37" s="3">
        <v>4</v>
      </c>
      <c r="I37" s="160" t="s">
        <v>11</v>
      </c>
      <c r="J37" s="13">
        <v>601</v>
      </c>
      <c r="K37" s="15"/>
      <c r="M37" s="112">
        <f t="shared" si="7"/>
        <v>40821</v>
      </c>
      <c r="N37" s="375" t="s">
        <v>29</v>
      </c>
      <c r="O37" s="14">
        <f t="shared" si="9"/>
        <v>25</v>
      </c>
      <c r="P37" s="112">
        <f t="shared" si="8"/>
        <v>40821</v>
      </c>
      <c r="S37" s="28"/>
    </row>
    <row r="38" spans="8:21" ht="13.5" customHeight="1" thickTop="1">
      <c r="H38" s="3">
        <v>5</v>
      </c>
      <c r="I38" s="160" t="s">
        <v>12</v>
      </c>
      <c r="J38" s="87">
        <v>465</v>
      </c>
      <c r="K38" s="15"/>
      <c r="M38" s="342">
        <f>SUM(Q13-(Q3+Q4+Q5+Q6+Q7+Q8+Q9+Q10+Q11+Q12))</f>
        <v>338545</v>
      </c>
      <c r="N38" s="407" t="s">
        <v>184</v>
      </c>
      <c r="O38" s="343"/>
      <c r="P38" s="344">
        <f>SUM(M38)</f>
        <v>338545</v>
      </c>
      <c r="U38" s="28"/>
    </row>
    <row r="39" spans="8:21" ht="13.5" customHeight="1">
      <c r="H39" s="3">
        <v>7</v>
      </c>
      <c r="I39" s="160" t="s">
        <v>14</v>
      </c>
      <c r="J39" s="13">
        <v>288</v>
      </c>
      <c r="K39" s="15"/>
      <c r="P39" s="28"/>
    </row>
    <row r="40" spans="8:21" ht="13.5" customHeight="1">
      <c r="H40" s="3">
        <v>19</v>
      </c>
      <c r="I40" s="160" t="s">
        <v>23</v>
      </c>
      <c r="J40" s="13">
        <v>168</v>
      </c>
      <c r="K40" s="15"/>
    </row>
    <row r="41" spans="8:21" ht="13.5" customHeight="1">
      <c r="H41" s="3">
        <v>28</v>
      </c>
      <c r="I41" s="160" t="s">
        <v>32</v>
      </c>
      <c r="J41" s="217">
        <v>159</v>
      </c>
      <c r="K41" s="15"/>
    </row>
    <row r="42" spans="8:21" ht="13.5" customHeight="1" thickBot="1">
      <c r="H42" s="14">
        <v>8</v>
      </c>
      <c r="I42" s="162" t="s">
        <v>15</v>
      </c>
      <c r="J42" s="426">
        <v>0</v>
      </c>
      <c r="K42" s="15"/>
    </row>
    <row r="43" spans="8:21" ht="13.5" customHeight="1" thickTop="1">
      <c r="H43" s="114"/>
      <c r="I43" s="291" t="s">
        <v>8</v>
      </c>
      <c r="J43" s="292">
        <f>SUM(J3:J42)</f>
        <v>1456721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9" ht="13.5" customHeight="1">
      <c r="I49" s="42"/>
      <c r="J49" s="159"/>
    </row>
    <row r="50" spans="1:19" ht="13.5" customHeight="1">
      <c r="I50" s="42"/>
      <c r="J50" s="159"/>
    </row>
    <row r="51" spans="1:19" ht="13.5" customHeight="1" thickBot="1">
      <c r="I51" s="42"/>
      <c r="J51" s="222"/>
      <c r="M51" s="42"/>
      <c r="N51" s="159"/>
    </row>
    <row r="52" spans="1:19" ht="13.5" customHeight="1">
      <c r="A52" s="33" t="s">
        <v>46</v>
      </c>
      <c r="B52" s="22" t="s">
        <v>9</v>
      </c>
      <c r="C52" s="59" t="s">
        <v>201</v>
      </c>
      <c r="D52" s="59" t="s">
        <v>193</v>
      </c>
      <c r="E52" s="24" t="s">
        <v>43</v>
      </c>
      <c r="F52" s="23" t="s">
        <v>42</v>
      </c>
      <c r="G52" s="8" t="s">
        <v>172</v>
      </c>
      <c r="I52" s="42"/>
      <c r="J52" s="159"/>
      <c r="N52" s="30"/>
      <c r="S52" s="383"/>
    </row>
    <row r="53" spans="1:19" ht="13.5" customHeight="1">
      <c r="A53" s="9">
        <v>1</v>
      </c>
      <c r="B53" s="160" t="s">
        <v>21</v>
      </c>
      <c r="C53" s="409">
        <f>SUM(J3)</f>
        <v>424639</v>
      </c>
      <c r="D53" s="87">
        <f t="shared" ref="D53:D63" si="10">SUM(Q3)</f>
        <v>458715</v>
      </c>
      <c r="E53" s="80">
        <f t="shared" ref="E53:E62" si="11">SUM(P16/Q16*100)</f>
        <v>99.251127165806153</v>
      </c>
      <c r="F53" s="20">
        <f t="shared" ref="F53:F63" si="12">SUM(C53/D53*100)</f>
        <v>92.571422342849047</v>
      </c>
      <c r="G53" s="21"/>
      <c r="I53" s="42"/>
      <c r="J53" s="159"/>
    </row>
    <row r="54" spans="1:19" ht="13.5" customHeight="1">
      <c r="A54" s="9">
        <v>2</v>
      </c>
      <c r="B54" s="160" t="s">
        <v>30</v>
      </c>
      <c r="C54" s="409">
        <f t="shared" ref="C54:C62" si="13">SUM(J4)</f>
        <v>134762</v>
      </c>
      <c r="D54" s="87">
        <f t="shared" si="10"/>
        <v>137369</v>
      </c>
      <c r="E54" s="80">
        <f t="shared" si="11"/>
        <v>101.75478337033177</v>
      </c>
      <c r="F54" s="394">
        <f t="shared" si="12"/>
        <v>98.102191906470892</v>
      </c>
      <c r="G54" s="21"/>
      <c r="M54" s="382"/>
      <c r="N54" s="17"/>
    </row>
    <row r="55" spans="1:19" ht="13.5" customHeight="1">
      <c r="A55" s="9">
        <v>3</v>
      </c>
      <c r="B55" s="160" t="s">
        <v>5</v>
      </c>
      <c r="C55" s="409">
        <f t="shared" si="13"/>
        <v>129782</v>
      </c>
      <c r="D55" s="87">
        <f t="shared" si="10"/>
        <v>132579</v>
      </c>
      <c r="E55" s="80">
        <f t="shared" si="11"/>
        <v>104.95576366312453</v>
      </c>
      <c r="F55" s="20">
        <f t="shared" si="12"/>
        <v>97.890314454023638</v>
      </c>
      <c r="G55" s="21"/>
      <c r="I55" s="471"/>
      <c r="J55" s="472"/>
    </row>
    <row r="56" spans="1:19" ht="13.5" customHeight="1">
      <c r="A56" s="9">
        <v>4</v>
      </c>
      <c r="B56" s="160" t="s">
        <v>0</v>
      </c>
      <c r="C56" s="409">
        <f t="shared" si="13"/>
        <v>92707</v>
      </c>
      <c r="D56" s="87">
        <f t="shared" si="10"/>
        <v>90220</v>
      </c>
      <c r="E56" s="80">
        <f t="shared" si="11"/>
        <v>108.02619466551695</v>
      </c>
      <c r="F56" s="20">
        <f t="shared" si="12"/>
        <v>102.75659499002438</v>
      </c>
      <c r="G56" s="21"/>
      <c r="I56" s="471"/>
      <c r="J56" s="472"/>
    </row>
    <row r="57" spans="1:19" ht="13.5" customHeight="1">
      <c r="A57" s="9">
        <v>5</v>
      </c>
      <c r="B57" s="160" t="s">
        <v>64</v>
      </c>
      <c r="C57" s="409">
        <f t="shared" si="13"/>
        <v>77389</v>
      </c>
      <c r="D57" s="87">
        <f t="shared" si="10"/>
        <v>70859</v>
      </c>
      <c r="E57" s="80">
        <f t="shared" si="11"/>
        <v>97.867846980714518</v>
      </c>
      <c r="F57" s="20">
        <f t="shared" si="12"/>
        <v>109.21548427158159</v>
      </c>
      <c r="G57" s="21"/>
      <c r="I57" s="159"/>
      <c r="P57" s="28"/>
    </row>
    <row r="58" spans="1:19" ht="13.5" customHeight="1">
      <c r="A58" s="9">
        <v>6</v>
      </c>
      <c r="B58" s="160" t="s">
        <v>2</v>
      </c>
      <c r="C58" s="409">
        <f t="shared" si="13"/>
        <v>68062</v>
      </c>
      <c r="D58" s="87">
        <f t="shared" si="10"/>
        <v>71679</v>
      </c>
      <c r="E58" s="80">
        <f t="shared" si="11"/>
        <v>93.358389114451882</v>
      </c>
      <c r="F58" s="20">
        <f t="shared" si="12"/>
        <v>94.953891655854576</v>
      </c>
      <c r="G58" s="21"/>
    </row>
    <row r="59" spans="1:19" ht="13.5" customHeight="1">
      <c r="A59" s="9">
        <v>7</v>
      </c>
      <c r="B59" s="162" t="s">
        <v>1</v>
      </c>
      <c r="C59" s="409">
        <f t="shared" si="13"/>
        <v>60887</v>
      </c>
      <c r="D59" s="87">
        <f t="shared" si="10"/>
        <v>60590</v>
      </c>
      <c r="E59" s="80">
        <f t="shared" si="11"/>
        <v>92.982804434806511</v>
      </c>
      <c r="F59" s="20">
        <f t="shared" si="12"/>
        <v>100.49017989767289</v>
      </c>
      <c r="G59" s="21"/>
    </row>
    <row r="60" spans="1:19" ht="13.5" customHeight="1">
      <c r="A60" s="9">
        <v>8</v>
      </c>
      <c r="B60" s="160" t="s">
        <v>3</v>
      </c>
      <c r="C60" s="409">
        <f t="shared" si="13"/>
        <v>55781</v>
      </c>
      <c r="D60" s="87">
        <f t="shared" si="10"/>
        <v>61387</v>
      </c>
      <c r="E60" s="80">
        <f t="shared" si="11"/>
        <v>91.021979994451968</v>
      </c>
      <c r="F60" s="20">
        <f t="shared" si="12"/>
        <v>90.867773307051976</v>
      </c>
      <c r="G60" s="21"/>
    </row>
    <row r="61" spans="1:19" ht="13.5" customHeight="1">
      <c r="A61" s="9">
        <v>9</v>
      </c>
      <c r="B61" s="162" t="s">
        <v>7</v>
      </c>
      <c r="C61" s="409">
        <f t="shared" si="13"/>
        <v>52953</v>
      </c>
      <c r="D61" s="87">
        <f t="shared" si="10"/>
        <v>47942</v>
      </c>
      <c r="E61" s="80">
        <f t="shared" si="11"/>
        <v>100.03589375448672</v>
      </c>
      <c r="F61" s="20">
        <f t="shared" si="12"/>
        <v>110.45221309081808</v>
      </c>
      <c r="G61" s="21"/>
    </row>
    <row r="62" spans="1:19" ht="13.5" customHeight="1" thickBot="1">
      <c r="A62" s="127">
        <v>10</v>
      </c>
      <c r="B62" s="375" t="s">
        <v>29</v>
      </c>
      <c r="C62" s="409">
        <f t="shared" si="13"/>
        <v>49402</v>
      </c>
      <c r="D62" s="128">
        <f t="shared" si="10"/>
        <v>40821</v>
      </c>
      <c r="E62" s="129">
        <f t="shared" si="11"/>
        <v>100.01822120543397</v>
      </c>
      <c r="F62" s="130">
        <f t="shared" si="12"/>
        <v>121.02104309056614</v>
      </c>
      <c r="G62" s="131"/>
    </row>
    <row r="63" spans="1:19" ht="13.5" customHeight="1" thickTop="1">
      <c r="A63" s="114"/>
      <c r="B63" s="132" t="s">
        <v>74</v>
      </c>
      <c r="C63" s="133">
        <f>SUM(J43)</f>
        <v>1456721</v>
      </c>
      <c r="D63" s="133">
        <f t="shared" si="10"/>
        <v>1510706</v>
      </c>
      <c r="E63" s="134">
        <f>SUM(C63/R26*100)</f>
        <v>98.2735090362157</v>
      </c>
      <c r="F63" s="135">
        <f t="shared" si="12"/>
        <v>96.426505223385618</v>
      </c>
      <c r="G63" s="140">
        <v>74.400000000000006</v>
      </c>
    </row>
    <row r="64" spans="1:19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2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8・保管高</vt:lpstr>
      <vt:lpstr>9・東部・富士</vt:lpstr>
      <vt:lpstr>10・清水・静岡</vt:lpstr>
      <vt:lpstr>11・駿遠・西部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'10・清水・静岡'!Print_Area</vt:lpstr>
      <vt:lpstr>'11・駿遠・西部'!Print_Area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'8・保管高'!Print_Area</vt:lpstr>
      <vt:lpstr>'9・東部・富士'!Print_Area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r-tsukauchi</cp:lastModifiedBy>
  <cp:lastPrinted>2025-05-08T02:10:26Z</cp:lastPrinted>
  <dcterms:created xsi:type="dcterms:W3CDTF">2004-08-12T01:21:30Z</dcterms:created>
  <dcterms:modified xsi:type="dcterms:W3CDTF">2025-05-09T02:14:16Z</dcterms:modified>
</cp:coreProperties>
</file>