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DDF09F4C-D0D2-445E-9880-687326CF1E52}" xr6:coauthVersionLast="36" xr6:coauthVersionMax="36" xr10:uidLastSave="{00000000-0000-0000-0000-000000000000}"/>
  <bookViews>
    <workbookView xWindow="0" yWindow="0" windowWidth="28800" windowHeight="1198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N87" i="51" l="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N75" i="47"/>
  <c r="D27" i="59"/>
  <c r="D28" i="59"/>
  <c r="D29" i="59"/>
  <c r="D30" i="59"/>
  <c r="H44" i="59"/>
  <c r="N29" i="59" s="1"/>
  <c r="E31" i="59" s="1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O26" i="51"/>
  <c r="O87" i="56"/>
  <c r="O55" i="56"/>
  <c r="O27" i="49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F61" i="15" l="1"/>
  <c r="C27" i="8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<sst xmlns="http://schemas.openxmlformats.org/spreadsheetml/2006/main" count="1668" uniqueCount="209">
  <si>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</si>
  <si>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</si>
  <si>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</si>
  <si>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</si>
  <si>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</si>
  <si>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</si>
  <si>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</si>
  <si>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</si>
  <si>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</si>
  <si>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</si>
  <si>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</si>
  <si>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</si>
  <si>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</si>
  <si>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</si>
  <si>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</si>
  <si>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</si>
  <si>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</si>
  <si>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</si>
  <si>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</si>
  <si>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</si>
  <si>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</si>
  <si>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</si>
  <si>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</si>
  <si>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</si>
  <si>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</si>
  <si>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</si>
  <si>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</si>
  <si>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</si>
  <si>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</si>
  <si>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</si>
  <si>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</si>
  <si>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</si>
  <si>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</si>
  <si>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</si>
  <si>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</si>
  <si>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</si>
  <si>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</si>
  <si>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</si>
  <si>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</si>
  <si>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</si>
  <si>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</si>
  <si>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</si>
  <si>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</si>
  <si>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</si>
  <si>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</si>
  <si>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</si>
  <si>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</si>
  <si>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</si>
  <si>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</si>
  <si>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</si>
  <si>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</si>
  <si>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</si>
  <si>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</si>
  <si>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</si>
  <si>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</si>
  <si>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</si>
  <si>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</si>
  <si>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</si>
  <si>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</si>
  <si>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</si>
  <si>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</si>
  <si>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</si>
  <si>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</si>
  <si>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</si>
  <si>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</si>
  <si>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</si>
  <si>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</si>
  <si>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</si>
  <si>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</si>
  <si>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</si>
  <si>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</si>
  <si>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</si>
  <si>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</si>
  <si>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</si>
  <si>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</si>
  <si>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</si>
  <si>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</si>
  <si>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</si>
  <si>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</si>
  <si>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</si>
  <si>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</si>
  <si>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</si>
  <si>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</si>
  <si>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</si>
  <si>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</si>
  <si>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</si>
  <si>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</si>
  <si>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</si>
  <si>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</si>
  <si>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</si>
  <si>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</si>
  <si>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</si>
  <si>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</si>
  <si>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</si>
  <si>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</si>
  <si>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</si>
  <si>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</si>
  <si>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</si>
  <si>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</si>
  <si>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</si>
  <si>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</si>
  <si>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</si>
  <si>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</si>
  <si>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</si>
  <si>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</si>
  <si>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</si>
  <si>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</si>
  <si>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</si>
  <si>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</si>
  <si>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</si>
  <si>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</si>
  <si>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</si>
  <si>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</si>
  <si>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</si>
  <si>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</si>
  <si>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</si>
  <si>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</si>
  <si>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</si>
  <si>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</si>
  <si>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</si>
  <si>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</si>
  <si>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</si>
  <si>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</si>
  <si>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</si>
  <si>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</si>
  <si>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</si>
  <si>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</si>
  <si>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</si>
  <si>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</si>
  <si>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</si>
  <si>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</si>
  <si>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</si>
  <si>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</si>
  <si>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</si>
  <si>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</si>
  <si>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</si>
  <si>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</si>
  <si>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</si>
  <si>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</si>
  <si>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</si>
  <si>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</si>
  <si>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</si>
  <si>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</si>
  <si>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</si>
  <si>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</si>
  <si>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</si>
  <si>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</si>
  <si>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</si>
  <si>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</si>
  <si>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</si>
  <si>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</si>
  <si>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</si>
  <si>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</si>
  <si>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</si>
  <si>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</si>
  <si>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</si>
  <si>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</si>
  <si>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</si>
  <si>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</si>
  <si>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</si>
  <si>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</si>
  <si>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</si>
  <si>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</si>
  <si>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</si>
  <si>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</si>
  <si>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</si>
  <si>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</si>
  <si>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</si>
  <si>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</si>
  <si>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</si>
  <si>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</si>
  <si>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</si>
  <si>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</si>
  <si>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</si>
  <si>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</si>
  <si>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</si>
  <si>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</si>
  <si>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</si>
  <si>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</si>
  <si>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</si>
  <si>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</si>
  <si>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</si>
  <si>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</si>
  <si>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</si>
  <si>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</si>
  <si>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</si>
  <si>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</si>
  <si>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</si>
  <si>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</si>
  <si>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</si>
  <si>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</si>
  <si>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</si>
  <si>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令和6年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</si>
  <si>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</si>
  <si>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</si>
  <si>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</si>
  <si>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</si>
  <si>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</si>
  <si>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</si>
  <si>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</si>
  <si>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</si>
  <si>
    <t xml:space="preserve">                       令和7年2月所管面（1～3類）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</si>
  <si>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3，589　㎡</t>
    <phoneticPr fontId="2"/>
  </si>
  <si>
    <r>
      <t>97，983  m</t>
    </r>
    <r>
      <rPr>
        <sz val="8"/>
        <rFont val="ＭＳ Ｐゴシック"/>
        <family val="3"/>
        <charset val="128"/>
      </rPr>
      <t>3</t>
    </r>
    <phoneticPr fontId="2"/>
  </si>
  <si>
    <t>15，450　㎡</t>
    <phoneticPr fontId="2"/>
  </si>
  <si>
    <t>　　　　　　　　　　　　　　　　令和7年2月末上位10品目入庫高(県合計）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</si>
  <si>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 xml:space="preserve"> </t>
    <phoneticPr fontId="2"/>
  </si>
  <si>
    <t>令和7年2月</t>
    <rPh sb="5" eb="6">
      <t>ガツ</t>
    </rPh>
    <phoneticPr fontId="2"/>
  </si>
  <si>
    <t>　　　　　　　　　　　　　　　　令和7年2月末上位10品目保管残高(県合計）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</si>
</sst>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1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2" borderId="1" xfId="1" applyFont="1" applyFill="1" applyBorder="1"/>
    <xf numFmtId="183" fontId="0" fillId="22" borderId="1" xfId="0" applyNumberFormat="1" applyFill="1" applyBorder="1"/>
    <xf numFmtId="0" fontId="23" fillId="0" borderId="0" xfId="0" applyFont="1" applyAlignment="1">
      <alignment horizontal="center"/>
    </xf>
    <xf numFmtId="0" fontId="33" fillId="23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2" borderId="1" xfId="0" applyNumberFormat="1" applyFill="1" applyBorder="1"/>
    <xf numFmtId="38" fontId="0" fillId="19" borderId="1" xfId="1" applyFont="1" applyFill="1" applyBorder="1"/>
    <xf numFmtId="0" fontId="0" fillId="24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2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2" xfId="1" applyFill="1" applyBorder="1"/>
    <xf numFmtId="38" fontId="1" fillId="0" borderId="20" xfId="1" applyBorder="1"/>
    <xf numFmtId="178" fontId="5" fillId="0" borderId="31" xfId="0" applyNumberFormat="1" applyFont="1" applyBorder="1" applyAlignment="1">
      <alignment horizontal="center"/>
    </xf>
    <xf numFmtId="38" fontId="1" fillId="0" borderId="11" xfId="1" applyFont="1" applyFill="1" applyBorder="1"/>
    <xf numFmtId="38" fontId="37" fillId="19" borderId="1" xfId="1" applyFont="1" applyFill="1" applyBorder="1"/>
    <xf numFmtId="38" fontId="37" fillId="19" borderId="10" xfId="1" applyFont="1" applyFill="1" applyBorder="1"/>
    <xf numFmtId="38" fontId="37" fillId="19" borderId="11" xfId="1" applyFont="1" applyFill="1" applyBorder="1"/>
    <xf numFmtId="38" fontId="37" fillId="19" borderId="39" xfId="1" applyFont="1" applyFill="1" applyBorder="1"/>
    <xf numFmtId="38" fontId="0" fillId="0" borderId="8" xfId="1" applyFont="1" applyFill="1" applyBorder="1"/>
    <xf numFmtId="38" fontId="1" fillId="0" borderId="9" xfId="1" applyFill="1" applyBorder="1"/>
    <xf numFmtId="38" fontId="1" fillId="0" borderId="33" xfId="1" applyBorder="1"/>
    <xf numFmtId="38" fontId="1" fillId="0" borderId="38" xfId="1" applyBorder="1"/>
    <xf numFmtId="38" fontId="1" fillId="0" borderId="8" xfId="1" applyFont="1" applyBorder="1"/>
    <xf numFmtId="0" fontId="0" fillId="0" borderId="8" xfId="0" applyBorder="1"/>
    <xf numFmtId="38" fontId="0" fillId="0" borderId="34" xfId="1" applyFont="1" applyBorder="1"/>
    <xf numFmtId="38" fontId="0" fillId="0" borderId="38" xfId="1" applyFont="1" applyFill="1" applyBorder="1"/>
    <xf numFmtId="38" fontId="0" fillId="0" borderId="11" xfId="1" applyFont="1" applyBorder="1"/>
    <xf numFmtId="38" fontId="0" fillId="0" borderId="35" xfId="1" applyFont="1" applyBorder="1"/>
    <xf numFmtId="38" fontId="0" fillId="0" borderId="20" xfId="1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令和7年2月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令和7年2月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令和7年2月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金属製品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15624</c:v>
                </c:pt>
                <c:pt idx="1">
                  <c:v>12220</c:v>
                </c:pt>
                <c:pt idx="2">
                  <c:v>9314</c:v>
                </c:pt>
                <c:pt idx="3">
                  <c:v>4167</c:v>
                </c:pt>
                <c:pt idx="4">
                  <c:v>3690</c:v>
                </c:pt>
                <c:pt idx="5">
                  <c:v>3436</c:v>
                </c:pt>
                <c:pt idx="6">
                  <c:v>2197</c:v>
                </c:pt>
                <c:pt idx="7">
                  <c:v>1808</c:v>
                </c:pt>
                <c:pt idx="8">
                  <c:v>1111</c:v>
                </c:pt>
                <c:pt idx="9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7.35606324108819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金属製品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17456</c:v>
                </c:pt>
                <c:pt idx="1">
                  <c:v>14702</c:v>
                </c:pt>
                <c:pt idx="2">
                  <c:v>5768</c:v>
                </c:pt>
                <c:pt idx="3">
                  <c:v>4033</c:v>
                </c:pt>
                <c:pt idx="4">
                  <c:v>3720</c:v>
                </c:pt>
                <c:pt idx="5">
                  <c:v>3951</c:v>
                </c:pt>
                <c:pt idx="6">
                  <c:v>1539</c:v>
                </c:pt>
                <c:pt idx="7">
                  <c:v>1818</c:v>
                </c:pt>
                <c:pt idx="8">
                  <c:v>979</c:v>
                </c:pt>
                <c:pt idx="9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-1.136363636363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48517</c:v>
                </c:pt>
                <c:pt idx="1">
                  <c:v>14620</c:v>
                </c:pt>
                <c:pt idx="2">
                  <c:v>9259</c:v>
                </c:pt>
                <c:pt idx="3">
                  <c:v>7345</c:v>
                </c:pt>
                <c:pt idx="4">
                  <c:v>5547</c:v>
                </c:pt>
                <c:pt idx="5">
                  <c:v>3700</c:v>
                </c:pt>
                <c:pt idx="6">
                  <c:v>2365</c:v>
                </c:pt>
                <c:pt idx="7">
                  <c:v>2264</c:v>
                </c:pt>
                <c:pt idx="8">
                  <c:v>1833</c:v>
                </c:pt>
                <c:pt idx="9">
                  <c:v>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3.7884753042233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51516</c:v>
                </c:pt>
                <c:pt idx="1">
                  <c:v>10802</c:v>
                </c:pt>
                <c:pt idx="2">
                  <c:v>8659</c:v>
                </c:pt>
                <c:pt idx="3">
                  <c:v>8486</c:v>
                </c:pt>
                <c:pt idx="4">
                  <c:v>4836</c:v>
                </c:pt>
                <c:pt idx="5">
                  <c:v>3347</c:v>
                </c:pt>
                <c:pt idx="6">
                  <c:v>21921</c:v>
                </c:pt>
                <c:pt idx="7">
                  <c:v>2239</c:v>
                </c:pt>
                <c:pt idx="8">
                  <c:v>1790</c:v>
                </c:pt>
                <c:pt idx="9">
                  <c:v>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3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4184397163120567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その他の食料工業品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雑品</c:v>
                </c:pt>
                <c:pt idx="5">
                  <c:v>米</c:v>
                </c:pt>
                <c:pt idx="6">
                  <c:v>麦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32260</c:v>
                </c:pt>
                <c:pt idx="1">
                  <c:v>18922</c:v>
                </c:pt>
                <c:pt idx="2">
                  <c:v>16685</c:v>
                </c:pt>
                <c:pt idx="3">
                  <c:v>13665</c:v>
                </c:pt>
                <c:pt idx="4">
                  <c:v>10305</c:v>
                </c:pt>
                <c:pt idx="5">
                  <c:v>10185</c:v>
                </c:pt>
                <c:pt idx="6">
                  <c:v>10031</c:v>
                </c:pt>
                <c:pt idx="7">
                  <c:v>8820</c:v>
                </c:pt>
                <c:pt idx="8">
                  <c:v>8548</c:v>
                </c:pt>
                <c:pt idx="9">
                  <c:v>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5.3191489361702126E-3"/>
                  <c:y val="2.7131782945736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5.3191489361702126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0825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5.319148936170082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その他の食料工業品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雑品</c:v>
                </c:pt>
                <c:pt idx="5">
                  <c:v>米</c:v>
                </c:pt>
                <c:pt idx="6">
                  <c:v>麦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26104</c:v>
                </c:pt>
                <c:pt idx="1">
                  <c:v>16223</c:v>
                </c:pt>
                <c:pt idx="2">
                  <c:v>23431</c:v>
                </c:pt>
                <c:pt idx="3">
                  <c:v>21582</c:v>
                </c:pt>
                <c:pt idx="4">
                  <c:v>8241</c:v>
                </c:pt>
                <c:pt idx="5">
                  <c:v>1324</c:v>
                </c:pt>
                <c:pt idx="6">
                  <c:v>10286</c:v>
                </c:pt>
                <c:pt idx="7">
                  <c:v>8952</c:v>
                </c:pt>
                <c:pt idx="8">
                  <c:v>9455</c:v>
                </c:pt>
                <c:pt idx="9">
                  <c:v>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動植物性飼・肥料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21503</c:v>
                </c:pt>
                <c:pt idx="1">
                  <c:v>14430</c:v>
                </c:pt>
                <c:pt idx="2">
                  <c:v>5764</c:v>
                </c:pt>
                <c:pt idx="3">
                  <c:v>5427</c:v>
                </c:pt>
                <c:pt idx="4">
                  <c:v>4555</c:v>
                </c:pt>
                <c:pt idx="5">
                  <c:v>1884</c:v>
                </c:pt>
                <c:pt idx="6">
                  <c:v>1550</c:v>
                </c:pt>
                <c:pt idx="7">
                  <c:v>1288</c:v>
                </c:pt>
                <c:pt idx="8">
                  <c:v>973</c:v>
                </c:pt>
                <c:pt idx="9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33473315835521E-3"/>
                  <c:y val="2.1389812904402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8.8887489063867661E-3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動植物性飼・肥料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23668</c:v>
                </c:pt>
                <c:pt idx="1">
                  <c:v>12382</c:v>
                </c:pt>
                <c:pt idx="2">
                  <c:v>6009</c:v>
                </c:pt>
                <c:pt idx="3">
                  <c:v>8084</c:v>
                </c:pt>
                <c:pt idx="4">
                  <c:v>4945</c:v>
                </c:pt>
                <c:pt idx="5">
                  <c:v>1957</c:v>
                </c:pt>
                <c:pt idx="6">
                  <c:v>1625</c:v>
                </c:pt>
                <c:pt idx="7">
                  <c:v>1703</c:v>
                </c:pt>
                <c:pt idx="8">
                  <c:v>1034</c:v>
                </c:pt>
                <c:pt idx="9">
                  <c:v>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3.508793684254035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5.904177232083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40428</c:v>
                </c:pt>
                <c:pt idx="1">
                  <c:v>10350</c:v>
                </c:pt>
                <c:pt idx="2">
                  <c:v>9544</c:v>
                </c:pt>
                <c:pt idx="3">
                  <c:v>9018</c:v>
                </c:pt>
                <c:pt idx="4">
                  <c:v>5680</c:v>
                </c:pt>
                <c:pt idx="5">
                  <c:v>4009</c:v>
                </c:pt>
                <c:pt idx="6">
                  <c:v>2302</c:v>
                </c:pt>
                <c:pt idx="7">
                  <c:v>2004</c:v>
                </c:pt>
                <c:pt idx="8">
                  <c:v>1051</c:v>
                </c:pt>
                <c:pt idx="9">
                  <c:v>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1.5065913370998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-3.4765536197739061E-3"/>
                  <c:y val="-3.798211664219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36818</c:v>
                </c:pt>
                <c:pt idx="1">
                  <c:v>10654</c:v>
                </c:pt>
                <c:pt idx="2">
                  <c:v>9746</c:v>
                </c:pt>
                <c:pt idx="3">
                  <c:v>10312</c:v>
                </c:pt>
                <c:pt idx="4">
                  <c:v>5166</c:v>
                </c:pt>
                <c:pt idx="5">
                  <c:v>4207</c:v>
                </c:pt>
                <c:pt idx="6">
                  <c:v>1645</c:v>
                </c:pt>
                <c:pt idx="7">
                  <c:v>2514</c:v>
                </c:pt>
                <c:pt idx="8">
                  <c:v>1078</c:v>
                </c:pt>
                <c:pt idx="9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334762</c:v>
                </c:pt>
                <c:pt idx="1">
                  <c:v>92381</c:v>
                </c:pt>
                <c:pt idx="2">
                  <c:v>22827</c:v>
                </c:pt>
                <c:pt idx="3">
                  <c:v>17719</c:v>
                </c:pt>
                <c:pt idx="4">
                  <c:v>17644</c:v>
                </c:pt>
                <c:pt idx="5">
                  <c:v>12178</c:v>
                </c:pt>
                <c:pt idx="6">
                  <c:v>11831</c:v>
                </c:pt>
                <c:pt idx="7">
                  <c:v>11196</c:v>
                </c:pt>
                <c:pt idx="8">
                  <c:v>10238</c:v>
                </c:pt>
                <c:pt idx="9">
                  <c:v>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102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350458</c:v>
                </c:pt>
                <c:pt idx="1">
                  <c:v>101313</c:v>
                </c:pt>
                <c:pt idx="2">
                  <c:v>18986</c:v>
                </c:pt>
                <c:pt idx="3">
                  <c:v>21699</c:v>
                </c:pt>
                <c:pt idx="4">
                  <c:v>15322</c:v>
                </c:pt>
                <c:pt idx="5">
                  <c:v>13998</c:v>
                </c:pt>
                <c:pt idx="6">
                  <c:v>12413</c:v>
                </c:pt>
                <c:pt idx="7">
                  <c:v>12104</c:v>
                </c:pt>
                <c:pt idx="8">
                  <c:v>9640</c:v>
                </c:pt>
                <c:pt idx="9">
                  <c:v>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427843</c:v>
                </c:pt>
                <c:pt idx="1">
                  <c:v>132438</c:v>
                </c:pt>
                <c:pt idx="2">
                  <c:v>123654</c:v>
                </c:pt>
                <c:pt idx="3">
                  <c:v>85819</c:v>
                </c:pt>
                <c:pt idx="4">
                  <c:v>79075</c:v>
                </c:pt>
                <c:pt idx="5">
                  <c:v>72904</c:v>
                </c:pt>
                <c:pt idx="6">
                  <c:v>65482</c:v>
                </c:pt>
                <c:pt idx="7">
                  <c:v>61283</c:v>
                </c:pt>
                <c:pt idx="8">
                  <c:v>52934</c:v>
                </c:pt>
                <c:pt idx="9">
                  <c:v>49393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-8.6584631466521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7.139530249014289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-5.35475309528621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444677</c:v>
                </c:pt>
                <c:pt idx="1">
                  <c:v>133779</c:v>
                </c:pt>
                <c:pt idx="2">
                  <c:v>132024</c:v>
                </c:pt>
                <c:pt idx="3">
                  <c:v>83167</c:v>
                </c:pt>
                <c:pt idx="4">
                  <c:v>75956</c:v>
                </c:pt>
                <c:pt idx="5">
                  <c:v>69405</c:v>
                </c:pt>
                <c:pt idx="6">
                  <c:v>63503</c:v>
                </c:pt>
                <c:pt idx="7">
                  <c:v>64001</c:v>
                </c:pt>
                <c:pt idx="8">
                  <c:v>48500</c:v>
                </c:pt>
                <c:pt idx="9">
                  <c:v>43456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427843</c:v>
                </c:pt>
                <c:pt idx="1">
                  <c:v>132438</c:v>
                </c:pt>
                <c:pt idx="2">
                  <c:v>123654</c:v>
                </c:pt>
                <c:pt idx="3">
                  <c:v>85819</c:v>
                </c:pt>
                <c:pt idx="4">
                  <c:v>79075</c:v>
                </c:pt>
                <c:pt idx="5">
                  <c:v>72904</c:v>
                </c:pt>
                <c:pt idx="6">
                  <c:v>65482</c:v>
                </c:pt>
                <c:pt idx="7">
                  <c:v>61283</c:v>
                </c:pt>
                <c:pt idx="8">
                  <c:v>52934</c:v>
                </c:pt>
                <c:pt idx="9">
                  <c:v>49393</c:v>
                </c:pt>
                <c:pt idx="10">
                  <c:v>331488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427843</c:v>
                </c:pt>
                <c:pt idx="1">
                  <c:v>132438</c:v>
                </c:pt>
                <c:pt idx="2">
                  <c:v>123654</c:v>
                </c:pt>
                <c:pt idx="3">
                  <c:v>85819</c:v>
                </c:pt>
                <c:pt idx="4">
                  <c:v>79075</c:v>
                </c:pt>
                <c:pt idx="5">
                  <c:v>72904</c:v>
                </c:pt>
                <c:pt idx="6">
                  <c:v>65482</c:v>
                </c:pt>
                <c:pt idx="7">
                  <c:v>61283</c:v>
                </c:pt>
                <c:pt idx="8">
                  <c:v>52934</c:v>
                </c:pt>
                <c:pt idx="9">
                  <c:v>49393</c:v>
                </c:pt>
                <c:pt idx="10">
                  <c:v>331488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7.8024216438594028E-3"/>
                  <c:y val="-6.9532325700666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446003219063265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3.759558681119058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292026473790013E-2"/>
                  <c:y val="-1.7817479711587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15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444677</c:v>
                </c:pt>
                <c:pt idx="1">
                  <c:v>133779</c:v>
                </c:pt>
                <c:pt idx="2">
                  <c:v>132024</c:v>
                </c:pt>
                <c:pt idx="3">
                  <c:v>83167</c:v>
                </c:pt>
                <c:pt idx="4">
                  <c:v>75956</c:v>
                </c:pt>
                <c:pt idx="5">
                  <c:v>69405</c:v>
                </c:pt>
                <c:pt idx="6">
                  <c:v>63503</c:v>
                </c:pt>
                <c:pt idx="7">
                  <c:v>64001</c:v>
                </c:pt>
                <c:pt idx="8">
                  <c:v>48500</c:v>
                </c:pt>
                <c:pt idx="9">
                  <c:v>43456</c:v>
                </c:pt>
                <c:pt idx="10" formatCode="#,##0_);[Red]\(#,##0\)">
                  <c:v>337968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化学繊維糸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21181</c:v>
                </c:pt>
                <c:pt idx="1">
                  <c:v>15331</c:v>
                </c:pt>
                <c:pt idx="2">
                  <c:v>12281</c:v>
                </c:pt>
                <c:pt idx="3">
                  <c:v>6799</c:v>
                </c:pt>
                <c:pt idx="4">
                  <c:v>6514</c:v>
                </c:pt>
                <c:pt idx="5">
                  <c:v>6394</c:v>
                </c:pt>
                <c:pt idx="6">
                  <c:v>4872</c:v>
                </c:pt>
                <c:pt idx="7">
                  <c:v>4842</c:v>
                </c:pt>
                <c:pt idx="8">
                  <c:v>3783</c:v>
                </c:pt>
                <c:pt idx="9">
                  <c:v>3034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化学繊維糸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13559</c:v>
                </c:pt>
                <c:pt idx="1">
                  <c:v>16987</c:v>
                </c:pt>
                <c:pt idx="2">
                  <c:v>10562</c:v>
                </c:pt>
                <c:pt idx="3">
                  <c:v>5791</c:v>
                </c:pt>
                <c:pt idx="4">
                  <c:v>5693</c:v>
                </c:pt>
                <c:pt idx="5">
                  <c:v>5395</c:v>
                </c:pt>
                <c:pt idx="6">
                  <c:v>5895</c:v>
                </c:pt>
                <c:pt idx="7">
                  <c:v>4108</c:v>
                </c:pt>
                <c:pt idx="8">
                  <c:v>3288</c:v>
                </c:pt>
                <c:pt idx="9">
                  <c:v>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2,461,560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2,461,560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384534</c:v>
                </c:pt>
                <c:pt idx="2">
                  <c:v>511036</c:v>
                </c:pt>
                <c:pt idx="3">
                  <c:v>244810</c:v>
                </c:pt>
                <c:pt idx="4">
                  <c:v>283562</c:v>
                </c:pt>
                <c:pt idx="5">
                  <c:v>845980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化学肥料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78100</c:v>
                </c:pt>
                <c:pt idx="1">
                  <c:v>17276</c:v>
                </c:pt>
                <c:pt idx="2">
                  <c:v>12527</c:v>
                </c:pt>
                <c:pt idx="3">
                  <c:v>9650</c:v>
                </c:pt>
                <c:pt idx="4">
                  <c:v>8867</c:v>
                </c:pt>
                <c:pt idx="5">
                  <c:v>8458</c:v>
                </c:pt>
                <c:pt idx="6">
                  <c:v>8139</c:v>
                </c:pt>
                <c:pt idx="7">
                  <c:v>6997</c:v>
                </c:pt>
                <c:pt idx="8">
                  <c:v>5203</c:v>
                </c:pt>
                <c:pt idx="9">
                  <c:v>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化学肥料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81403</c:v>
                </c:pt>
                <c:pt idx="1">
                  <c:v>17747</c:v>
                </c:pt>
                <c:pt idx="2">
                  <c:v>6421</c:v>
                </c:pt>
                <c:pt idx="3">
                  <c:v>8784</c:v>
                </c:pt>
                <c:pt idx="4">
                  <c:v>9350</c:v>
                </c:pt>
                <c:pt idx="5">
                  <c:v>11480</c:v>
                </c:pt>
                <c:pt idx="6">
                  <c:v>8138</c:v>
                </c:pt>
                <c:pt idx="7">
                  <c:v>4849</c:v>
                </c:pt>
                <c:pt idx="8">
                  <c:v>5453</c:v>
                </c:pt>
                <c:pt idx="9">
                  <c:v>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木材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76793</c:v>
                </c:pt>
                <c:pt idx="1">
                  <c:v>44750</c:v>
                </c:pt>
                <c:pt idx="2">
                  <c:v>38913</c:v>
                </c:pt>
                <c:pt idx="3">
                  <c:v>33958</c:v>
                </c:pt>
                <c:pt idx="4">
                  <c:v>29189</c:v>
                </c:pt>
                <c:pt idx="5">
                  <c:v>17660</c:v>
                </c:pt>
                <c:pt idx="6">
                  <c:v>17215</c:v>
                </c:pt>
                <c:pt idx="7">
                  <c:v>12095</c:v>
                </c:pt>
                <c:pt idx="8">
                  <c:v>11746</c:v>
                </c:pt>
                <c:pt idx="9">
                  <c:v>11472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-1.55038759689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木材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73576</c:v>
                </c:pt>
                <c:pt idx="1">
                  <c:v>30398</c:v>
                </c:pt>
                <c:pt idx="2">
                  <c:v>44087</c:v>
                </c:pt>
                <c:pt idx="3">
                  <c:v>31222</c:v>
                </c:pt>
                <c:pt idx="4">
                  <c:v>28185</c:v>
                </c:pt>
                <c:pt idx="5">
                  <c:v>15327</c:v>
                </c:pt>
                <c:pt idx="6">
                  <c:v>14861</c:v>
                </c:pt>
                <c:pt idx="7">
                  <c:v>9225</c:v>
                </c:pt>
                <c:pt idx="8">
                  <c:v>10956</c:v>
                </c:pt>
                <c:pt idx="9">
                  <c:v>15174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7.1111111111111115E-3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缶詰・びん詰</c:v>
                </c:pt>
                <c:pt idx="6">
                  <c:v>動植物性飼・肥料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14116</c:v>
                </c:pt>
                <c:pt idx="1">
                  <c:v>12999</c:v>
                </c:pt>
                <c:pt idx="2">
                  <c:v>10322</c:v>
                </c:pt>
                <c:pt idx="3">
                  <c:v>6298</c:v>
                </c:pt>
                <c:pt idx="4">
                  <c:v>2069</c:v>
                </c:pt>
                <c:pt idx="5">
                  <c:v>1835</c:v>
                </c:pt>
                <c:pt idx="6">
                  <c:v>1535</c:v>
                </c:pt>
                <c:pt idx="7">
                  <c:v>1518</c:v>
                </c:pt>
                <c:pt idx="8">
                  <c:v>1410</c:v>
                </c:pt>
                <c:pt idx="9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-5.614271477933926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0"/>
                  <c:y val="7.1301247771835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8.888888888888823E-3"/>
                  <c:y val="-1.06951871657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-3.5555555555555557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缶詰・びん詰</c:v>
                </c:pt>
                <c:pt idx="6">
                  <c:v>動植物性飼・肥料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15995</c:v>
                </c:pt>
                <c:pt idx="1">
                  <c:v>14687</c:v>
                </c:pt>
                <c:pt idx="2">
                  <c:v>9687</c:v>
                </c:pt>
                <c:pt idx="3">
                  <c:v>7948</c:v>
                </c:pt>
                <c:pt idx="4">
                  <c:v>1484</c:v>
                </c:pt>
                <c:pt idx="5">
                  <c:v>1834</c:v>
                </c:pt>
                <c:pt idx="6">
                  <c:v>1548</c:v>
                </c:pt>
                <c:pt idx="7">
                  <c:v>1864</c:v>
                </c:pt>
                <c:pt idx="8">
                  <c:v>1774</c:v>
                </c:pt>
                <c:pt idx="9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2.4580571496359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27738</c:v>
                </c:pt>
                <c:pt idx="1">
                  <c:v>17509</c:v>
                </c:pt>
                <c:pt idx="2">
                  <c:v>11437</c:v>
                </c:pt>
                <c:pt idx="3">
                  <c:v>9035</c:v>
                </c:pt>
                <c:pt idx="4">
                  <c:v>7068</c:v>
                </c:pt>
                <c:pt idx="5">
                  <c:v>4956</c:v>
                </c:pt>
                <c:pt idx="6">
                  <c:v>4264</c:v>
                </c:pt>
                <c:pt idx="7">
                  <c:v>3138</c:v>
                </c:pt>
                <c:pt idx="8">
                  <c:v>3099</c:v>
                </c:pt>
                <c:pt idx="9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323E-3"/>
                  <c:y val="7.5329566854990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24547</c:v>
                </c:pt>
                <c:pt idx="1">
                  <c:v>14677</c:v>
                </c:pt>
                <c:pt idx="2">
                  <c:v>13160</c:v>
                </c:pt>
                <c:pt idx="3">
                  <c:v>9289</c:v>
                </c:pt>
                <c:pt idx="4">
                  <c:v>7364</c:v>
                </c:pt>
                <c:pt idx="5">
                  <c:v>3285</c:v>
                </c:pt>
                <c:pt idx="6">
                  <c:v>5447</c:v>
                </c:pt>
                <c:pt idx="7">
                  <c:v>3191</c:v>
                </c:pt>
                <c:pt idx="8">
                  <c:v>3582</c:v>
                </c:pt>
                <c:pt idx="9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7474882264700741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387032</c:v>
                </c:pt>
                <c:pt idx="1">
                  <c:v>103494</c:v>
                </c:pt>
                <c:pt idx="2">
                  <c:v>40955</c:v>
                </c:pt>
                <c:pt idx="3">
                  <c:v>23975</c:v>
                </c:pt>
                <c:pt idx="4">
                  <c:v>20093</c:v>
                </c:pt>
                <c:pt idx="5">
                  <c:v>18507</c:v>
                </c:pt>
                <c:pt idx="6">
                  <c:v>18175</c:v>
                </c:pt>
                <c:pt idx="7">
                  <c:v>15340</c:v>
                </c:pt>
                <c:pt idx="8">
                  <c:v>14612</c:v>
                </c:pt>
                <c:pt idx="9">
                  <c:v>10672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406252</c:v>
                </c:pt>
                <c:pt idx="1">
                  <c:v>112539</c:v>
                </c:pt>
                <c:pt idx="2">
                  <c:v>39818</c:v>
                </c:pt>
                <c:pt idx="3">
                  <c:v>22882</c:v>
                </c:pt>
                <c:pt idx="4">
                  <c:v>24280</c:v>
                </c:pt>
                <c:pt idx="5">
                  <c:v>17632</c:v>
                </c:pt>
                <c:pt idx="6">
                  <c:v>19783</c:v>
                </c:pt>
                <c:pt idx="7">
                  <c:v>14777</c:v>
                </c:pt>
                <c:pt idx="8">
                  <c:v>13395</c:v>
                </c:pt>
                <c:pt idx="9">
                  <c:v>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  <c:pt idx="1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  <c:pt idx="1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  <c:pt idx="1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132427</c:v>
                </c:pt>
                <c:pt idx="1">
                  <c:v>232385</c:v>
                </c:pt>
                <c:pt idx="2">
                  <c:v>322669</c:v>
                </c:pt>
                <c:pt idx="3">
                  <c:v>213002</c:v>
                </c:pt>
                <c:pt idx="4">
                  <c:v>167253</c:v>
                </c:pt>
                <c:pt idx="5">
                  <c:v>587839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59211</c:v>
                </c:pt>
                <c:pt idx="1">
                  <c:v>152149</c:v>
                </c:pt>
                <c:pt idx="2">
                  <c:v>188367</c:v>
                </c:pt>
                <c:pt idx="3">
                  <c:v>31808</c:v>
                </c:pt>
                <c:pt idx="4">
                  <c:v>116309</c:v>
                </c:pt>
                <c:pt idx="5">
                  <c:v>258141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0.69102683183919678</c:v>
                </c:pt>
                <c:pt idx="1">
                  <c:v>0.6043288759901595</c:v>
                </c:pt>
                <c:pt idx="2">
                  <c:v>0.63140170164137166</c:v>
                </c:pt>
                <c:pt idx="3">
                  <c:v>0.87007066704791469</c:v>
                </c:pt>
                <c:pt idx="4">
                  <c:v>0.58982867944223838</c:v>
                </c:pt>
                <c:pt idx="5">
                  <c:v>0.69486158065202486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  <c:pt idx="1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  <c:pt idx="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  <c:pt idx="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  <c:pt idx="1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  <c:pt idx="1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  <c:pt idx="1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  <c:pt idx="1">
                  <c:v>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  <c:pt idx="1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  <c:pt idx="1">
                  <c:v>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  <c:pt idx="1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  <c:pt idx="1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  <c:pt idx="1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  <c:pt idx="1">
                  <c:v>148.19999999999999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  <c:pt idx="1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雑穀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354720</c:v>
                </c:pt>
                <c:pt idx="1">
                  <c:v>97843</c:v>
                </c:pt>
                <c:pt idx="2">
                  <c:v>97582</c:v>
                </c:pt>
                <c:pt idx="3">
                  <c:v>96581</c:v>
                </c:pt>
                <c:pt idx="4">
                  <c:v>53746</c:v>
                </c:pt>
                <c:pt idx="5">
                  <c:v>46889</c:v>
                </c:pt>
                <c:pt idx="6">
                  <c:v>37227</c:v>
                </c:pt>
                <c:pt idx="7">
                  <c:v>32513</c:v>
                </c:pt>
                <c:pt idx="8">
                  <c:v>32263</c:v>
                </c:pt>
                <c:pt idx="9">
                  <c:v>26013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14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5.354612550585551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7.13967079371495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4.400595122480490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雑穀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377356</c:v>
                </c:pt>
                <c:pt idx="1">
                  <c:v>106556</c:v>
                </c:pt>
                <c:pt idx="2">
                  <c:v>109597</c:v>
                </c:pt>
                <c:pt idx="3">
                  <c:v>106597</c:v>
                </c:pt>
                <c:pt idx="4">
                  <c:v>52629</c:v>
                </c:pt>
                <c:pt idx="5">
                  <c:v>43337</c:v>
                </c:pt>
                <c:pt idx="6">
                  <c:v>34918</c:v>
                </c:pt>
                <c:pt idx="7">
                  <c:v>30881</c:v>
                </c:pt>
                <c:pt idx="8">
                  <c:v>26104</c:v>
                </c:pt>
                <c:pt idx="9">
                  <c:v>25918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6.8063799717343026E-2"/>
                  <c:y val="-8.63908353198969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9.1193623732813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-1.030605119314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雑穀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354720</c:v>
                </c:pt>
                <c:pt idx="1">
                  <c:v>97843</c:v>
                </c:pt>
                <c:pt idx="2">
                  <c:v>97582</c:v>
                </c:pt>
                <c:pt idx="3">
                  <c:v>96581</c:v>
                </c:pt>
                <c:pt idx="4">
                  <c:v>53746</c:v>
                </c:pt>
                <c:pt idx="5">
                  <c:v>46889</c:v>
                </c:pt>
                <c:pt idx="6">
                  <c:v>37227</c:v>
                </c:pt>
                <c:pt idx="7">
                  <c:v>32513</c:v>
                </c:pt>
                <c:pt idx="8">
                  <c:v>32263</c:v>
                </c:pt>
                <c:pt idx="9">
                  <c:v>26013</c:v>
                </c:pt>
                <c:pt idx="10">
                  <c:v>158147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雑穀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雑穀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354720</c:v>
                </c:pt>
                <c:pt idx="1">
                  <c:v>97843</c:v>
                </c:pt>
                <c:pt idx="2">
                  <c:v>97582</c:v>
                </c:pt>
                <c:pt idx="3">
                  <c:v>96581</c:v>
                </c:pt>
                <c:pt idx="4">
                  <c:v>53746</c:v>
                </c:pt>
                <c:pt idx="5">
                  <c:v>46889</c:v>
                </c:pt>
                <c:pt idx="6">
                  <c:v>37227</c:v>
                </c:pt>
                <c:pt idx="7">
                  <c:v>32513</c:v>
                </c:pt>
                <c:pt idx="8">
                  <c:v>32263</c:v>
                </c:pt>
                <c:pt idx="9">
                  <c:v>26013</c:v>
                </c:pt>
                <c:pt idx="10">
                  <c:v>158147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8511403631797946"/>
                  <c:y val="-0.11335071047153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1.1073043350497219E-4"/>
                  <c:y val="-7.502567351494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8396585922942837"/>
                  <c:y val="-0.121639605394153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018770745259896"/>
                  <c:y val="-4.6030349654569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1033038809080177E-4"/>
                  <c:y val="-1.3383775303949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雑穀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377356</c:v>
                </c:pt>
                <c:pt idx="1">
                  <c:v>106556</c:v>
                </c:pt>
                <c:pt idx="2">
                  <c:v>109597</c:v>
                </c:pt>
                <c:pt idx="3">
                  <c:v>106597</c:v>
                </c:pt>
                <c:pt idx="4">
                  <c:v>52629</c:v>
                </c:pt>
                <c:pt idx="5">
                  <c:v>43337</c:v>
                </c:pt>
                <c:pt idx="6">
                  <c:v>34918</c:v>
                </c:pt>
                <c:pt idx="7">
                  <c:v>30881</c:v>
                </c:pt>
                <c:pt idx="8">
                  <c:v>26104</c:v>
                </c:pt>
                <c:pt idx="9">
                  <c:v>25918</c:v>
                </c:pt>
                <c:pt idx="10" formatCode="#,##0_);[Red]\(#,##0\)">
                  <c:v>169147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0.25363</cdr:y>
    </cdr:from>
    <cdr:to>
      <cdr:x>1</cdr:x>
      <cdr:y>0.68478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666781"/>
          <a:ext cx="676363" cy="113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0.68841</cdr:y>
    </cdr:from>
    <cdr:to>
      <cdr:x>0.87078</cdr:x>
      <cdr:y>0.73572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52" y="4019506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6" t="s">
        <v>129</v>
      </c>
      <c r="B2" s="447"/>
      <c r="C2" s="447"/>
      <c r="D2" s="447"/>
      <c r="E2" s="447"/>
      <c r="F2" s="447"/>
      <c r="G2" s="447"/>
      <c r="H2" s="448"/>
    </row>
    <row r="3" spans="1:8" ht="30" customHeight="1">
      <c r="A3" s="449"/>
      <c r="B3" s="447"/>
      <c r="C3" s="447"/>
      <c r="D3" s="447"/>
      <c r="E3" s="447"/>
      <c r="F3" s="447"/>
      <c r="G3" s="447"/>
      <c r="H3" s="448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130</v>
      </c>
      <c r="C6" s="235"/>
      <c r="D6" s="236" t="s">
        <v>131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132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133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134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135</v>
      </c>
      <c r="G13" s="241"/>
      <c r="H13" s="242"/>
    </row>
    <row r="14" spans="1:8" s="237" customFormat="1" ht="17.100000000000001" customHeight="1">
      <c r="A14" s="238"/>
      <c r="B14" s="243" t="s">
        <v>136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137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138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139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140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141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142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143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144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145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146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89</v>
      </c>
      <c r="E35" s="237" t="s">
        <v>147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148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149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0" t="s">
        <v>150</v>
      </c>
      <c r="B42" s="451"/>
      <c r="C42" s="451"/>
      <c r="D42" s="451"/>
      <c r="E42" s="451"/>
      <c r="F42" s="451"/>
      <c r="G42" s="451"/>
      <c r="H42" s="452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M62" sqref="M62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196</v>
      </c>
      <c r="I2" s="3"/>
      <c r="J2" s="184" t="s">
        <v>100</v>
      </c>
      <c r="K2" s="3"/>
      <c r="L2" s="293" t="s">
        <v>188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97</v>
      </c>
      <c r="I3" s="3"/>
      <c r="J3" s="144" t="s">
        <v>47</v>
      </c>
      <c r="K3" s="3"/>
      <c r="L3" s="293" t="s">
        <v>97</v>
      </c>
      <c r="N3" s="418"/>
      <c r="S3" s="26"/>
      <c r="T3" s="26"/>
      <c r="U3" s="26"/>
    </row>
    <row r="4" spans="8:30" ht="13.5" customHeight="1">
      <c r="H4" s="43">
        <v>21181</v>
      </c>
      <c r="I4" s="3">
        <v>33</v>
      </c>
      <c r="J4" s="160" t="s">
        <v>0</v>
      </c>
      <c r="K4" s="116">
        <f>SUM(I4)</f>
        <v>33</v>
      </c>
      <c r="L4" s="312">
        <v>13559</v>
      </c>
      <c r="M4" s="391"/>
      <c r="N4" s="418"/>
      <c r="O4" s="90"/>
      <c r="S4" s="26"/>
      <c r="T4" s="26"/>
      <c r="U4" s="26"/>
    </row>
    <row r="5" spans="8:30" ht="13.5" customHeight="1">
      <c r="H5" s="44">
        <v>15331</v>
      </c>
      <c r="I5" s="3">
        <v>37</v>
      </c>
      <c r="J5" s="160" t="s">
        <v>37</v>
      </c>
      <c r="K5" s="116">
        <f t="shared" ref="K5:K13" si="0">SUM(I5)</f>
        <v>37</v>
      </c>
      <c r="L5" s="313">
        <v>16987</v>
      </c>
      <c r="M5" s="45"/>
      <c r="N5" s="418"/>
      <c r="O5" s="90"/>
      <c r="S5" s="26"/>
      <c r="T5" s="26"/>
      <c r="U5" s="26"/>
    </row>
    <row r="6" spans="8:30" ht="13.5" customHeight="1">
      <c r="H6" s="44">
        <v>12281</v>
      </c>
      <c r="I6" s="3">
        <v>26</v>
      </c>
      <c r="J6" s="160" t="s">
        <v>30</v>
      </c>
      <c r="K6" s="116">
        <f t="shared" si="0"/>
        <v>26</v>
      </c>
      <c r="L6" s="313">
        <v>10562</v>
      </c>
      <c r="M6" s="45"/>
      <c r="N6" s="418"/>
      <c r="O6" s="90"/>
      <c r="S6" s="26"/>
      <c r="T6" s="26"/>
      <c r="U6" s="26"/>
    </row>
    <row r="7" spans="8:30" ht="13.5" customHeight="1">
      <c r="H7" s="44">
        <v>6799</v>
      </c>
      <c r="I7" s="33">
        <v>40</v>
      </c>
      <c r="J7" s="160" t="s">
        <v>2</v>
      </c>
      <c r="K7" s="116">
        <f t="shared" si="0"/>
        <v>40</v>
      </c>
      <c r="L7" s="313">
        <v>5791</v>
      </c>
      <c r="M7" s="45"/>
      <c r="N7" s="418"/>
      <c r="O7" s="90"/>
      <c r="S7" s="26"/>
      <c r="T7" s="26"/>
      <c r="U7" s="26"/>
    </row>
    <row r="8" spans="8:30">
      <c r="H8" s="88">
        <v>6514</v>
      </c>
      <c r="I8" s="3">
        <v>27</v>
      </c>
      <c r="J8" s="160" t="s">
        <v>31</v>
      </c>
      <c r="K8" s="116">
        <f t="shared" si="0"/>
        <v>27</v>
      </c>
      <c r="L8" s="313">
        <v>5693</v>
      </c>
      <c r="M8" s="45"/>
      <c r="N8" s="90"/>
      <c r="O8" s="90"/>
      <c r="S8" s="26"/>
      <c r="T8" s="26"/>
      <c r="U8" s="26"/>
    </row>
    <row r="9" spans="8:30">
      <c r="H9" s="193">
        <v>6394</v>
      </c>
      <c r="I9" s="3">
        <v>14</v>
      </c>
      <c r="J9" s="160" t="s">
        <v>19</v>
      </c>
      <c r="K9" s="116">
        <f t="shared" si="0"/>
        <v>14</v>
      </c>
      <c r="L9" s="313">
        <v>5395</v>
      </c>
      <c r="M9" s="45"/>
      <c r="N9" s="90"/>
      <c r="O9" s="90"/>
      <c r="S9" s="26"/>
      <c r="T9" s="26"/>
      <c r="U9" s="26"/>
    </row>
    <row r="10" spans="8:30">
      <c r="H10" s="88">
        <v>4872</v>
      </c>
      <c r="I10" s="14">
        <v>25</v>
      </c>
      <c r="J10" s="162" t="s">
        <v>29</v>
      </c>
      <c r="K10" s="116">
        <f t="shared" si="0"/>
        <v>25</v>
      </c>
      <c r="L10" s="313">
        <v>5895</v>
      </c>
      <c r="S10" s="26"/>
      <c r="T10" s="26"/>
      <c r="U10" s="26"/>
    </row>
    <row r="11" spans="8:30">
      <c r="H11" s="415">
        <v>4842</v>
      </c>
      <c r="I11" s="3">
        <v>36</v>
      </c>
      <c r="J11" s="160" t="s">
        <v>5</v>
      </c>
      <c r="K11" s="116">
        <f t="shared" si="0"/>
        <v>36</v>
      </c>
      <c r="L11" s="313">
        <v>4108</v>
      </c>
      <c r="M11" s="45"/>
      <c r="N11" s="90"/>
      <c r="O11" s="90"/>
      <c r="S11" s="26"/>
      <c r="T11" s="26"/>
      <c r="U11" s="26"/>
    </row>
    <row r="12" spans="8:30">
      <c r="H12" s="166">
        <v>3783</v>
      </c>
      <c r="I12" s="14">
        <v>15</v>
      </c>
      <c r="J12" s="162" t="s">
        <v>20</v>
      </c>
      <c r="K12" s="116">
        <f t="shared" si="0"/>
        <v>15</v>
      </c>
      <c r="L12" s="313">
        <v>3288</v>
      </c>
      <c r="M12" s="45"/>
      <c r="N12" s="90"/>
      <c r="O12" s="90"/>
      <c r="S12" s="26"/>
      <c r="T12" s="26"/>
      <c r="U12" s="26"/>
    </row>
    <row r="13" spans="8:30" ht="14.25" thickBot="1">
      <c r="H13" s="437">
        <v>3034</v>
      </c>
      <c r="I13" s="378">
        <v>16</v>
      </c>
      <c r="J13" s="379" t="s">
        <v>3</v>
      </c>
      <c r="K13" s="116">
        <f t="shared" si="0"/>
        <v>16</v>
      </c>
      <c r="L13" s="314">
        <v>3166</v>
      </c>
      <c r="M13" s="45"/>
      <c r="N13" s="90"/>
      <c r="O13" s="90"/>
      <c r="S13" s="26"/>
      <c r="T13" s="26"/>
      <c r="U13" s="26"/>
    </row>
    <row r="14" spans="8:30" ht="14.25" thickTop="1">
      <c r="H14" s="44">
        <v>2650</v>
      </c>
      <c r="I14" s="121">
        <v>34</v>
      </c>
      <c r="J14" s="174" t="s">
        <v>1</v>
      </c>
      <c r="K14" s="107" t="s">
        <v>8</v>
      </c>
      <c r="L14" s="315">
        <v>86094</v>
      </c>
      <c r="S14" s="26"/>
      <c r="T14" s="26"/>
      <c r="U14" s="26"/>
    </row>
    <row r="15" spans="8:30">
      <c r="H15" s="193">
        <v>2043</v>
      </c>
      <c r="I15" s="3">
        <v>17</v>
      </c>
      <c r="J15" s="160" t="s">
        <v>21</v>
      </c>
      <c r="K15" s="50"/>
      <c r="L15" t="s">
        <v>58</v>
      </c>
      <c r="M15" s="401" t="s">
        <v>182</v>
      </c>
      <c r="N15" s="42" t="s">
        <v>73</v>
      </c>
      <c r="S15" s="26"/>
      <c r="T15" s="26"/>
      <c r="U15" s="26"/>
    </row>
    <row r="16" spans="8:30">
      <c r="H16" s="88">
        <v>1830</v>
      </c>
      <c r="I16" s="3">
        <v>24</v>
      </c>
      <c r="J16" s="160" t="s">
        <v>28</v>
      </c>
      <c r="K16" s="116">
        <f>SUM(I4)</f>
        <v>33</v>
      </c>
      <c r="L16" s="160" t="s">
        <v>0</v>
      </c>
      <c r="M16" s="431">
        <v>22570</v>
      </c>
      <c r="N16" s="89">
        <f>SUM(H4)</f>
        <v>21181</v>
      </c>
      <c r="O16" s="45"/>
      <c r="P16" s="17"/>
      <c r="S16" s="26"/>
      <c r="T16" s="26"/>
      <c r="U16" s="26"/>
    </row>
    <row r="17" spans="1:21">
      <c r="H17" s="88">
        <v>1752</v>
      </c>
      <c r="I17" s="3">
        <v>1</v>
      </c>
      <c r="J17" s="160" t="s">
        <v>4</v>
      </c>
      <c r="K17" s="116">
        <f t="shared" ref="K17:K25" si="1">SUM(I5)</f>
        <v>37</v>
      </c>
      <c r="L17" s="160" t="s">
        <v>37</v>
      </c>
      <c r="M17" s="432">
        <v>15070</v>
      </c>
      <c r="N17" s="89">
        <f t="shared" ref="N17:N25" si="2">SUM(H5)</f>
        <v>15331</v>
      </c>
      <c r="O17" s="45"/>
      <c r="P17" s="17"/>
      <c r="S17" s="26"/>
      <c r="T17" s="26"/>
      <c r="U17" s="26"/>
    </row>
    <row r="18" spans="1:21">
      <c r="H18" s="122">
        <v>1265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432">
        <v>12405</v>
      </c>
      <c r="N18" s="89">
        <f t="shared" si="2"/>
        <v>12281</v>
      </c>
      <c r="O18" s="45"/>
      <c r="P18" s="17"/>
      <c r="S18" s="26"/>
      <c r="T18" s="26"/>
      <c r="U18" s="26"/>
    </row>
    <row r="19" spans="1:21">
      <c r="H19" s="43">
        <v>454</v>
      </c>
      <c r="I19" s="3">
        <v>2</v>
      </c>
      <c r="J19" s="160" t="s">
        <v>6</v>
      </c>
      <c r="K19" s="116">
        <f t="shared" si="1"/>
        <v>40</v>
      </c>
      <c r="L19" s="160" t="s">
        <v>2</v>
      </c>
      <c r="M19" s="432">
        <v>6627</v>
      </c>
      <c r="N19" s="89">
        <f t="shared" si="2"/>
        <v>6799</v>
      </c>
      <c r="O19" s="45"/>
      <c r="P19" s="17"/>
      <c r="S19" s="26"/>
      <c r="T19" s="26"/>
      <c r="U19" s="26"/>
    </row>
    <row r="20" spans="1:21" ht="14.25" thickBot="1">
      <c r="H20" s="88">
        <v>412</v>
      </c>
      <c r="I20" s="3">
        <v>12</v>
      </c>
      <c r="J20" s="160" t="s">
        <v>18</v>
      </c>
      <c r="K20" s="116">
        <f t="shared" si="1"/>
        <v>27</v>
      </c>
      <c r="L20" s="160" t="s">
        <v>31</v>
      </c>
      <c r="M20" s="432">
        <v>6758</v>
      </c>
      <c r="N20" s="89">
        <f t="shared" si="2"/>
        <v>6514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49</v>
      </c>
      <c r="G21" s="8" t="s">
        <v>170</v>
      </c>
      <c r="H21" s="193">
        <v>334</v>
      </c>
      <c r="I21" s="3">
        <v>23</v>
      </c>
      <c r="J21" s="160" t="s">
        <v>27</v>
      </c>
      <c r="K21" s="116">
        <f t="shared" si="1"/>
        <v>14</v>
      </c>
      <c r="L21" s="160" t="s">
        <v>19</v>
      </c>
      <c r="M21" s="432">
        <v>6136</v>
      </c>
      <c r="N21" s="89">
        <f t="shared" si="2"/>
        <v>6394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21181</v>
      </c>
      <c r="D22" s="89">
        <f>SUM(L4)</f>
        <v>13559</v>
      </c>
      <c r="E22" s="52">
        <f t="shared" ref="E22:E32" si="4">SUM(N16/M16*100)</f>
        <v>93.845813026140888</v>
      </c>
      <c r="F22" s="55">
        <f>SUM(C22/D22*100)</f>
        <v>156.21358507264546</v>
      </c>
      <c r="G22" s="3"/>
      <c r="H22" s="91">
        <v>187</v>
      </c>
      <c r="I22" s="3">
        <v>21</v>
      </c>
      <c r="J22" s="160" t="s">
        <v>25</v>
      </c>
      <c r="K22" s="116">
        <f t="shared" si="1"/>
        <v>25</v>
      </c>
      <c r="L22" s="162" t="s">
        <v>29</v>
      </c>
      <c r="M22" s="432">
        <v>4950</v>
      </c>
      <c r="N22" s="89">
        <f t="shared" si="2"/>
        <v>4872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15331</v>
      </c>
      <c r="D23" s="89">
        <f>SUM(L5)</f>
        <v>16987</v>
      </c>
      <c r="E23" s="52">
        <f t="shared" si="4"/>
        <v>101.73191771731918</v>
      </c>
      <c r="F23" s="55">
        <f t="shared" ref="F23:F32" si="5">SUM(C23/D23*100)</f>
        <v>90.251368693706951</v>
      </c>
      <c r="G23" s="3"/>
      <c r="H23" s="372">
        <v>182</v>
      </c>
      <c r="I23" s="3">
        <v>22</v>
      </c>
      <c r="J23" s="160" t="s">
        <v>26</v>
      </c>
      <c r="K23" s="116">
        <f t="shared" si="1"/>
        <v>36</v>
      </c>
      <c r="L23" s="160" t="s">
        <v>5</v>
      </c>
      <c r="M23" s="432">
        <v>4778</v>
      </c>
      <c r="N23" s="89">
        <f t="shared" si="2"/>
        <v>4842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12281</v>
      </c>
      <c r="D24" s="89">
        <f t="shared" ref="D24:D31" si="6">SUM(L6)</f>
        <v>10562</v>
      </c>
      <c r="E24" s="52">
        <f t="shared" si="4"/>
        <v>99.000403063280942</v>
      </c>
      <c r="F24" s="55">
        <f t="shared" si="5"/>
        <v>116.27532664268132</v>
      </c>
      <c r="G24" s="3"/>
      <c r="H24" s="125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432">
        <v>3843</v>
      </c>
      <c r="N24" s="89">
        <f t="shared" si="2"/>
        <v>3783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6799</v>
      </c>
      <c r="D25" s="89">
        <f t="shared" si="6"/>
        <v>5791</v>
      </c>
      <c r="E25" s="52">
        <f t="shared" si="4"/>
        <v>102.59544288516673</v>
      </c>
      <c r="F25" s="55">
        <f t="shared" si="5"/>
        <v>117.40632015195993</v>
      </c>
      <c r="G25" s="3"/>
      <c r="H25" s="125">
        <v>96</v>
      </c>
      <c r="I25" s="3">
        <v>4</v>
      </c>
      <c r="J25" s="160" t="s">
        <v>11</v>
      </c>
      <c r="K25" s="180">
        <f t="shared" si="1"/>
        <v>16</v>
      </c>
      <c r="L25" s="379" t="s">
        <v>3</v>
      </c>
      <c r="M25" s="433">
        <v>2982</v>
      </c>
      <c r="N25" s="166">
        <f t="shared" si="2"/>
        <v>3034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31</v>
      </c>
      <c r="C26" s="89">
        <f t="shared" si="3"/>
        <v>6514</v>
      </c>
      <c r="D26" s="89">
        <f t="shared" si="6"/>
        <v>5693</v>
      </c>
      <c r="E26" s="52">
        <f t="shared" si="4"/>
        <v>96.389464338561709</v>
      </c>
      <c r="F26" s="55">
        <f t="shared" si="5"/>
        <v>114.42121904092745</v>
      </c>
      <c r="G26" s="12"/>
      <c r="H26" s="440">
        <v>84</v>
      </c>
      <c r="I26" s="3">
        <v>31</v>
      </c>
      <c r="J26" s="160" t="s">
        <v>62</v>
      </c>
      <c r="K26" s="3"/>
      <c r="L26" s="361" t="s">
        <v>8</v>
      </c>
      <c r="M26" s="434">
        <v>96738</v>
      </c>
      <c r="N26" s="191">
        <f>SUM(H44)</f>
        <v>96584</v>
      </c>
      <c r="S26" s="26"/>
      <c r="T26" s="26"/>
      <c r="U26" s="26"/>
    </row>
    <row r="27" spans="1:21">
      <c r="A27" s="61">
        <v>6</v>
      </c>
      <c r="B27" s="160" t="s">
        <v>19</v>
      </c>
      <c r="C27" s="43">
        <f t="shared" si="3"/>
        <v>6394</v>
      </c>
      <c r="D27" s="89">
        <f t="shared" si="6"/>
        <v>5395</v>
      </c>
      <c r="E27" s="52">
        <f t="shared" si="4"/>
        <v>104.20469361147326</v>
      </c>
      <c r="F27" s="55">
        <f t="shared" si="5"/>
        <v>118.5171455050973</v>
      </c>
      <c r="G27" s="3"/>
      <c r="H27" s="91">
        <v>70</v>
      </c>
      <c r="I27" s="3">
        <v>9</v>
      </c>
      <c r="J27" s="3" t="s">
        <v>159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29</v>
      </c>
      <c r="C28" s="43">
        <f t="shared" si="3"/>
        <v>4872</v>
      </c>
      <c r="D28" s="89">
        <f t="shared" si="6"/>
        <v>5895</v>
      </c>
      <c r="E28" s="52">
        <f t="shared" si="4"/>
        <v>98.424242424242422</v>
      </c>
      <c r="F28" s="55">
        <f t="shared" si="5"/>
        <v>82.646310432569976</v>
      </c>
      <c r="G28" s="3"/>
      <c r="H28" s="372">
        <v>51</v>
      </c>
      <c r="I28" s="3">
        <v>32</v>
      </c>
      <c r="J28" s="160" t="s">
        <v>35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4842</v>
      </c>
      <c r="D29" s="89">
        <f t="shared" si="6"/>
        <v>4108</v>
      </c>
      <c r="E29" s="52">
        <f t="shared" si="4"/>
        <v>101.33947258267058</v>
      </c>
      <c r="F29" s="55">
        <f t="shared" si="5"/>
        <v>117.86757546251216</v>
      </c>
      <c r="G29" s="11"/>
      <c r="H29" s="372">
        <v>17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3783</v>
      </c>
      <c r="D30" s="89">
        <f t="shared" si="6"/>
        <v>3288</v>
      </c>
      <c r="E30" s="52">
        <f t="shared" si="4"/>
        <v>98.438719750195162</v>
      </c>
      <c r="F30" s="55">
        <f t="shared" si="5"/>
        <v>115.05474452554745</v>
      </c>
      <c r="G30" s="12"/>
      <c r="H30" s="439">
        <v>7</v>
      </c>
      <c r="I30" s="3">
        <v>3</v>
      </c>
      <c r="J30" s="160" t="s">
        <v>10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79" t="s">
        <v>3</v>
      </c>
      <c r="C31" s="43">
        <f t="shared" si="3"/>
        <v>3034</v>
      </c>
      <c r="D31" s="89">
        <f t="shared" si="6"/>
        <v>3166</v>
      </c>
      <c r="E31" s="52">
        <f t="shared" si="4"/>
        <v>101.74379610999328</v>
      </c>
      <c r="F31" s="55">
        <f t="shared" si="5"/>
        <v>95.83070120025269</v>
      </c>
      <c r="G31" s="92"/>
      <c r="H31" s="125">
        <v>4</v>
      </c>
      <c r="I31" s="3">
        <v>6</v>
      </c>
      <c r="J31" s="160" t="s">
        <v>13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55</v>
      </c>
      <c r="C32" s="67">
        <f>SUM(H44)</f>
        <v>96584</v>
      </c>
      <c r="D32" s="67">
        <f>SUM(L14)</f>
        <v>86094</v>
      </c>
      <c r="E32" s="70">
        <f t="shared" si="4"/>
        <v>99.840807128532731</v>
      </c>
      <c r="F32" s="68">
        <f t="shared" si="5"/>
        <v>112.18435663344717</v>
      </c>
      <c r="G32" s="385">
        <v>60.6</v>
      </c>
      <c r="H32" s="436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43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89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430">
        <v>0</v>
      </c>
      <c r="I35" s="3">
        <v>10</v>
      </c>
      <c r="J35" s="160" t="s">
        <v>16</v>
      </c>
      <c r="L35" s="47"/>
      <c r="M35" s="384"/>
      <c r="O35" t="s">
        <v>184</v>
      </c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53</v>
      </c>
      <c r="L41" s="48"/>
      <c r="M41" s="26"/>
      <c r="S41" s="26"/>
      <c r="T41" s="26"/>
      <c r="U41" s="26"/>
    </row>
    <row r="42" spans="2:30">
      <c r="H42" s="333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96584</v>
      </c>
      <c r="I44" s="3"/>
      <c r="J44" s="165" t="s">
        <v>95</v>
      </c>
      <c r="L44" s="48"/>
      <c r="M44" s="26"/>
    </row>
    <row r="45" spans="2:30">
      <c r="R45" s="104"/>
    </row>
    <row r="46" spans="2:30" ht="13.5" customHeight="1">
      <c r="H46" s="387"/>
      <c r="L46" s="402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196</v>
      </c>
      <c r="I47" s="3"/>
      <c r="J47" s="178" t="s">
        <v>69</v>
      </c>
      <c r="K47" s="3"/>
      <c r="L47" s="298" t="s">
        <v>188</v>
      </c>
      <c r="S47" s="26"/>
      <c r="T47" s="26"/>
      <c r="U47" s="26"/>
      <c r="V47" s="26"/>
    </row>
    <row r="48" spans="2:30">
      <c r="H48" s="177" t="s">
        <v>97</v>
      </c>
      <c r="I48" s="121"/>
      <c r="J48" s="177" t="s">
        <v>47</v>
      </c>
      <c r="K48" s="121"/>
      <c r="L48" s="302" t="s">
        <v>97</v>
      </c>
      <c r="S48" s="26"/>
      <c r="T48" s="26"/>
      <c r="U48" s="26"/>
      <c r="V48" s="26"/>
    </row>
    <row r="49" spans="1:22">
      <c r="H49" s="43">
        <v>78100</v>
      </c>
      <c r="I49" s="3">
        <v>26</v>
      </c>
      <c r="J49" s="160" t="s">
        <v>30</v>
      </c>
      <c r="K49" s="3">
        <f>SUM(I49)</f>
        <v>26</v>
      </c>
      <c r="L49" s="303">
        <v>81403</v>
      </c>
      <c r="S49" s="26"/>
      <c r="T49" s="26"/>
      <c r="U49" s="26"/>
      <c r="V49" s="26"/>
    </row>
    <row r="50" spans="1:22">
      <c r="H50" s="89">
        <v>17276</v>
      </c>
      <c r="I50" s="3">
        <v>13</v>
      </c>
      <c r="J50" s="160" t="s">
        <v>7</v>
      </c>
      <c r="K50" s="3">
        <f t="shared" ref="K50:K58" si="7">SUM(I50)</f>
        <v>13</v>
      </c>
      <c r="L50" s="303">
        <v>17747</v>
      </c>
      <c r="M50" s="26"/>
      <c r="N50" s="90"/>
      <c r="O50" s="90"/>
      <c r="S50" s="26"/>
      <c r="T50" s="26"/>
      <c r="U50" s="26"/>
      <c r="V50" s="26"/>
    </row>
    <row r="51" spans="1:22">
      <c r="H51" s="44">
        <v>12527</v>
      </c>
      <c r="I51" s="3">
        <v>25</v>
      </c>
      <c r="J51" s="160" t="s">
        <v>29</v>
      </c>
      <c r="K51" s="3">
        <f t="shared" si="7"/>
        <v>25</v>
      </c>
      <c r="L51" s="303">
        <v>6421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9650</v>
      </c>
      <c r="I52" s="3">
        <v>22</v>
      </c>
      <c r="J52" s="160" t="s">
        <v>26</v>
      </c>
      <c r="K52" s="3">
        <f t="shared" si="7"/>
        <v>22</v>
      </c>
      <c r="L52" s="303">
        <v>8784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49</v>
      </c>
      <c r="G53" s="8" t="s">
        <v>170</v>
      </c>
      <c r="H53" s="289">
        <v>8867</v>
      </c>
      <c r="I53" s="3">
        <v>16</v>
      </c>
      <c r="J53" s="160" t="s">
        <v>3</v>
      </c>
      <c r="K53" s="3">
        <f t="shared" si="7"/>
        <v>16</v>
      </c>
      <c r="L53" s="303">
        <v>9350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78100</v>
      </c>
      <c r="D54" s="97">
        <f>SUM(L49)</f>
        <v>81403</v>
      </c>
      <c r="E54" s="52">
        <f t="shared" ref="E54:E64" si="9">SUM(N63/M63*100)</f>
        <v>99.021198904554225</v>
      </c>
      <c r="F54" s="52">
        <f>SUM(C54/D54*100)</f>
        <v>95.942409984889991</v>
      </c>
      <c r="G54" s="3"/>
      <c r="H54" s="44">
        <v>8458</v>
      </c>
      <c r="I54" s="3">
        <v>33</v>
      </c>
      <c r="J54" s="160" t="s">
        <v>0</v>
      </c>
      <c r="K54" s="3">
        <f t="shared" si="7"/>
        <v>33</v>
      </c>
      <c r="L54" s="303">
        <v>11480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17276</v>
      </c>
      <c r="D55" s="97">
        <f t="shared" ref="D55:D64" si="10">SUM(L50)</f>
        <v>17747</v>
      </c>
      <c r="E55" s="52">
        <f t="shared" si="9"/>
        <v>121.40548137737174</v>
      </c>
      <c r="F55" s="52">
        <f t="shared" ref="F55:F64" si="11">SUM(C55/D55*100)</f>
        <v>97.346030314982812</v>
      </c>
      <c r="G55" s="3"/>
      <c r="H55" s="88">
        <v>8139</v>
      </c>
      <c r="I55" s="3">
        <v>34</v>
      </c>
      <c r="J55" s="160" t="s">
        <v>1</v>
      </c>
      <c r="K55" s="3">
        <f t="shared" si="7"/>
        <v>34</v>
      </c>
      <c r="L55" s="303">
        <v>8138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12527</v>
      </c>
      <c r="D56" s="97">
        <f t="shared" si="10"/>
        <v>6421</v>
      </c>
      <c r="E56" s="52">
        <f t="shared" si="9"/>
        <v>87.308335656537494</v>
      </c>
      <c r="F56" s="52">
        <f t="shared" si="11"/>
        <v>195.09422208378757</v>
      </c>
      <c r="G56" s="3"/>
      <c r="H56" s="44">
        <v>6997</v>
      </c>
      <c r="I56" s="3">
        <v>36</v>
      </c>
      <c r="J56" s="160" t="s">
        <v>5</v>
      </c>
      <c r="K56" s="3">
        <f t="shared" si="7"/>
        <v>36</v>
      </c>
      <c r="L56" s="303">
        <v>4849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26</v>
      </c>
      <c r="C57" s="43">
        <f t="shared" si="8"/>
        <v>9650</v>
      </c>
      <c r="D57" s="97">
        <f t="shared" si="10"/>
        <v>8784</v>
      </c>
      <c r="E57" s="52">
        <f t="shared" si="9"/>
        <v>98.590110339190858</v>
      </c>
      <c r="F57" s="52">
        <f t="shared" si="11"/>
        <v>109.85883424408014</v>
      </c>
      <c r="G57" s="3"/>
      <c r="H57" s="91">
        <v>5203</v>
      </c>
      <c r="I57" s="3">
        <v>40</v>
      </c>
      <c r="J57" s="160" t="s">
        <v>2</v>
      </c>
      <c r="K57" s="3">
        <f t="shared" si="7"/>
        <v>40</v>
      </c>
      <c r="L57" s="303">
        <v>5453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3</v>
      </c>
      <c r="C58" s="43">
        <f t="shared" si="8"/>
        <v>8867</v>
      </c>
      <c r="D58" s="97">
        <f t="shared" si="10"/>
        <v>9350</v>
      </c>
      <c r="E58" s="52">
        <f t="shared" si="9"/>
        <v>101.67411994037381</v>
      </c>
      <c r="F58" s="52">
        <f t="shared" si="11"/>
        <v>94.83422459893049</v>
      </c>
      <c r="G58" s="12"/>
      <c r="H58" s="330">
        <v>4948</v>
      </c>
      <c r="I58" s="14">
        <v>24</v>
      </c>
      <c r="J58" s="162" t="s">
        <v>28</v>
      </c>
      <c r="K58" s="14">
        <f t="shared" si="7"/>
        <v>24</v>
      </c>
      <c r="L58" s="304">
        <v>5596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0</v>
      </c>
      <c r="C59" s="43">
        <f t="shared" si="8"/>
        <v>8458</v>
      </c>
      <c r="D59" s="97">
        <f t="shared" si="10"/>
        <v>11480</v>
      </c>
      <c r="E59" s="52">
        <f t="shared" si="9"/>
        <v>92.965486920202238</v>
      </c>
      <c r="F59" s="52">
        <f t="shared" si="11"/>
        <v>73.675958188153317</v>
      </c>
      <c r="G59" s="3"/>
      <c r="H59" s="441">
        <v>2474</v>
      </c>
      <c r="I59" s="335">
        <v>38</v>
      </c>
      <c r="J59" s="220" t="s">
        <v>38</v>
      </c>
      <c r="K59" s="8" t="s">
        <v>65</v>
      </c>
      <c r="L59" s="305">
        <v>168351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1</v>
      </c>
      <c r="C60" s="43">
        <f t="shared" si="8"/>
        <v>8139</v>
      </c>
      <c r="D60" s="97">
        <f t="shared" si="10"/>
        <v>8138</v>
      </c>
      <c r="E60" s="52">
        <f t="shared" si="9"/>
        <v>108.1163655685441</v>
      </c>
      <c r="F60" s="52">
        <f t="shared" si="11"/>
        <v>100.01228803145736</v>
      </c>
      <c r="G60" s="3"/>
      <c r="H60" s="91">
        <v>1550</v>
      </c>
      <c r="I60" s="139">
        <v>21</v>
      </c>
      <c r="J60" s="3" t="s">
        <v>153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6997</v>
      </c>
      <c r="D61" s="97">
        <f t="shared" si="10"/>
        <v>4849</v>
      </c>
      <c r="E61" s="52">
        <f t="shared" si="9"/>
        <v>101.50877702016538</v>
      </c>
      <c r="F61" s="52">
        <f t="shared" si="11"/>
        <v>144.29779335945557</v>
      </c>
      <c r="G61" s="11"/>
      <c r="H61" s="91">
        <v>739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5203</v>
      </c>
      <c r="D62" s="97">
        <f t="shared" si="10"/>
        <v>5453</v>
      </c>
      <c r="E62" s="52">
        <f t="shared" si="9"/>
        <v>93.62965628936476</v>
      </c>
      <c r="F62" s="52">
        <f t="shared" si="11"/>
        <v>95.415367687511463</v>
      </c>
      <c r="G62" s="12"/>
      <c r="H62" s="91">
        <v>671</v>
      </c>
      <c r="I62" s="173">
        <v>17</v>
      </c>
      <c r="J62" s="160" t="s">
        <v>21</v>
      </c>
      <c r="K62" s="50"/>
      <c r="L62" t="s">
        <v>59</v>
      </c>
      <c r="M62" s="401"/>
      <c r="N62" s="42" t="s">
        <v>73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28</v>
      </c>
      <c r="C63" s="330">
        <f t="shared" si="8"/>
        <v>4948</v>
      </c>
      <c r="D63" s="137">
        <f t="shared" si="10"/>
        <v>5596</v>
      </c>
      <c r="E63" s="57">
        <f t="shared" si="9"/>
        <v>101.4350143501435</v>
      </c>
      <c r="F63" s="57">
        <f t="shared" si="11"/>
        <v>88.420300214438882</v>
      </c>
      <c r="G63" s="92"/>
      <c r="H63" s="125">
        <v>547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78872</v>
      </c>
      <c r="N63" s="89">
        <f>SUM(H49)</f>
        <v>78100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55</v>
      </c>
      <c r="C64" s="100">
        <f>SUM(H89)</f>
        <v>166889</v>
      </c>
      <c r="D64" s="138">
        <f t="shared" si="10"/>
        <v>168351</v>
      </c>
      <c r="E64" s="70">
        <f t="shared" si="9"/>
        <v>99.793105510210182</v>
      </c>
      <c r="F64" s="70">
        <f t="shared" si="11"/>
        <v>99.131576290013129</v>
      </c>
      <c r="G64" s="385">
        <v>59.9</v>
      </c>
      <c r="H64" s="125">
        <v>356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14230</v>
      </c>
      <c r="N64" s="89">
        <f t="shared" ref="N64:N72" si="13">SUM(H50)</f>
        <v>17276</v>
      </c>
      <c r="O64" s="45"/>
      <c r="S64" s="26"/>
      <c r="T64" s="26"/>
      <c r="U64" s="26"/>
      <c r="V64" s="26"/>
    </row>
    <row r="65" spans="2:22">
      <c r="H65" s="89">
        <v>107</v>
      </c>
      <c r="I65" s="3">
        <v>9</v>
      </c>
      <c r="J65" s="3" t="s">
        <v>159</v>
      </c>
      <c r="K65" s="3">
        <f t="shared" si="12"/>
        <v>25</v>
      </c>
      <c r="L65" s="160" t="s">
        <v>29</v>
      </c>
      <c r="M65" s="169">
        <v>14348</v>
      </c>
      <c r="N65" s="89">
        <f t="shared" si="13"/>
        <v>12527</v>
      </c>
      <c r="O65" s="45"/>
      <c r="S65" s="26"/>
      <c r="T65" s="26"/>
      <c r="U65" s="26"/>
      <c r="V65" s="26"/>
    </row>
    <row r="66" spans="2:22">
      <c r="H66" s="89">
        <v>105</v>
      </c>
      <c r="I66" s="3">
        <v>11</v>
      </c>
      <c r="J66" s="160" t="s">
        <v>17</v>
      </c>
      <c r="K66" s="3">
        <f t="shared" si="12"/>
        <v>22</v>
      </c>
      <c r="L66" s="160" t="s">
        <v>26</v>
      </c>
      <c r="M66" s="169">
        <v>9788</v>
      </c>
      <c r="N66" s="89">
        <f t="shared" si="13"/>
        <v>9650</v>
      </c>
      <c r="O66" s="45"/>
      <c r="S66" s="26"/>
      <c r="T66" s="26"/>
      <c r="U66" s="26"/>
      <c r="V66" s="26"/>
    </row>
    <row r="67" spans="2:22">
      <c r="H67" s="89">
        <v>75</v>
      </c>
      <c r="I67" s="3">
        <v>15</v>
      </c>
      <c r="J67" s="160" t="s">
        <v>20</v>
      </c>
      <c r="K67" s="3">
        <f t="shared" si="12"/>
        <v>16</v>
      </c>
      <c r="L67" s="160" t="s">
        <v>3</v>
      </c>
      <c r="M67" s="169">
        <v>8721</v>
      </c>
      <c r="N67" s="89">
        <f t="shared" si="13"/>
        <v>8867</v>
      </c>
      <c r="O67" s="45"/>
      <c r="S67" s="26"/>
      <c r="T67" s="26"/>
      <c r="U67" s="26"/>
      <c r="V67" s="26"/>
    </row>
    <row r="68" spans="2:22">
      <c r="B68" s="51"/>
      <c r="C68" s="26"/>
      <c r="H68" s="88">
        <v>53</v>
      </c>
      <c r="I68" s="3">
        <v>4</v>
      </c>
      <c r="J68" s="160" t="s">
        <v>11</v>
      </c>
      <c r="K68" s="3">
        <f t="shared" si="12"/>
        <v>33</v>
      </c>
      <c r="L68" s="160" t="s">
        <v>0</v>
      </c>
      <c r="M68" s="169">
        <v>9098</v>
      </c>
      <c r="N68" s="89">
        <f t="shared" si="13"/>
        <v>8458</v>
      </c>
      <c r="O68" s="45"/>
      <c r="S68" s="26"/>
      <c r="T68" s="26"/>
      <c r="U68" s="26"/>
      <c r="V68" s="26"/>
    </row>
    <row r="69" spans="2:22">
      <c r="B69" s="51"/>
      <c r="C69" s="26"/>
      <c r="H69" s="88">
        <v>23</v>
      </c>
      <c r="I69" s="3">
        <v>35</v>
      </c>
      <c r="J69" s="160" t="s">
        <v>36</v>
      </c>
      <c r="K69" s="3">
        <f t="shared" si="12"/>
        <v>34</v>
      </c>
      <c r="L69" s="160" t="s">
        <v>1</v>
      </c>
      <c r="M69" s="169">
        <v>7528</v>
      </c>
      <c r="N69" s="89">
        <f t="shared" si="13"/>
        <v>8139</v>
      </c>
      <c r="O69" s="45"/>
      <c r="S69" s="26"/>
      <c r="T69" s="26"/>
      <c r="U69" s="26"/>
      <c r="V69" s="26"/>
    </row>
    <row r="70" spans="2:22">
      <c r="B70" s="50"/>
      <c r="H70" s="88">
        <v>21</v>
      </c>
      <c r="I70" s="3">
        <v>29</v>
      </c>
      <c r="J70" s="160" t="s">
        <v>53</v>
      </c>
      <c r="K70" s="3">
        <f t="shared" si="12"/>
        <v>36</v>
      </c>
      <c r="L70" s="160" t="s">
        <v>5</v>
      </c>
      <c r="M70" s="169">
        <v>6893</v>
      </c>
      <c r="N70" s="89">
        <f t="shared" si="13"/>
        <v>6997</v>
      </c>
      <c r="O70" s="45"/>
      <c r="S70" s="26"/>
      <c r="T70" s="26"/>
      <c r="U70" s="26"/>
      <c r="V70" s="26"/>
    </row>
    <row r="71" spans="2:22">
      <c r="B71" s="50"/>
      <c r="H71" s="44">
        <v>3</v>
      </c>
      <c r="I71" s="3">
        <v>27</v>
      </c>
      <c r="J71" s="160" t="s">
        <v>31</v>
      </c>
      <c r="K71" s="3">
        <f t="shared" si="12"/>
        <v>40</v>
      </c>
      <c r="L71" s="160" t="s">
        <v>2</v>
      </c>
      <c r="M71" s="169">
        <v>5557</v>
      </c>
      <c r="N71" s="89">
        <f t="shared" si="13"/>
        <v>5203</v>
      </c>
      <c r="O71" s="45"/>
      <c r="S71" s="26"/>
      <c r="T71" s="26"/>
      <c r="U71" s="26"/>
      <c r="V71" s="26"/>
    </row>
    <row r="72" spans="2:22" ht="14.25" thickBot="1">
      <c r="B72" s="50"/>
      <c r="H72" s="333">
        <v>0</v>
      </c>
      <c r="I72" s="3">
        <v>2</v>
      </c>
      <c r="J72" s="160" t="s">
        <v>6</v>
      </c>
      <c r="K72" s="3">
        <f t="shared" si="12"/>
        <v>24</v>
      </c>
      <c r="L72" s="162" t="s">
        <v>28</v>
      </c>
      <c r="M72" s="170">
        <v>4878</v>
      </c>
      <c r="N72" s="89">
        <f t="shared" si="13"/>
        <v>4948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3</v>
      </c>
      <c r="J73" s="160" t="s">
        <v>10</v>
      </c>
      <c r="K73" s="43"/>
      <c r="L73" s="114" t="s">
        <v>90</v>
      </c>
      <c r="M73" s="168">
        <v>167235</v>
      </c>
      <c r="N73" s="167">
        <f>SUM(H89)</f>
        <v>166889</v>
      </c>
      <c r="O73" s="45"/>
      <c r="S73" s="26"/>
      <c r="T73" s="26"/>
      <c r="U73" s="26"/>
      <c r="V73" s="26"/>
    </row>
    <row r="74" spans="2:22">
      <c r="B74" s="50"/>
      <c r="H74" s="289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4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333">
        <v>0</v>
      </c>
      <c r="I85" s="3">
        <v>31</v>
      </c>
      <c r="J85" s="160" t="s">
        <v>62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333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166889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H1" sqref="H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0"/>
      <c r="J1" s="101"/>
      <c r="Q1" s="26"/>
      <c r="R1" s="108"/>
    </row>
    <row r="2" spans="5:30">
      <c r="H2" s="410" t="s">
        <v>193</v>
      </c>
      <c r="I2" s="3"/>
      <c r="J2" s="185" t="s">
        <v>101</v>
      </c>
      <c r="K2" s="3"/>
      <c r="L2" s="179" t="s">
        <v>185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97</v>
      </c>
      <c r="I3" s="3"/>
      <c r="J3" s="144" t="s">
        <v>47</v>
      </c>
      <c r="K3" s="3"/>
      <c r="L3" s="42" t="s">
        <v>97</v>
      </c>
      <c r="M3" s="82"/>
      <c r="N3" s="418"/>
      <c r="R3" s="48"/>
      <c r="S3" s="26"/>
      <c r="T3" s="26"/>
      <c r="U3" s="26"/>
      <c r="V3" s="26"/>
    </row>
    <row r="4" spans="5:30" ht="13.5" customHeight="1">
      <c r="H4" s="89">
        <v>76793</v>
      </c>
      <c r="I4" s="3">
        <v>31</v>
      </c>
      <c r="J4" s="33" t="s">
        <v>62</v>
      </c>
      <c r="K4" s="200">
        <f>SUM(I4)</f>
        <v>31</v>
      </c>
      <c r="L4" s="272">
        <v>73576</v>
      </c>
      <c r="M4" s="391"/>
      <c r="N4" s="418"/>
      <c r="R4" s="48"/>
      <c r="S4" s="26"/>
      <c r="T4" s="26"/>
      <c r="U4" s="26"/>
      <c r="V4" s="26"/>
    </row>
    <row r="5" spans="5:30" ht="13.5" customHeight="1">
      <c r="H5" s="88">
        <v>44750</v>
      </c>
      <c r="I5" s="3">
        <v>3</v>
      </c>
      <c r="J5" s="33" t="s">
        <v>10</v>
      </c>
      <c r="K5" s="200">
        <f t="shared" ref="K5:K13" si="0">SUM(I5)</f>
        <v>3</v>
      </c>
      <c r="L5" s="272">
        <v>30398</v>
      </c>
      <c r="M5" s="45"/>
      <c r="N5" s="418"/>
      <c r="R5" s="48"/>
      <c r="S5" s="26"/>
      <c r="T5" s="26"/>
      <c r="U5" s="26"/>
      <c r="V5" s="26"/>
    </row>
    <row r="6" spans="5:30" ht="13.5" customHeight="1">
      <c r="H6" s="88">
        <v>38913</v>
      </c>
      <c r="I6" s="3">
        <v>2</v>
      </c>
      <c r="J6" s="33" t="s">
        <v>6</v>
      </c>
      <c r="K6" s="200">
        <f t="shared" si="0"/>
        <v>2</v>
      </c>
      <c r="L6" s="272">
        <v>44087</v>
      </c>
      <c r="M6" s="45"/>
      <c r="N6" s="418"/>
      <c r="R6" s="48"/>
      <c r="S6" s="26"/>
      <c r="T6" s="26"/>
      <c r="U6" s="26"/>
      <c r="V6" s="26"/>
    </row>
    <row r="7" spans="5:30" ht="13.5" customHeight="1">
      <c r="H7" s="88">
        <v>33958</v>
      </c>
      <c r="I7" s="3">
        <v>17</v>
      </c>
      <c r="J7" s="33" t="s">
        <v>21</v>
      </c>
      <c r="K7" s="200">
        <f t="shared" si="0"/>
        <v>17</v>
      </c>
      <c r="L7" s="272">
        <v>31222</v>
      </c>
      <c r="M7" s="45"/>
      <c r="N7" s="418"/>
      <c r="R7" s="48"/>
      <c r="S7" s="26"/>
      <c r="T7" s="26"/>
      <c r="U7" s="26"/>
      <c r="V7" s="26"/>
    </row>
    <row r="8" spans="5:30">
      <c r="H8" s="88">
        <v>29189</v>
      </c>
      <c r="I8" s="3">
        <v>34</v>
      </c>
      <c r="J8" s="33" t="s">
        <v>1</v>
      </c>
      <c r="K8" s="200">
        <f t="shared" si="0"/>
        <v>34</v>
      </c>
      <c r="L8" s="272">
        <v>28185</v>
      </c>
      <c r="M8" s="45"/>
      <c r="R8" s="48"/>
      <c r="S8" s="26"/>
      <c r="T8" s="26"/>
      <c r="U8" s="26"/>
      <c r="V8" s="26"/>
    </row>
    <row r="9" spans="5:30">
      <c r="H9" s="88">
        <v>17660</v>
      </c>
      <c r="I9" s="3">
        <v>40</v>
      </c>
      <c r="J9" s="33" t="s">
        <v>2</v>
      </c>
      <c r="K9" s="200">
        <f t="shared" si="0"/>
        <v>40</v>
      </c>
      <c r="L9" s="272">
        <v>15327</v>
      </c>
      <c r="M9" s="45"/>
      <c r="R9" s="48"/>
      <c r="S9" s="26"/>
      <c r="T9" s="26"/>
      <c r="U9" s="26"/>
      <c r="V9" s="26"/>
    </row>
    <row r="10" spans="5:30">
      <c r="H10" s="88">
        <v>17215</v>
      </c>
      <c r="I10" s="3">
        <v>13</v>
      </c>
      <c r="J10" s="33" t="s">
        <v>7</v>
      </c>
      <c r="K10" s="200">
        <f t="shared" si="0"/>
        <v>13</v>
      </c>
      <c r="L10" s="272">
        <v>14861</v>
      </c>
      <c r="M10" s="45"/>
      <c r="R10" s="48"/>
      <c r="S10" s="26"/>
      <c r="T10" s="26"/>
      <c r="U10" s="26"/>
      <c r="V10" s="26"/>
    </row>
    <row r="11" spans="5:30">
      <c r="H11" s="88">
        <v>12095</v>
      </c>
      <c r="I11" s="3">
        <v>11</v>
      </c>
      <c r="J11" s="33" t="s">
        <v>17</v>
      </c>
      <c r="K11" s="200">
        <f t="shared" si="0"/>
        <v>11</v>
      </c>
      <c r="L11" s="272">
        <v>9225</v>
      </c>
      <c r="M11" s="45"/>
      <c r="N11" s="29"/>
      <c r="R11" s="48"/>
      <c r="S11" s="26"/>
      <c r="T11" s="26"/>
      <c r="U11" s="26"/>
      <c r="V11" s="26"/>
    </row>
    <row r="12" spans="5:30">
      <c r="H12" s="442">
        <v>11746</v>
      </c>
      <c r="I12" s="3">
        <v>26</v>
      </c>
      <c r="J12" s="33" t="s">
        <v>30</v>
      </c>
      <c r="K12" s="200">
        <f t="shared" si="0"/>
        <v>26</v>
      </c>
      <c r="L12" s="273">
        <v>10956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7">
        <v>11472</v>
      </c>
      <c r="I13" s="14">
        <v>33</v>
      </c>
      <c r="J13" s="77" t="s">
        <v>0</v>
      </c>
      <c r="K13" s="200">
        <f t="shared" si="0"/>
        <v>33</v>
      </c>
      <c r="L13" s="273">
        <v>15174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3">
        <v>11439</v>
      </c>
      <c r="I14" s="219">
        <v>38</v>
      </c>
      <c r="J14" s="377" t="s">
        <v>38</v>
      </c>
      <c r="K14" s="107" t="s">
        <v>8</v>
      </c>
      <c r="L14" s="274">
        <v>345751</v>
      </c>
      <c r="N14" s="32"/>
      <c r="R14" s="48"/>
      <c r="S14" s="26"/>
      <c r="T14" s="26"/>
      <c r="U14" s="26"/>
      <c r="V14" s="26"/>
    </row>
    <row r="15" spans="5:30">
      <c r="H15" s="88">
        <v>10348</v>
      </c>
      <c r="I15" s="3">
        <v>16</v>
      </c>
      <c r="J15" s="33" t="s">
        <v>3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8463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>
      <c r="H17" s="88">
        <v>7214</v>
      </c>
      <c r="I17" s="3">
        <v>21</v>
      </c>
      <c r="J17" s="3" t="s">
        <v>153</v>
      </c>
      <c r="L17" s="32"/>
      <c r="M17" s="395"/>
      <c r="R17" s="48"/>
      <c r="S17" s="26"/>
      <c r="T17" s="26"/>
      <c r="U17" s="26"/>
      <c r="V17" s="26"/>
    </row>
    <row r="18" spans="1:22">
      <c r="H18" s="443">
        <v>7154</v>
      </c>
      <c r="I18" s="3">
        <v>25</v>
      </c>
      <c r="J18" s="33" t="s">
        <v>29</v>
      </c>
      <c r="L18" s="186" t="s">
        <v>101</v>
      </c>
      <c r="M18" t="s">
        <v>61</v>
      </c>
      <c r="N18" s="42" t="s">
        <v>73</v>
      </c>
      <c r="R18" s="48"/>
      <c r="S18" s="26"/>
      <c r="T18" s="26"/>
      <c r="U18" s="26"/>
      <c r="V18" s="26"/>
    </row>
    <row r="19" spans="1:22" ht="14.25" thickBot="1">
      <c r="H19" s="89">
        <v>5510</v>
      </c>
      <c r="I19" s="3">
        <v>36</v>
      </c>
      <c r="J19" s="33" t="s">
        <v>5</v>
      </c>
      <c r="K19" s="116">
        <f>SUM(I4)</f>
        <v>31</v>
      </c>
      <c r="L19" s="33" t="s">
        <v>62</v>
      </c>
      <c r="M19" s="365">
        <v>77394</v>
      </c>
      <c r="N19" s="89">
        <f>SUM(H4)</f>
        <v>76793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193</v>
      </c>
      <c r="D20" s="59" t="s">
        <v>185</v>
      </c>
      <c r="E20" s="59" t="s">
        <v>41</v>
      </c>
      <c r="F20" s="59" t="s">
        <v>49</v>
      </c>
      <c r="G20" s="8" t="s">
        <v>170</v>
      </c>
      <c r="H20" s="88">
        <v>5014</v>
      </c>
      <c r="I20" s="3">
        <v>24</v>
      </c>
      <c r="J20" s="33" t="s">
        <v>28</v>
      </c>
      <c r="K20" s="116">
        <f t="shared" ref="K20:K28" si="1">SUM(I5)</f>
        <v>3</v>
      </c>
      <c r="L20" s="33" t="s">
        <v>10</v>
      </c>
      <c r="M20" s="366">
        <v>29427</v>
      </c>
      <c r="N20" s="89">
        <f t="shared" ref="N20:N28" si="2">SUM(H5)</f>
        <v>44750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62</v>
      </c>
      <c r="C21" s="199">
        <f>SUM(H4)</f>
        <v>76793</v>
      </c>
      <c r="D21" s="5">
        <f>SUM(L4)</f>
        <v>73576</v>
      </c>
      <c r="E21" s="52">
        <f t="shared" ref="E21:E30" si="3">SUM(N19/M19*100)</f>
        <v>99.223454014523099</v>
      </c>
      <c r="F21" s="52">
        <f t="shared" ref="F21:F31" si="4">SUM(C21/D21*100)</f>
        <v>104.37234967924323</v>
      </c>
      <c r="G21" s="62"/>
      <c r="H21" s="88">
        <v>3385</v>
      </c>
      <c r="I21" s="3">
        <v>9</v>
      </c>
      <c r="J21" s="3" t="s">
        <v>159</v>
      </c>
      <c r="K21" s="116">
        <f t="shared" si="1"/>
        <v>2</v>
      </c>
      <c r="L21" s="33" t="s">
        <v>6</v>
      </c>
      <c r="M21" s="366">
        <v>41435</v>
      </c>
      <c r="N21" s="89">
        <f t="shared" si="2"/>
        <v>38913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44750</v>
      </c>
      <c r="D22" s="5">
        <f t="shared" ref="D22:D30" si="6">SUM(L5)</f>
        <v>30398</v>
      </c>
      <c r="E22" s="52">
        <f t="shared" si="3"/>
        <v>152.07122710435993</v>
      </c>
      <c r="F22" s="52">
        <f t="shared" si="4"/>
        <v>147.21363247582079</v>
      </c>
      <c r="G22" s="62"/>
      <c r="H22" s="44">
        <v>2722</v>
      </c>
      <c r="I22" s="3">
        <v>14</v>
      </c>
      <c r="J22" s="33" t="s">
        <v>19</v>
      </c>
      <c r="K22" s="116">
        <f t="shared" si="1"/>
        <v>17</v>
      </c>
      <c r="L22" s="33" t="s">
        <v>21</v>
      </c>
      <c r="M22" s="366">
        <v>33454</v>
      </c>
      <c r="N22" s="89">
        <f t="shared" si="2"/>
        <v>33958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6</v>
      </c>
      <c r="C23" s="199">
        <f t="shared" si="5"/>
        <v>38913</v>
      </c>
      <c r="D23" s="97">
        <f t="shared" si="6"/>
        <v>44087</v>
      </c>
      <c r="E23" s="52">
        <f t="shared" si="3"/>
        <v>93.91335827199228</v>
      </c>
      <c r="F23" s="52">
        <f t="shared" si="4"/>
        <v>88.264114137954493</v>
      </c>
      <c r="G23" s="62"/>
      <c r="H23" s="88">
        <v>1591</v>
      </c>
      <c r="I23" s="3">
        <v>37</v>
      </c>
      <c r="J23" s="33" t="s">
        <v>37</v>
      </c>
      <c r="K23" s="116">
        <f t="shared" si="1"/>
        <v>34</v>
      </c>
      <c r="L23" s="33" t="s">
        <v>1</v>
      </c>
      <c r="M23" s="366">
        <v>27202</v>
      </c>
      <c r="N23" s="89">
        <f t="shared" si="2"/>
        <v>29189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21</v>
      </c>
      <c r="C24" s="199">
        <f t="shared" si="5"/>
        <v>33958</v>
      </c>
      <c r="D24" s="5">
        <f t="shared" si="6"/>
        <v>31222</v>
      </c>
      <c r="E24" s="52">
        <f t="shared" si="3"/>
        <v>101.50654630238536</v>
      </c>
      <c r="F24" s="52">
        <f t="shared" si="4"/>
        <v>108.76305169431811</v>
      </c>
      <c r="G24" s="62"/>
      <c r="H24" s="88">
        <v>1398</v>
      </c>
      <c r="I24" s="3">
        <v>12</v>
      </c>
      <c r="J24" s="33" t="s">
        <v>18</v>
      </c>
      <c r="K24" s="116">
        <f t="shared" si="1"/>
        <v>40</v>
      </c>
      <c r="L24" s="33" t="s">
        <v>2</v>
      </c>
      <c r="M24" s="366">
        <v>16506</v>
      </c>
      <c r="N24" s="89">
        <f t="shared" si="2"/>
        <v>17660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29189</v>
      </c>
      <c r="D25" s="5">
        <f t="shared" si="6"/>
        <v>28185</v>
      </c>
      <c r="E25" s="52">
        <f t="shared" si="3"/>
        <v>107.30460995515037</v>
      </c>
      <c r="F25" s="52">
        <f t="shared" si="4"/>
        <v>103.56217846372185</v>
      </c>
      <c r="G25" s="72"/>
      <c r="H25" s="88">
        <v>1350</v>
      </c>
      <c r="I25" s="3">
        <v>10</v>
      </c>
      <c r="J25" s="33" t="s">
        <v>16</v>
      </c>
      <c r="K25" s="116">
        <f t="shared" si="1"/>
        <v>13</v>
      </c>
      <c r="L25" s="33" t="s">
        <v>7</v>
      </c>
      <c r="M25" s="366">
        <v>17759</v>
      </c>
      <c r="N25" s="89">
        <f t="shared" si="2"/>
        <v>17215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199">
        <f t="shared" si="5"/>
        <v>17660</v>
      </c>
      <c r="D26" s="5">
        <f t="shared" si="6"/>
        <v>15327</v>
      </c>
      <c r="E26" s="52">
        <f t="shared" si="3"/>
        <v>106.99139706773295</v>
      </c>
      <c r="F26" s="52">
        <f t="shared" si="4"/>
        <v>115.22150453448164</v>
      </c>
      <c r="G26" s="62"/>
      <c r="H26" s="88">
        <v>1240</v>
      </c>
      <c r="I26" s="3">
        <v>32</v>
      </c>
      <c r="J26" s="33" t="s">
        <v>35</v>
      </c>
      <c r="K26" s="116">
        <f t="shared" si="1"/>
        <v>11</v>
      </c>
      <c r="L26" s="33" t="s">
        <v>17</v>
      </c>
      <c r="M26" s="366">
        <v>12611</v>
      </c>
      <c r="N26" s="89">
        <f t="shared" si="2"/>
        <v>12095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199">
        <f t="shared" si="5"/>
        <v>17215</v>
      </c>
      <c r="D27" s="5">
        <f t="shared" si="6"/>
        <v>14861</v>
      </c>
      <c r="E27" s="52">
        <f t="shared" si="3"/>
        <v>96.936764457458196</v>
      </c>
      <c r="F27" s="52">
        <f t="shared" si="4"/>
        <v>115.840118430792</v>
      </c>
      <c r="G27" s="62"/>
      <c r="H27" s="88">
        <v>472</v>
      </c>
      <c r="I27" s="3">
        <v>20</v>
      </c>
      <c r="J27" s="33" t="s">
        <v>24</v>
      </c>
      <c r="K27" s="116">
        <f t="shared" si="1"/>
        <v>26</v>
      </c>
      <c r="L27" s="33" t="s">
        <v>30</v>
      </c>
      <c r="M27" s="367">
        <v>12931</v>
      </c>
      <c r="N27" s="89">
        <f t="shared" si="2"/>
        <v>11746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17</v>
      </c>
      <c r="C28" s="199">
        <f t="shared" si="5"/>
        <v>12095</v>
      </c>
      <c r="D28" s="5">
        <f t="shared" si="6"/>
        <v>9225</v>
      </c>
      <c r="E28" s="52">
        <f t="shared" si="3"/>
        <v>95.908333994132107</v>
      </c>
      <c r="F28" s="52">
        <f t="shared" si="4"/>
        <v>131.11111111111111</v>
      </c>
      <c r="G28" s="73"/>
      <c r="H28" s="88">
        <v>443</v>
      </c>
      <c r="I28" s="3">
        <v>15</v>
      </c>
      <c r="J28" s="33" t="s">
        <v>20</v>
      </c>
      <c r="K28" s="180">
        <f t="shared" si="1"/>
        <v>33</v>
      </c>
      <c r="L28" s="77" t="s">
        <v>0</v>
      </c>
      <c r="M28" s="368">
        <v>13148</v>
      </c>
      <c r="N28" s="166">
        <f t="shared" si="2"/>
        <v>11472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30</v>
      </c>
      <c r="C29" s="199">
        <f t="shared" si="5"/>
        <v>11746</v>
      </c>
      <c r="D29" s="5">
        <f t="shared" si="6"/>
        <v>10956</v>
      </c>
      <c r="E29" s="52">
        <f t="shared" si="3"/>
        <v>90.835975562601504</v>
      </c>
      <c r="F29" s="52">
        <f t="shared" si="4"/>
        <v>107.21066082511865</v>
      </c>
      <c r="G29" s="72"/>
      <c r="H29" s="88">
        <v>391</v>
      </c>
      <c r="I29" s="3">
        <v>4</v>
      </c>
      <c r="J29" s="33" t="s">
        <v>11</v>
      </c>
      <c r="K29" s="114"/>
      <c r="L29" s="114" t="s">
        <v>54</v>
      </c>
      <c r="M29" s="369">
        <v>344347</v>
      </c>
      <c r="N29" s="171">
        <f>SUM(H44)</f>
        <v>363214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0</v>
      </c>
      <c r="C30" s="199">
        <f t="shared" si="5"/>
        <v>11472</v>
      </c>
      <c r="D30" s="5">
        <f t="shared" si="6"/>
        <v>15174</v>
      </c>
      <c r="E30" s="57">
        <f t="shared" si="3"/>
        <v>87.25281411621539</v>
      </c>
      <c r="F30" s="63">
        <f t="shared" si="4"/>
        <v>75.603005140371693</v>
      </c>
      <c r="G30" s="75"/>
      <c r="H30" s="88">
        <v>378</v>
      </c>
      <c r="I30" s="3">
        <v>27</v>
      </c>
      <c r="J30" s="33" t="s">
        <v>31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56</v>
      </c>
      <c r="C31" s="67">
        <f>SUM(H44)</f>
        <v>363214</v>
      </c>
      <c r="D31" s="67">
        <f>SUM(L14)</f>
        <v>345751</v>
      </c>
      <c r="E31" s="70">
        <f>SUM(N29/M29*100)</f>
        <v>105.47906617452745</v>
      </c>
      <c r="F31" s="63">
        <f t="shared" si="4"/>
        <v>105.05074461100618</v>
      </c>
      <c r="G31" s="83">
        <v>45</v>
      </c>
      <c r="H31" s="44">
        <v>363</v>
      </c>
      <c r="I31" s="3">
        <v>39</v>
      </c>
      <c r="J31" s="33" t="s">
        <v>39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273</v>
      </c>
      <c r="I32" s="3">
        <v>7</v>
      </c>
      <c r="J32" s="33" t="s">
        <v>14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247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12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12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424">
        <v>3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289">
        <v>1</v>
      </c>
      <c r="I37" s="3">
        <v>29</v>
      </c>
      <c r="J37" s="33" t="s">
        <v>53</v>
      </c>
      <c r="L37" s="47"/>
      <c r="M37" s="422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6</v>
      </c>
      <c r="J38" s="33" t="s">
        <v>13</v>
      </c>
      <c r="N38" s="26"/>
      <c r="R38" s="48"/>
      <c r="S38" s="26"/>
      <c r="T38" s="26"/>
      <c r="U38" s="26"/>
      <c r="V38" s="26"/>
    </row>
    <row r="39" spans="3:30">
      <c r="H39" s="44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289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363214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1"/>
      <c r="L47" s="395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193</v>
      </c>
      <c r="I48" s="3"/>
      <c r="J48" s="188" t="s">
        <v>89</v>
      </c>
      <c r="K48" s="3"/>
      <c r="L48" s="326" t="s">
        <v>185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97</v>
      </c>
      <c r="I49" s="3"/>
      <c r="J49" s="144" t="s">
        <v>9</v>
      </c>
      <c r="K49" s="3"/>
      <c r="L49" s="326" t="s">
        <v>97</v>
      </c>
      <c r="M49" s="396"/>
      <c r="R49" s="48"/>
      <c r="S49" s="26"/>
      <c r="T49" s="26"/>
      <c r="U49" s="26"/>
      <c r="V49" s="26"/>
    </row>
    <row r="50" spans="1:22" ht="13.5" customHeight="1">
      <c r="H50" s="89">
        <v>14116</v>
      </c>
      <c r="I50" s="3">
        <v>16</v>
      </c>
      <c r="J50" s="33" t="s">
        <v>3</v>
      </c>
      <c r="K50" s="324">
        <f>SUM(I50)</f>
        <v>16</v>
      </c>
      <c r="L50" s="327">
        <v>15995</v>
      </c>
      <c r="M50" s="396"/>
      <c r="R50" s="48"/>
      <c r="S50" s="26"/>
      <c r="T50" s="26"/>
      <c r="U50" s="26"/>
      <c r="V50" s="26"/>
    </row>
    <row r="51" spans="1:22" ht="13.5" customHeight="1">
      <c r="H51" s="44">
        <v>12999</v>
      </c>
      <c r="I51" s="3">
        <v>26</v>
      </c>
      <c r="J51" s="33" t="s">
        <v>30</v>
      </c>
      <c r="K51" s="324">
        <f t="shared" ref="K51:K59" si="7">SUM(I51)</f>
        <v>26</v>
      </c>
      <c r="L51" s="328">
        <v>14687</v>
      </c>
      <c r="M51" s="396"/>
      <c r="R51" s="48"/>
      <c r="S51" s="26"/>
      <c r="T51" s="26"/>
      <c r="U51" s="26"/>
      <c r="V51" s="26"/>
    </row>
    <row r="52" spans="1:22" ht="14.25" thickBot="1">
      <c r="H52" s="44">
        <v>10322</v>
      </c>
      <c r="I52" s="3">
        <v>34</v>
      </c>
      <c r="J52" s="33" t="s">
        <v>1</v>
      </c>
      <c r="K52" s="324">
        <f t="shared" si="7"/>
        <v>34</v>
      </c>
      <c r="L52" s="328">
        <v>9687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49</v>
      </c>
      <c r="G53" s="8" t="s">
        <v>170</v>
      </c>
      <c r="H53" s="88">
        <v>6298</v>
      </c>
      <c r="I53" s="3">
        <v>33</v>
      </c>
      <c r="J53" s="33" t="s">
        <v>0</v>
      </c>
      <c r="K53" s="324">
        <f t="shared" si="7"/>
        <v>33</v>
      </c>
      <c r="L53" s="328">
        <v>7948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14116</v>
      </c>
      <c r="D54" s="97">
        <f>SUM(L50)</f>
        <v>15995</v>
      </c>
      <c r="E54" s="52">
        <f t="shared" ref="E54:E63" si="8">SUM(N67/M67*100)</f>
        <v>98.328225132348848</v>
      </c>
      <c r="F54" s="52">
        <f t="shared" ref="F54:F62" si="9">SUM(C54/D54*100)</f>
        <v>88.252578930915917</v>
      </c>
      <c r="G54" s="62"/>
      <c r="H54" s="44">
        <v>2069</v>
      </c>
      <c r="I54" s="3">
        <v>25</v>
      </c>
      <c r="J54" s="33" t="s">
        <v>29</v>
      </c>
      <c r="K54" s="324">
        <f t="shared" si="7"/>
        <v>25</v>
      </c>
      <c r="L54" s="328">
        <v>1484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12999</v>
      </c>
      <c r="D55" s="97">
        <f t="shared" ref="D55:D63" si="11">SUM(L51)</f>
        <v>14687</v>
      </c>
      <c r="E55" s="52">
        <f t="shared" si="8"/>
        <v>101.3251227687271</v>
      </c>
      <c r="F55" s="52">
        <f t="shared" si="9"/>
        <v>88.506842786137398</v>
      </c>
      <c r="G55" s="62"/>
      <c r="H55" s="44">
        <v>1835</v>
      </c>
      <c r="I55" s="3">
        <v>31</v>
      </c>
      <c r="J55" s="33" t="s">
        <v>62</v>
      </c>
      <c r="K55" s="324">
        <f t="shared" si="7"/>
        <v>31</v>
      </c>
      <c r="L55" s="328">
        <v>1834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10322</v>
      </c>
      <c r="D56" s="97">
        <f t="shared" si="11"/>
        <v>9687</v>
      </c>
      <c r="E56" s="52">
        <f t="shared" si="8"/>
        <v>85.673970783532539</v>
      </c>
      <c r="F56" s="52">
        <f t="shared" si="9"/>
        <v>106.55517704139568</v>
      </c>
      <c r="G56" s="62"/>
      <c r="H56" s="44">
        <v>1535</v>
      </c>
      <c r="I56" s="3">
        <v>39</v>
      </c>
      <c r="J56" s="33" t="s">
        <v>39</v>
      </c>
      <c r="K56" s="324">
        <f t="shared" si="7"/>
        <v>39</v>
      </c>
      <c r="L56" s="328">
        <v>1548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6298</v>
      </c>
      <c r="D57" s="97">
        <f t="shared" si="11"/>
        <v>7948</v>
      </c>
      <c r="E57" s="52">
        <f t="shared" si="8"/>
        <v>121.23195380173244</v>
      </c>
      <c r="F57" s="52">
        <f t="shared" si="9"/>
        <v>79.240060392551584</v>
      </c>
      <c r="G57" s="62"/>
      <c r="H57" s="44">
        <v>1518</v>
      </c>
      <c r="I57" s="3">
        <v>40</v>
      </c>
      <c r="J57" s="33" t="s">
        <v>2</v>
      </c>
      <c r="K57" s="324">
        <f t="shared" si="7"/>
        <v>40</v>
      </c>
      <c r="L57" s="328">
        <v>1864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2069</v>
      </c>
      <c r="D58" s="97">
        <f t="shared" si="11"/>
        <v>1484</v>
      </c>
      <c r="E58" s="52">
        <f t="shared" si="8"/>
        <v>95.521698984302859</v>
      </c>
      <c r="F58" s="52">
        <f t="shared" si="9"/>
        <v>139.42048517520215</v>
      </c>
      <c r="G58" s="72"/>
      <c r="H58" s="44">
        <v>1410</v>
      </c>
      <c r="I58" s="3">
        <v>36</v>
      </c>
      <c r="J58" s="33" t="s">
        <v>5</v>
      </c>
      <c r="K58" s="324">
        <f t="shared" si="7"/>
        <v>36</v>
      </c>
      <c r="L58" s="328">
        <v>1774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62</v>
      </c>
      <c r="C59" s="43">
        <f t="shared" si="10"/>
        <v>1835</v>
      </c>
      <c r="D59" s="97">
        <f t="shared" si="11"/>
        <v>1834</v>
      </c>
      <c r="E59" s="52">
        <f t="shared" si="8"/>
        <v>94.881075491209927</v>
      </c>
      <c r="F59" s="52">
        <f t="shared" si="9"/>
        <v>100.05452562704471</v>
      </c>
      <c r="G59" s="62"/>
      <c r="H59" s="428">
        <v>1040</v>
      </c>
      <c r="I59" s="14">
        <v>14</v>
      </c>
      <c r="J59" s="77" t="s">
        <v>19</v>
      </c>
      <c r="K59" s="325">
        <f t="shared" si="7"/>
        <v>14</v>
      </c>
      <c r="L59" s="329">
        <v>1144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1535</v>
      </c>
      <c r="D60" s="97">
        <f t="shared" si="11"/>
        <v>1548</v>
      </c>
      <c r="E60" s="52">
        <f t="shared" si="8"/>
        <v>106.74547983310151</v>
      </c>
      <c r="F60" s="52">
        <f t="shared" si="9"/>
        <v>99.160206718346259</v>
      </c>
      <c r="G60" s="62"/>
      <c r="H60" s="444">
        <v>1001</v>
      </c>
      <c r="I60" s="219">
        <v>17</v>
      </c>
      <c r="J60" s="377" t="s">
        <v>21</v>
      </c>
      <c r="K60" s="362" t="s">
        <v>8</v>
      </c>
      <c r="L60" s="371">
        <v>64448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</v>
      </c>
      <c r="C61" s="43">
        <f t="shared" si="10"/>
        <v>1518</v>
      </c>
      <c r="D61" s="97">
        <f t="shared" si="11"/>
        <v>1864</v>
      </c>
      <c r="E61" s="52">
        <f t="shared" si="8"/>
        <v>88.20453224869263</v>
      </c>
      <c r="F61" s="52">
        <f t="shared" si="9"/>
        <v>81.437768240343345</v>
      </c>
      <c r="G61" s="73"/>
      <c r="H61" s="44">
        <v>990</v>
      </c>
      <c r="I61" s="3">
        <v>38</v>
      </c>
      <c r="J61" s="33" t="s">
        <v>38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5</v>
      </c>
      <c r="C62" s="43">
        <f t="shared" si="10"/>
        <v>1410</v>
      </c>
      <c r="D62" s="97">
        <f t="shared" si="11"/>
        <v>1774</v>
      </c>
      <c r="E62" s="57">
        <f t="shared" si="8"/>
        <v>120.1022146507666</v>
      </c>
      <c r="F62" s="52">
        <f t="shared" si="9"/>
        <v>79.481397970687709</v>
      </c>
      <c r="G62" s="72"/>
      <c r="H62" s="289">
        <v>706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19</v>
      </c>
      <c r="C63" s="43">
        <f t="shared" si="10"/>
        <v>1040</v>
      </c>
      <c r="D63" s="97">
        <f t="shared" si="11"/>
        <v>1144</v>
      </c>
      <c r="E63" s="57">
        <f t="shared" si="8"/>
        <v>109.58904109589041</v>
      </c>
      <c r="F63" s="52">
        <f>SUM(C63/D63*100)</f>
        <v>90.909090909090907</v>
      </c>
      <c r="G63" s="75"/>
      <c r="H63" s="44">
        <v>636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56</v>
      </c>
      <c r="C64" s="67">
        <f>SUM(H90)</f>
        <v>57239</v>
      </c>
      <c r="D64" s="67">
        <f>SUM(L60)</f>
        <v>64448</v>
      </c>
      <c r="E64" s="70">
        <f>SUM(N77/M77*100)</f>
        <v>98.499423517062183</v>
      </c>
      <c r="F64" s="70">
        <f>SUM(C64/D64*100)</f>
        <v>88.814237835153918</v>
      </c>
      <c r="G64" s="386">
        <v>106.6</v>
      </c>
      <c r="H64" s="122">
        <v>194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144</v>
      </c>
      <c r="I65" s="3">
        <v>19</v>
      </c>
      <c r="J65" s="33" t="s">
        <v>23</v>
      </c>
      <c r="M65" s="395"/>
      <c r="N65" s="26"/>
      <c r="R65" s="48"/>
      <c r="S65" s="26"/>
      <c r="T65" s="26"/>
      <c r="U65" s="26"/>
      <c r="V65" s="26"/>
    </row>
    <row r="66" spans="3:22">
      <c r="H66" s="88">
        <v>138</v>
      </c>
      <c r="I66" s="3">
        <v>9</v>
      </c>
      <c r="J66" s="3" t="s">
        <v>159</v>
      </c>
      <c r="L66" s="189" t="s">
        <v>89</v>
      </c>
      <c r="M66" s="340" t="s">
        <v>61</v>
      </c>
      <c r="N66" s="42" t="s">
        <v>73</v>
      </c>
      <c r="R66" s="48"/>
      <c r="S66" s="26"/>
      <c r="T66" s="26"/>
      <c r="U66" s="26"/>
      <c r="V66" s="26"/>
    </row>
    <row r="67" spans="3:22">
      <c r="C67" s="26"/>
      <c r="H67" s="88">
        <v>124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88">
        <v>14356</v>
      </c>
      <c r="N67" s="89">
        <f>SUM(H50)</f>
        <v>14116</v>
      </c>
      <c r="R67" s="48"/>
      <c r="S67" s="26"/>
      <c r="T67" s="26"/>
      <c r="U67" s="26"/>
      <c r="V67" s="26"/>
    </row>
    <row r="68" spans="3:22">
      <c r="C68" s="26"/>
      <c r="H68" s="44">
        <v>124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89">
        <v>12829</v>
      </c>
      <c r="N68" s="89">
        <f t="shared" ref="N68:N76" si="13">SUM(H51)</f>
        <v>12999</v>
      </c>
      <c r="R68" s="48"/>
      <c r="S68" s="26"/>
      <c r="T68" s="26"/>
      <c r="U68" s="26"/>
      <c r="V68" s="26"/>
    </row>
    <row r="69" spans="3:22">
      <c r="H69" s="44">
        <v>37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89">
        <v>12048</v>
      </c>
      <c r="N69" s="89">
        <f t="shared" si="13"/>
        <v>10322</v>
      </c>
      <c r="R69" s="48"/>
      <c r="S69" s="26"/>
      <c r="T69" s="26"/>
      <c r="U69" s="26"/>
      <c r="V69" s="26"/>
    </row>
    <row r="70" spans="3:22">
      <c r="H70" s="44">
        <v>3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89">
        <v>5195</v>
      </c>
      <c r="N70" s="89">
        <f t="shared" si="13"/>
        <v>6298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25</v>
      </c>
      <c r="L71" s="33" t="s">
        <v>29</v>
      </c>
      <c r="M71" s="389">
        <v>2166</v>
      </c>
      <c r="N71" s="89">
        <f t="shared" si="13"/>
        <v>2069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31</v>
      </c>
      <c r="L72" s="33" t="s">
        <v>62</v>
      </c>
      <c r="M72" s="389">
        <v>1934</v>
      </c>
      <c r="N72" s="89">
        <f t="shared" si="13"/>
        <v>1835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39</v>
      </c>
      <c r="L73" s="33" t="s">
        <v>39</v>
      </c>
      <c r="M73" s="389">
        <v>1438</v>
      </c>
      <c r="N73" s="89">
        <f t="shared" si="13"/>
        <v>1535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40</v>
      </c>
      <c r="L74" s="33" t="s">
        <v>2</v>
      </c>
      <c r="M74" s="389">
        <v>1721</v>
      </c>
      <c r="N74" s="89">
        <f t="shared" si="13"/>
        <v>1518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36</v>
      </c>
      <c r="L75" s="33" t="s">
        <v>5</v>
      </c>
      <c r="M75" s="389">
        <v>1174</v>
      </c>
      <c r="N75" s="89">
        <f t="shared" si="13"/>
        <v>1410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14</v>
      </c>
      <c r="L76" s="77" t="s">
        <v>19</v>
      </c>
      <c r="M76" s="390">
        <v>949</v>
      </c>
      <c r="N76" s="166">
        <f t="shared" si="13"/>
        <v>1040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8</v>
      </c>
      <c r="J77" s="33" t="s">
        <v>15</v>
      </c>
      <c r="K77" s="3"/>
      <c r="L77" s="114" t="s">
        <v>55</v>
      </c>
      <c r="M77" s="294">
        <v>58111</v>
      </c>
      <c r="N77" s="171">
        <f>SUM(H90)</f>
        <v>57239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416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70</v>
      </c>
      <c r="L82" s="42"/>
      <c r="M82" s="26"/>
      <c r="R82" s="48"/>
      <c r="S82" s="26"/>
      <c r="T82" s="26"/>
      <c r="U82" s="26"/>
      <c r="V82" s="26"/>
    </row>
    <row r="83" spans="8:22">
      <c r="H83" s="289">
        <v>0</v>
      </c>
      <c r="I83" s="3">
        <v>22</v>
      </c>
      <c r="J83" s="33" t="s">
        <v>26</v>
      </c>
      <c r="L83" s="42"/>
      <c r="M83" s="26"/>
      <c r="R83" s="48"/>
      <c r="S83" s="26"/>
      <c r="T83" s="26"/>
      <c r="U83" s="26"/>
      <c r="V83" s="26"/>
    </row>
    <row r="84" spans="8:22">
      <c r="H84" s="88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53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4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57239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L81" sqref="L81:M86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68</v>
      </c>
      <c r="I1" s="381"/>
      <c r="J1" s="46"/>
      <c r="L1" s="47"/>
      <c r="M1" s="393"/>
      <c r="N1" s="47"/>
      <c r="O1" s="48"/>
      <c r="R1" s="108"/>
    </row>
    <row r="2" spans="8:30" ht="13.5" customHeight="1">
      <c r="H2" s="290" t="s">
        <v>199</v>
      </c>
      <c r="I2" s="3"/>
      <c r="J2" s="182" t="s">
        <v>68</v>
      </c>
      <c r="K2" s="81"/>
      <c r="L2" s="316" t="s">
        <v>200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97</v>
      </c>
      <c r="I3" s="3"/>
      <c r="J3" s="144" t="s">
        <v>9</v>
      </c>
      <c r="K3" s="81"/>
      <c r="L3" s="317" t="s">
        <v>97</v>
      </c>
      <c r="M3" s="397"/>
      <c r="N3" s="398"/>
      <c r="O3" s="1"/>
      <c r="R3" s="48"/>
      <c r="S3" s="26"/>
      <c r="T3" s="26"/>
      <c r="U3" s="26"/>
      <c r="V3" s="26"/>
    </row>
    <row r="4" spans="8:30" ht="13.5" customHeight="1">
      <c r="H4" s="89">
        <v>27738</v>
      </c>
      <c r="I4" s="3">
        <v>33</v>
      </c>
      <c r="J4" s="160" t="s">
        <v>0</v>
      </c>
      <c r="K4" s="120">
        <f>SUM(I4)</f>
        <v>33</v>
      </c>
      <c r="L4" s="309">
        <v>24547</v>
      </c>
      <c r="M4" s="403"/>
      <c r="N4" s="419"/>
      <c r="O4" s="1"/>
      <c r="R4" s="48"/>
      <c r="S4" s="26"/>
      <c r="T4" s="26"/>
      <c r="U4" s="26"/>
      <c r="V4" s="26"/>
    </row>
    <row r="5" spans="8:30" ht="13.5" customHeight="1">
      <c r="H5" s="88">
        <v>17509</v>
      </c>
      <c r="I5" s="3">
        <v>13</v>
      </c>
      <c r="J5" s="160" t="s">
        <v>7</v>
      </c>
      <c r="K5" s="120">
        <f t="shared" ref="K5:K13" si="0">SUM(I5)</f>
        <v>13</v>
      </c>
      <c r="L5" s="310">
        <v>14677</v>
      </c>
      <c r="M5" s="397"/>
      <c r="N5" s="419"/>
      <c r="O5" s="1"/>
      <c r="R5" s="48"/>
      <c r="S5" s="26"/>
      <c r="T5" s="26"/>
      <c r="U5" s="26"/>
      <c r="V5" s="26"/>
    </row>
    <row r="6" spans="8:30" ht="13.5" customHeight="1">
      <c r="H6" s="88">
        <v>11437</v>
      </c>
      <c r="I6" s="3">
        <v>9</v>
      </c>
      <c r="J6" s="3" t="s">
        <v>159</v>
      </c>
      <c r="K6" s="120">
        <f t="shared" si="0"/>
        <v>9</v>
      </c>
      <c r="L6" s="310">
        <v>13160</v>
      </c>
      <c r="M6" s="95"/>
      <c r="N6" s="419"/>
      <c r="O6" s="1"/>
      <c r="R6" s="48"/>
      <c r="S6" s="26"/>
      <c r="T6" s="26"/>
      <c r="U6" s="26"/>
      <c r="V6" s="26"/>
    </row>
    <row r="7" spans="8:30" ht="13.5" customHeight="1">
      <c r="H7" s="88">
        <v>9035</v>
      </c>
      <c r="I7" s="3">
        <v>34</v>
      </c>
      <c r="J7" s="160" t="s">
        <v>1</v>
      </c>
      <c r="K7" s="120">
        <f t="shared" si="0"/>
        <v>34</v>
      </c>
      <c r="L7" s="310">
        <v>9289</v>
      </c>
      <c r="M7" s="95"/>
      <c r="N7" s="419"/>
      <c r="O7" s="1"/>
      <c r="R7" s="48"/>
      <c r="S7" s="26"/>
      <c r="T7" s="26"/>
      <c r="U7" s="26"/>
      <c r="V7" s="26"/>
    </row>
    <row r="8" spans="8:30" ht="13.5" customHeight="1">
      <c r="H8" s="88">
        <v>7068</v>
      </c>
      <c r="I8" s="3">
        <v>24</v>
      </c>
      <c r="J8" s="160" t="s">
        <v>28</v>
      </c>
      <c r="K8" s="120">
        <f t="shared" si="0"/>
        <v>24</v>
      </c>
      <c r="L8" s="310">
        <v>7364</v>
      </c>
      <c r="M8" s="95"/>
      <c r="N8" s="419"/>
      <c r="O8" s="1"/>
      <c r="R8" s="48"/>
      <c r="S8" s="26"/>
      <c r="T8" s="26"/>
      <c r="U8" s="26"/>
      <c r="V8" s="26"/>
    </row>
    <row r="9" spans="8:30" ht="13.5" customHeight="1">
      <c r="H9" s="88">
        <v>4956</v>
      </c>
      <c r="I9" s="3">
        <v>20</v>
      </c>
      <c r="J9" s="160" t="s">
        <v>24</v>
      </c>
      <c r="K9" s="120">
        <f t="shared" si="0"/>
        <v>20</v>
      </c>
      <c r="L9" s="310">
        <v>3285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4264</v>
      </c>
      <c r="I10" s="3">
        <v>25</v>
      </c>
      <c r="J10" s="160" t="s">
        <v>29</v>
      </c>
      <c r="K10" s="120">
        <f t="shared" si="0"/>
        <v>25</v>
      </c>
      <c r="L10" s="310">
        <v>5447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3138</v>
      </c>
      <c r="I11" s="3">
        <v>17</v>
      </c>
      <c r="J11" s="160" t="s">
        <v>21</v>
      </c>
      <c r="K11" s="120">
        <f t="shared" si="0"/>
        <v>17</v>
      </c>
      <c r="L11" s="310">
        <v>3191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3099</v>
      </c>
      <c r="I12" s="3">
        <v>22</v>
      </c>
      <c r="J12" s="160" t="s">
        <v>26</v>
      </c>
      <c r="K12" s="120">
        <f t="shared" si="0"/>
        <v>22</v>
      </c>
      <c r="L12" s="310">
        <v>3582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2700</v>
      </c>
      <c r="I13" s="14">
        <v>26</v>
      </c>
      <c r="J13" s="162" t="s">
        <v>30</v>
      </c>
      <c r="K13" s="181">
        <f t="shared" si="0"/>
        <v>26</v>
      </c>
      <c r="L13" s="318">
        <v>2776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3">
        <v>2255</v>
      </c>
      <c r="I14" s="219">
        <v>1</v>
      </c>
      <c r="J14" s="220" t="s">
        <v>4</v>
      </c>
      <c r="K14" s="81" t="s">
        <v>8</v>
      </c>
      <c r="L14" s="319">
        <v>101791</v>
      </c>
      <c r="N14" s="48"/>
      <c r="R14" s="48"/>
      <c r="S14" s="26"/>
      <c r="T14" s="26"/>
      <c r="U14" s="26"/>
      <c r="V14" s="26"/>
    </row>
    <row r="15" spans="8:30" ht="13.5" customHeight="1">
      <c r="H15" s="289">
        <v>1503</v>
      </c>
      <c r="I15" s="3">
        <v>12</v>
      </c>
      <c r="J15" s="160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1401</v>
      </c>
      <c r="I16" s="3">
        <v>36</v>
      </c>
      <c r="J16" s="160" t="s">
        <v>5</v>
      </c>
      <c r="K16" s="50"/>
      <c r="R16" s="48"/>
      <c r="S16" s="26"/>
      <c r="T16" s="26"/>
      <c r="U16" s="26"/>
      <c r="V16" s="26"/>
    </row>
    <row r="17" spans="1:22" ht="13.5" customHeight="1">
      <c r="H17" s="88">
        <v>1193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16">
        <v>1174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943</v>
      </c>
      <c r="I19" s="3">
        <v>16</v>
      </c>
      <c r="J19" s="160" t="s">
        <v>3</v>
      </c>
      <c r="L19" s="411" t="s">
        <v>179</v>
      </c>
      <c r="M19" s="93" t="s">
        <v>178</v>
      </c>
      <c r="N19" s="42" t="s">
        <v>73</v>
      </c>
      <c r="R19" s="48"/>
      <c r="S19" s="26"/>
      <c r="T19" s="26"/>
      <c r="U19" s="26"/>
      <c r="V19" s="26"/>
    </row>
    <row r="20" spans="1:22" ht="13.5" customHeight="1" thickBot="1">
      <c r="H20" s="289">
        <v>900</v>
      </c>
      <c r="I20" s="3">
        <v>18</v>
      </c>
      <c r="J20" s="160" t="s">
        <v>22</v>
      </c>
      <c r="K20" s="120">
        <f>SUM(I4)</f>
        <v>33</v>
      </c>
      <c r="L20" s="160" t="s">
        <v>0</v>
      </c>
      <c r="M20" s="320">
        <v>19868</v>
      </c>
      <c r="N20" s="89">
        <f>SUM(H4)</f>
        <v>27738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49</v>
      </c>
      <c r="G21" s="8" t="s">
        <v>170</v>
      </c>
      <c r="H21" s="88">
        <v>898</v>
      </c>
      <c r="I21" s="3">
        <v>15</v>
      </c>
      <c r="J21" s="160" t="s">
        <v>20</v>
      </c>
      <c r="K21" s="120">
        <f t="shared" ref="K21:K29" si="1">SUM(I5)</f>
        <v>13</v>
      </c>
      <c r="L21" s="160" t="s">
        <v>7</v>
      </c>
      <c r="M21" s="321">
        <v>17419</v>
      </c>
      <c r="N21" s="89">
        <f t="shared" ref="N21:N29" si="2">SUM(H5)</f>
        <v>17509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27738</v>
      </c>
      <c r="D22" s="97">
        <f>SUM(L4)</f>
        <v>24547</v>
      </c>
      <c r="E22" s="55">
        <f t="shared" ref="E22:E31" si="3">SUM(N20/M20*100)</f>
        <v>139.61143547412925</v>
      </c>
      <c r="F22" s="52">
        <f t="shared" ref="F22:F32" si="4">SUM(C22/D22*100)</f>
        <v>112.9995518800668</v>
      </c>
      <c r="G22" s="62"/>
      <c r="H22" s="289">
        <v>769</v>
      </c>
      <c r="I22" s="3">
        <v>40</v>
      </c>
      <c r="J22" s="160" t="s">
        <v>2</v>
      </c>
      <c r="K22" s="120">
        <f t="shared" si="1"/>
        <v>9</v>
      </c>
      <c r="L22" s="3" t="s">
        <v>159</v>
      </c>
      <c r="M22" s="321">
        <v>11416</v>
      </c>
      <c r="N22" s="89">
        <f t="shared" si="2"/>
        <v>11437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17509</v>
      </c>
      <c r="D23" s="97">
        <f t="shared" ref="D23:D31" si="6">SUM(L5)</f>
        <v>14677</v>
      </c>
      <c r="E23" s="55">
        <f t="shared" si="3"/>
        <v>100.51667719157243</v>
      </c>
      <c r="F23" s="52">
        <f t="shared" si="4"/>
        <v>119.29549635484091</v>
      </c>
      <c r="G23" s="62"/>
      <c r="H23" s="289">
        <v>753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3114</v>
      </c>
      <c r="N23" s="89">
        <f t="shared" si="2"/>
        <v>9035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159</v>
      </c>
      <c r="C24" s="43">
        <f t="shared" si="5"/>
        <v>11437</v>
      </c>
      <c r="D24" s="97">
        <f t="shared" si="6"/>
        <v>13160</v>
      </c>
      <c r="E24" s="55">
        <f t="shared" si="3"/>
        <v>100.18395234758235</v>
      </c>
      <c r="F24" s="52">
        <f t="shared" si="4"/>
        <v>86.907294832826736</v>
      </c>
      <c r="G24" s="62"/>
      <c r="H24" s="88">
        <v>520</v>
      </c>
      <c r="I24" s="3">
        <v>23</v>
      </c>
      <c r="J24" s="160" t="s">
        <v>27</v>
      </c>
      <c r="K24" s="120">
        <f t="shared" si="1"/>
        <v>24</v>
      </c>
      <c r="L24" s="160" t="s">
        <v>28</v>
      </c>
      <c r="M24" s="321">
        <v>6689</v>
      </c>
      <c r="N24" s="89">
        <f t="shared" si="2"/>
        <v>7068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9035</v>
      </c>
      <c r="D25" s="97">
        <f t="shared" si="6"/>
        <v>9289</v>
      </c>
      <c r="E25" s="55">
        <f t="shared" si="3"/>
        <v>290.1412973667309</v>
      </c>
      <c r="F25" s="52">
        <f t="shared" si="4"/>
        <v>97.265582947572398</v>
      </c>
      <c r="G25" s="62"/>
      <c r="H25" s="289">
        <v>429</v>
      </c>
      <c r="I25" s="3">
        <v>38</v>
      </c>
      <c r="J25" s="160" t="s">
        <v>38</v>
      </c>
      <c r="K25" s="120">
        <f t="shared" si="1"/>
        <v>20</v>
      </c>
      <c r="L25" s="160" t="s">
        <v>24</v>
      </c>
      <c r="M25" s="321">
        <v>4055</v>
      </c>
      <c r="N25" s="89">
        <f t="shared" si="2"/>
        <v>4956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7068</v>
      </c>
      <c r="D26" s="97">
        <f t="shared" si="6"/>
        <v>7364</v>
      </c>
      <c r="E26" s="55">
        <f t="shared" si="3"/>
        <v>105.6660188368964</v>
      </c>
      <c r="F26" s="52">
        <f t="shared" si="4"/>
        <v>95.980445410103215</v>
      </c>
      <c r="G26" s="72"/>
      <c r="H26" s="289">
        <v>363</v>
      </c>
      <c r="I26" s="3">
        <v>31</v>
      </c>
      <c r="J26" s="3" t="s">
        <v>62</v>
      </c>
      <c r="K26" s="120">
        <f t="shared" si="1"/>
        <v>25</v>
      </c>
      <c r="L26" s="160" t="s">
        <v>29</v>
      </c>
      <c r="M26" s="321">
        <v>4969</v>
      </c>
      <c r="N26" s="89">
        <f t="shared" si="2"/>
        <v>4264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24</v>
      </c>
      <c r="C27" s="43">
        <f t="shared" si="5"/>
        <v>4956</v>
      </c>
      <c r="D27" s="97">
        <f t="shared" si="6"/>
        <v>3285</v>
      </c>
      <c r="E27" s="55">
        <f t="shared" si="3"/>
        <v>122.21948212083846</v>
      </c>
      <c r="F27" s="52">
        <f t="shared" si="4"/>
        <v>150.86757990867582</v>
      </c>
      <c r="G27" s="76"/>
      <c r="H27" s="88">
        <v>287</v>
      </c>
      <c r="I27" s="3">
        <v>14</v>
      </c>
      <c r="J27" s="160" t="s">
        <v>19</v>
      </c>
      <c r="K27" s="120">
        <f t="shared" si="1"/>
        <v>17</v>
      </c>
      <c r="L27" s="160" t="s">
        <v>21</v>
      </c>
      <c r="M27" s="321">
        <v>3145</v>
      </c>
      <c r="N27" s="89">
        <f t="shared" si="2"/>
        <v>3138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29</v>
      </c>
      <c r="C28" s="43">
        <f t="shared" si="5"/>
        <v>4264</v>
      </c>
      <c r="D28" s="97">
        <f t="shared" si="6"/>
        <v>5447</v>
      </c>
      <c r="E28" s="55">
        <f t="shared" si="3"/>
        <v>85.812034614610582</v>
      </c>
      <c r="F28" s="52">
        <f t="shared" si="4"/>
        <v>78.281622911694512</v>
      </c>
      <c r="G28" s="62"/>
      <c r="H28" s="88">
        <v>151</v>
      </c>
      <c r="I28" s="3">
        <v>5</v>
      </c>
      <c r="J28" s="160" t="s">
        <v>12</v>
      </c>
      <c r="K28" s="120">
        <f t="shared" si="1"/>
        <v>22</v>
      </c>
      <c r="L28" s="160" t="s">
        <v>26</v>
      </c>
      <c r="M28" s="321">
        <v>3572</v>
      </c>
      <c r="N28" s="89">
        <f t="shared" si="2"/>
        <v>3099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3138</v>
      </c>
      <c r="D29" s="97">
        <f t="shared" si="6"/>
        <v>3191</v>
      </c>
      <c r="E29" s="55">
        <f t="shared" si="3"/>
        <v>99.777424483306831</v>
      </c>
      <c r="F29" s="52">
        <f t="shared" si="4"/>
        <v>98.339078658727672</v>
      </c>
      <c r="G29" s="73"/>
      <c r="H29" s="88">
        <v>107</v>
      </c>
      <c r="I29" s="3">
        <v>11</v>
      </c>
      <c r="J29" s="160" t="s">
        <v>17</v>
      </c>
      <c r="K29" s="181">
        <f t="shared" si="1"/>
        <v>26</v>
      </c>
      <c r="L29" s="162" t="s">
        <v>30</v>
      </c>
      <c r="M29" s="322">
        <v>2521</v>
      </c>
      <c r="N29" s="89">
        <f t="shared" si="2"/>
        <v>2700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26</v>
      </c>
      <c r="C30" s="43">
        <f t="shared" si="5"/>
        <v>3099</v>
      </c>
      <c r="D30" s="97">
        <f t="shared" si="6"/>
        <v>3582</v>
      </c>
      <c r="E30" s="55">
        <f t="shared" si="3"/>
        <v>86.758118701007831</v>
      </c>
      <c r="F30" s="52">
        <f t="shared" si="4"/>
        <v>86.515912897822446</v>
      </c>
      <c r="G30" s="72"/>
      <c r="H30" s="88">
        <v>39</v>
      </c>
      <c r="I30" s="3">
        <v>4</v>
      </c>
      <c r="J30" s="160" t="s">
        <v>11</v>
      </c>
      <c r="K30" s="114"/>
      <c r="L30" s="332" t="s">
        <v>105</v>
      </c>
      <c r="M30" s="323">
        <v>90224</v>
      </c>
      <c r="N30" s="89">
        <f>SUM(H44)</f>
        <v>104703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2700</v>
      </c>
      <c r="D31" s="97">
        <f t="shared" si="6"/>
        <v>2776</v>
      </c>
      <c r="E31" s="56">
        <f t="shared" si="3"/>
        <v>107.10035700119001</v>
      </c>
      <c r="F31" s="63">
        <f t="shared" si="4"/>
        <v>97.262247838616716</v>
      </c>
      <c r="G31" s="75"/>
      <c r="H31" s="88">
        <v>36</v>
      </c>
      <c r="I31" s="3">
        <v>28</v>
      </c>
      <c r="J31" s="160" t="s">
        <v>32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56</v>
      </c>
      <c r="C32" s="67">
        <f>SUM(H44)</f>
        <v>104703</v>
      </c>
      <c r="D32" s="67">
        <f>SUM(L14)</f>
        <v>101791</v>
      </c>
      <c r="E32" s="68">
        <f>SUM(N30/M30*100)</f>
        <v>116.04783649583258</v>
      </c>
      <c r="F32" s="63">
        <f t="shared" si="4"/>
        <v>102.86076372174358</v>
      </c>
      <c r="G32" s="83">
        <v>86.6</v>
      </c>
      <c r="H32" s="89">
        <v>35</v>
      </c>
      <c r="I32" s="3">
        <v>27</v>
      </c>
      <c r="J32" s="160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2</v>
      </c>
      <c r="I33" s="3">
        <v>39</v>
      </c>
      <c r="J33" s="160" t="s">
        <v>39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1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29</v>
      </c>
      <c r="J40" s="160" t="s">
        <v>53</v>
      </c>
      <c r="K40" s="45"/>
      <c r="L40" s="47"/>
      <c r="M40" s="384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104703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171</v>
      </c>
      <c r="J47" s="46"/>
      <c r="L47" s="401"/>
      <c r="N47" s="47"/>
      <c r="R47" s="48"/>
      <c r="S47" s="26"/>
      <c r="T47" s="26"/>
      <c r="U47" s="26"/>
      <c r="V47" s="26"/>
    </row>
    <row r="48" spans="3:30" ht="13.5" customHeight="1">
      <c r="H48" s="183" t="s">
        <v>193</v>
      </c>
      <c r="I48" s="3"/>
      <c r="J48" s="178" t="s">
        <v>102</v>
      </c>
      <c r="K48" s="81"/>
      <c r="L48" s="296" t="s">
        <v>200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97</v>
      </c>
      <c r="I49" s="3"/>
      <c r="J49" s="144" t="s">
        <v>9</v>
      </c>
      <c r="K49" s="98"/>
      <c r="L49" s="94" t="s">
        <v>97</v>
      </c>
      <c r="M49" s="397"/>
      <c r="N49" s="398"/>
      <c r="R49" s="48"/>
      <c r="S49" s="26"/>
      <c r="T49" s="26"/>
      <c r="U49" s="26"/>
      <c r="V49" s="26"/>
    </row>
    <row r="50" spans="1:22" ht="13.5" customHeight="1">
      <c r="H50" s="89">
        <v>387032</v>
      </c>
      <c r="I50" s="160">
        <v>17</v>
      </c>
      <c r="J50" s="160" t="s">
        <v>21</v>
      </c>
      <c r="K50" s="123">
        <f>SUM(I50)</f>
        <v>17</v>
      </c>
      <c r="L50" s="297">
        <v>406252</v>
      </c>
      <c r="M50" s="397"/>
      <c r="N50" s="398"/>
      <c r="O50" s="26"/>
      <c r="R50" s="48"/>
      <c r="S50" s="26"/>
      <c r="T50" s="26"/>
      <c r="U50" s="26"/>
      <c r="V50" s="26"/>
    </row>
    <row r="51" spans="1:22" ht="13.5" customHeight="1">
      <c r="H51" s="88">
        <v>103494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112539</v>
      </c>
      <c r="M51" s="397"/>
      <c r="N51" s="398"/>
      <c r="O51" s="26"/>
      <c r="R51" s="48"/>
      <c r="S51" s="26"/>
      <c r="T51" s="26"/>
      <c r="U51" s="26"/>
      <c r="V51" s="26"/>
    </row>
    <row r="52" spans="1:22" ht="13.5" customHeight="1">
      <c r="H52" s="88">
        <v>40955</v>
      </c>
      <c r="I52" s="160">
        <v>40</v>
      </c>
      <c r="J52" s="160" t="s">
        <v>2</v>
      </c>
      <c r="K52" s="123">
        <f t="shared" si="7"/>
        <v>40</v>
      </c>
      <c r="L52" s="297">
        <v>39818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23975</v>
      </c>
      <c r="I53" s="160">
        <v>16</v>
      </c>
      <c r="J53" s="160" t="s">
        <v>3</v>
      </c>
      <c r="K53" s="123">
        <f t="shared" si="7"/>
        <v>16</v>
      </c>
      <c r="L53" s="297">
        <v>22882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49</v>
      </c>
      <c r="G54" s="8" t="s">
        <v>170</v>
      </c>
      <c r="H54" s="88">
        <v>20093</v>
      </c>
      <c r="I54" s="160">
        <v>38</v>
      </c>
      <c r="J54" s="160" t="s">
        <v>38</v>
      </c>
      <c r="K54" s="123">
        <f t="shared" si="7"/>
        <v>38</v>
      </c>
      <c r="L54" s="297">
        <v>24280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387032</v>
      </c>
      <c r="D55" s="5">
        <f t="shared" ref="D55:D64" si="8">SUM(L50)</f>
        <v>406252</v>
      </c>
      <c r="E55" s="52">
        <f>SUM(N66/M66*100)</f>
        <v>99.434018009685659</v>
      </c>
      <c r="F55" s="52">
        <f t="shared" ref="F55:F65" si="9">SUM(C55/D55*100)</f>
        <v>95.268946368264025</v>
      </c>
      <c r="G55" s="62"/>
      <c r="H55" s="88">
        <v>18507</v>
      </c>
      <c r="I55" s="160">
        <v>25</v>
      </c>
      <c r="J55" s="160" t="s">
        <v>29</v>
      </c>
      <c r="K55" s="123">
        <f t="shared" si="7"/>
        <v>25</v>
      </c>
      <c r="L55" s="297">
        <v>17632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103494</v>
      </c>
      <c r="D56" s="5">
        <f t="shared" si="8"/>
        <v>112539</v>
      </c>
      <c r="E56" s="52">
        <f t="shared" ref="E56:E65" si="11">SUM(N67/M67*100)</f>
        <v>104.43285133348806</v>
      </c>
      <c r="F56" s="52">
        <f t="shared" si="9"/>
        <v>91.962786234105508</v>
      </c>
      <c r="G56" s="62"/>
      <c r="H56" s="88">
        <v>18175</v>
      </c>
      <c r="I56" s="160">
        <v>24</v>
      </c>
      <c r="J56" s="160" t="s">
        <v>28</v>
      </c>
      <c r="K56" s="123">
        <f t="shared" si="7"/>
        <v>24</v>
      </c>
      <c r="L56" s="297">
        <v>19783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40955</v>
      </c>
      <c r="D57" s="5">
        <f t="shared" si="8"/>
        <v>39818</v>
      </c>
      <c r="E57" s="52">
        <f t="shared" si="11"/>
        <v>102.90718126539022</v>
      </c>
      <c r="F57" s="52">
        <f t="shared" si="9"/>
        <v>102.8554924908333</v>
      </c>
      <c r="G57" s="62"/>
      <c r="H57" s="88">
        <v>15340</v>
      </c>
      <c r="I57" s="160">
        <v>37</v>
      </c>
      <c r="J57" s="160" t="s">
        <v>37</v>
      </c>
      <c r="K57" s="123">
        <f t="shared" si="7"/>
        <v>37</v>
      </c>
      <c r="L57" s="297">
        <v>14777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23975</v>
      </c>
      <c r="D58" s="5">
        <f t="shared" si="8"/>
        <v>22882</v>
      </c>
      <c r="E58" s="52">
        <f t="shared" si="11"/>
        <v>94.104486399497588</v>
      </c>
      <c r="F58" s="52">
        <f t="shared" si="9"/>
        <v>104.77668036010839</v>
      </c>
      <c r="G58" s="62"/>
      <c r="H58" s="445">
        <v>14612</v>
      </c>
      <c r="I58" s="162">
        <v>26</v>
      </c>
      <c r="J58" s="162" t="s">
        <v>30</v>
      </c>
      <c r="K58" s="123">
        <f t="shared" si="7"/>
        <v>26</v>
      </c>
      <c r="L58" s="295">
        <v>13395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20093</v>
      </c>
      <c r="D59" s="5">
        <f t="shared" si="8"/>
        <v>24280</v>
      </c>
      <c r="E59" s="52">
        <f t="shared" si="11"/>
        <v>104.72740539977066</v>
      </c>
      <c r="F59" s="52">
        <f t="shared" si="9"/>
        <v>82.755354200988464</v>
      </c>
      <c r="G59" s="72"/>
      <c r="H59" s="374">
        <v>10672</v>
      </c>
      <c r="I59" s="162">
        <v>33</v>
      </c>
      <c r="J59" s="162" t="s">
        <v>0</v>
      </c>
      <c r="K59" s="123">
        <f t="shared" si="7"/>
        <v>33</v>
      </c>
      <c r="L59" s="295">
        <v>10459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29</v>
      </c>
      <c r="C60" s="43">
        <f t="shared" si="10"/>
        <v>18507</v>
      </c>
      <c r="D60" s="5">
        <f t="shared" si="8"/>
        <v>17632</v>
      </c>
      <c r="E60" s="52">
        <f t="shared" si="11"/>
        <v>104.92091388400704</v>
      </c>
      <c r="F60" s="52">
        <f t="shared" si="9"/>
        <v>104.96256805807622</v>
      </c>
      <c r="G60" s="62"/>
      <c r="H60" s="420">
        <v>7451</v>
      </c>
      <c r="I60" s="220">
        <v>30</v>
      </c>
      <c r="J60" s="220" t="s">
        <v>96</v>
      </c>
      <c r="K60" s="81" t="s">
        <v>8</v>
      </c>
      <c r="L60" s="299">
        <v>730001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18175</v>
      </c>
      <c r="D61" s="5">
        <f t="shared" si="8"/>
        <v>19783</v>
      </c>
      <c r="E61" s="52">
        <f t="shared" si="11"/>
        <v>97.369548912461156</v>
      </c>
      <c r="F61" s="52">
        <f t="shared" si="9"/>
        <v>91.871809129050192</v>
      </c>
      <c r="G61" s="62"/>
      <c r="H61" s="289">
        <v>6147</v>
      </c>
      <c r="I61" s="160">
        <v>34</v>
      </c>
      <c r="J61" s="160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15340</v>
      </c>
      <c r="D62" s="5">
        <f t="shared" si="8"/>
        <v>14777</v>
      </c>
      <c r="E62" s="52">
        <f t="shared" si="11"/>
        <v>100.215587639642</v>
      </c>
      <c r="F62" s="52">
        <f t="shared" si="9"/>
        <v>103.80997496108817</v>
      </c>
      <c r="G62" s="73"/>
      <c r="H62" s="88">
        <v>5140</v>
      </c>
      <c r="I62" s="160">
        <v>15</v>
      </c>
      <c r="J62" s="160" t="s">
        <v>20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14612</v>
      </c>
      <c r="D63" s="5">
        <f t="shared" si="8"/>
        <v>13395</v>
      </c>
      <c r="E63" s="52">
        <f t="shared" si="11"/>
        <v>98.423817863397545</v>
      </c>
      <c r="F63" s="52">
        <f t="shared" si="9"/>
        <v>109.08547965658828</v>
      </c>
      <c r="G63" s="72"/>
      <c r="H63" s="88">
        <v>4506</v>
      </c>
      <c r="I63" s="160">
        <v>35</v>
      </c>
      <c r="J63" s="160" t="s">
        <v>36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10672</v>
      </c>
      <c r="D64" s="5">
        <f t="shared" si="8"/>
        <v>10459</v>
      </c>
      <c r="E64" s="57">
        <f t="shared" si="11"/>
        <v>102.56607400288323</v>
      </c>
      <c r="F64" s="52">
        <f t="shared" si="9"/>
        <v>102.03652356821875</v>
      </c>
      <c r="G64" s="75"/>
      <c r="H64" s="416">
        <v>4201</v>
      </c>
      <c r="I64" s="160">
        <v>14</v>
      </c>
      <c r="J64" s="160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56</v>
      </c>
      <c r="C65" s="67">
        <f>SUM(H90)</f>
        <v>693684</v>
      </c>
      <c r="D65" s="67">
        <f>SUM(L60)</f>
        <v>730001</v>
      </c>
      <c r="E65" s="70">
        <f t="shared" si="11"/>
        <v>99.939202369666873</v>
      </c>
      <c r="F65" s="70">
        <f t="shared" si="9"/>
        <v>95.025075308116016</v>
      </c>
      <c r="G65" s="83">
        <v>79.8</v>
      </c>
      <c r="H65" s="89">
        <v>3971</v>
      </c>
      <c r="I65" s="160">
        <v>1</v>
      </c>
      <c r="J65" s="160" t="s">
        <v>4</v>
      </c>
      <c r="L65" s="190" t="s">
        <v>102</v>
      </c>
      <c r="M65" s="141" t="s">
        <v>173</v>
      </c>
      <c r="N65" t="s">
        <v>73</v>
      </c>
      <c r="R65" s="48"/>
      <c r="S65" s="26"/>
      <c r="T65" s="26"/>
      <c r="U65" s="26"/>
      <c r="V65" s="26"/>
    </row>
    <row r="66" spans="1:22" ht="13.5" customHeight="1">
      <c r="H66" s="88">
        <v>3542</v>
      </c>
      <c r="I66" s="160">
        <v>29</v>
      </c>
      <c r="J66" s="160" t="s">
        <v>53</v>
      </c>
      <c r="K66" s="116">
        <f>SUM(I50)</f>
        <v>17</v>
      </c>
      <c r="L66" s="160" t="s">
        <v>21</v>
      </c>
      <c r="M66" s="308">
        <v>389235</v>
      </c>
      <c r="N66" s="89">
        <f>SUM(H50)</f>
        <v>387032</v>
      </c>
      <c r="R66" s="48"/>
      <c r="S66" s="26"/>
      <c r="T66" s="26"/>
      <c r="U66" s="26"/>
      <c r="V66" s="26"/>
    </row>
    <row r="67" spans="1:22" ht="13.5" customHeight="1">
      <c r="H67" s="88">
        <v>2847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99101</v>
      </c>
      <c r="N67" s="89">
        <f t="shared" ref="N67:N75" si="13">SUM(H51)</f>
        <v>103494</v>
      </c>
      <c r="R67" s="48"/>
      <c r="S67" s="26"/>
      <c r="T67" s="26"/>
      <c r="U67" s="26"/>
      <c r="V67" s="26"/>
    </row>
    <row r="68" spans="1:22" ht="13.5" customHeight="1">
      <c r="C68" s="26"/>
      <c r="H68" s="88">
        <v>897</v>
      </c>
      <c r="I68" s="160">
        <v>13</v>
      </c>
      <c r="J68" s="160" t="s">
        <v>7</v>
      </c>
      <c r="K68" s="116">
        <f t="shared" si="12"/>
        <v>40</v>
      </c>
      <c r="L68" s="160" t="s">
        <v>2</v>
      </c>
      <c r="M68" s="306">
        <v>39798</v>
      </c>
      <c r="N68" s="89">
        <f t="shared" si="13"/>
        <v>40955</v>
      </c>
      <c r="R68" s="48"/>
      <c r="S68" s="26"/>
      <c r="T68" s="26"/>
      <c r="U68" s="26"/>
      <c r="V68" s="26"/>
    </row>
    <row r="69" spans="1:22" ht="13.5" customHeight="1">
      <c r="H69" s="289">
        <v>430</v>
      </c>
      <c r="I69" s="160">
        <v>27</v>
      </c>
      <c r="J69" s="160" t="s">
        <v>31</v>
      </c>
      <c r="K69" s="116">
        <f t="shared" si="12"/>
        <v>16</v>
      </c>
      <c r="L69" s="160" t="s">
        <v>3</v>
      </c>
      <c r="M69" s="306">
        <v>25477</v>
      </c>
      <c r="N69" s="89">
        <f t="shared" si="13"/>
        <v>23975</v>
      </c>
      <c r="R69" s="48"/>
      <c r="S69" s="26"/>
      <c r="T69" s="26"/>
      <c r="U69" s="26"/>
      <c r="V69" s="26"/>
    </row>
    <row r="70" spans="1:22" ht="13.5" customHeight="1">
      <c r="H70" s="88">
        <v>356</v>
      </c>
      <c r="I70" s="160">
        <v>11</v>
      </c>
      <c r="J70" s="160" t="s">
        <v>17</v>
      </c>
      <c r="K70" s="116">
        <f t="shared" si="12"/>
        <v>38</v>
      </c>
      <c r="L70" s="160" t="s">
        <v>38</v>
      </c>
      <c r="M70" s="306">
        <v>19186</v>
      </c>
      <c r="N70" s="89">
        <f t="shared" si="13"/>
        <v>20093</v>
      </c>
      <c r="R70" s="48"/>
      <c r="S70" s="26"/>
      <c r="T70" s="26"/>
      <c r="U70" s="26"/>
      <c r="V70" s="26"/>
    </row>
    <row r="71" spans="1:22" ht="13.5" customHeight="1">
      <c r="H71" s="88">
        <v>354</v>
      </c>
      <c r="I71" s="160">
        <v>2</v>
      </c>
      <c r="J71" s="160" t="s">
        <v>6</v>
      </c>
      <c r="K71" s="116">
        <f t="shared" si="12"/>
        <v>25</v>
      </c>
      <c r="L71" s="160" t="s">
        <v>29</v>
      </c>
      <c r="M71" s="306">
        <v>17639</v>
      </c>
      <c r="N71" s="89">
        <f t="shared" si="13"/>
        <v>18507</v>
      </c>
      <c r="R71" s="48"/>
      <c r="S71" s="26"/>
      <c r="T71" s="26"/>
      <c r="U71" s="26"/>
      <c r="V71" s="26"/>
    </row>
    <row r="72" spans="1:22" ht="13.5" customHeight="1">
      <c r="H72" s="88">
        <v>352</v>
      </c>
      <c r="I72" s="160">
        <v>9</v>
      </c>
      <c r="J72" s="3" t="s">
        <v>159</v>
      </c>
      <c r="K72" s="116">
        <f t="shared" si="12"/>
        <v>24</v>
      </c>
      <c r="L72" s="160" t="s">
        <v>28</v>
      </c>
      <c r="M72" s="306">
        <v>18666</v>
      </c>
      <c r="N72" s="89">
        <f t="shared" si="13"/>
        <v>18175</v>
      </c>
      <c r="R72" s="48"/>
      <c r="S72" s="26"/>
      <c r="T72" s="26"/>
      <c r="U72" s="26"/>
      <c r="V72" s="26"/>
    </row>
    <row r="73" spans="1:22" ht="13.5" customHeight="1">
      <c r="H73" s="88">
        <v>155</v>
      </c>
      <c r="I73" s="160">
        <v>22</v>
      </c>
      <c r="J73" s="160" t="s">
        <v>26</v>
      </c>
      <c r="K73" s="116">
        <f t="shared" si="12"/>
        <v>37</v>
      </c>
      <c r="L73" s="160" t="s">
        <v>37</v>
      </c>
      <c r="M73" s="306">
        <v>15307</v>
      </c>
      <c r="N73" s="89">
        <f t="shared" si="13"/>
        <v>15340</v>
      </c>
      <c r="R73" s="48"/>
      <c r="S73" s="26"/>
      <c r="T73" s="26"/>
      <c r="U73" s="26"/>
      <c r="V73" s="26"/>
    </row>
    <row r="74" spans="1:22" ht="13.5" customHeight="1">
      <c r="H74" s="88">
        <v>140</v>
      </c>
      <c r="I74" s="160">
        <v>28</v>
      </c>
      <c r="J74" s="160" t="s">
        <v>32</v>
      </c>
      <c r="K74" s="116">
        <f t="shared" si="12"/>
        <v>26</v>
      </c>
      <c r="L74" s="162" t="s">
        <v>30</v>
      </c>
      <c r="M74" s="307">
        <v>14846</v>
      </c>
      <c r="N74" s="89">
        <f t="shared" si="13"/>
        <v>14612</v>
      </c>
      <c r="R74" s="48"/>
      <c r="S74" s="26"/>
      <c r="T74" s="26"/>
      <c r="U74" s="26"/>
      <c r="V74" s="26"/>
    </row>
    <row r="75" spans="1:22" ht="13.5" customHeight="1" thickBot="1">
      <c r="H75" s="88">
        <v>89</v>
      </c>
      <c r="I75" s="160">
        <v>23</v>
      </c>
      <c r="J75" s="160" t="s">
        <v>27</v>
      </c>
      <c r="K75" s="116">
        <f t="shared" si="12"/>
        <v>33</v>
      </c>
      <c r="L75" s="162" t="s">
        <v>0</v>
      </c>
      <c r="M75" s="307">
        <v>10405</v>
      </c>
      <c r="N75" s="166">
        <f t="shared" si="13"/>
        <v>10672</v>
      </c>
      <c r="R75" s="48"/>
      <c r="S75" s="26"/>
      <c r="T75" s="26"/>
      <c r="U75" s="26"/>
      <c r="V75" s="26"/>
    </row>
    <row r="76" spans="1:22" ht="13.5" customHeight="1" thickTop="1">
      <c r="H76" s="88">
        <v>88</v>
      </c>
      <c r="I76" s="160">
        <v>39</v>
      </c>
      <c r="J76" s="160" t="s">
        <v>39</v>
      </c>
      <c r="K76" s="3"/>
      <c r="L76" s="332" t="s">
        <v>105</v>
      </c>
      <c r="M76" s="337">
        <v>694106</v>
      </c>
      <c r="N76" s="171">
        <f>SUM(H90)</f>
        <v>693684</v>
      </c>
      <c r="R76" s="48"/>
      <c r="S76" s="26"/>
      <c r="T76" s="26"/>
      <c r="U76" s="26"/>
      <c r="V76" s="26"/>
    </row>
    <row r="77" spans="1:22" ht="13.5" customHeight="1">
      <c r="H77" s="88">
        <v>81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55</v>
      </c>
      <c r="I78" s="160">
        <v>12</v>
      </c>
      <c r="J78" s="160" t="s">
        <v>18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27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416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289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2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289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193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693684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V71" sqref="V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86</v>
      </c>
      <c r="C16" s="148" t="s">
        <v>87</v>
      </c>
      <c r="D16" s="148" t="s">
        <v>88</v>
      </c>
      <c r="E16" s="148" t="s">
        <v>77</v>
      </c>
      <c r="F16" s="148" t="s">
        <v>78</v>
      </c>
      <c r="G16" s="148" t="s">
        <v>79</v>
      </c>
      <c r="H16" s="148" t="s">
        <v>80</v>
      </c>
      <c r="I16" s="148" t="s">
        <v>81</v>
      </c>
      <c r="J16" s="148" t="s">
        <v>82</v>
      </c>
      <c r="K16" s="148" t="s">
        <v>83</v>
      </c>
      <c r="L16" s="148" t="s">
        <v>84</v>
      </c>
      <c r="M16" s="201" t="s">
        <v>85</v>
      </c>
      <c r="N16" s="203" t="s">
        <v>119</v>
      </c>
      <c r="O16" s="148" t="s">
        <v>121</v>
      </c>
    </row>
    <row r="17" spans="1:25" ht="11.1" customHeight="1">
      <c r="A17" s="6" t="s">
        <v>169</v>
      </c>
      <c r="B17" s="145">
        <v>73.8</v>
      </c>
      <c r="C17" s="145">
        <v>75.2</v>
      </c>
      <c r="D17" s="145">
        <v>80.7</v>
      </c>
      <c r="E17" s="145">
        <v>84</v>
      </c>
      <c r="F17" s="145">
        <v>76.400000000000006</v>
      </c>
      <c r="G17" s="145">
        <v>85.7</v>
      </c>
      <c r="H17" s="147">
        <v>93.5</v>
      </c>
      <c r="I17" s="145">
        <v>83.6</v>
      </c>
      <c r="J17" s="145">
        <v>90.4</v>
      </c>
      <c r="K17" s="145">
        <v>78.8</v>
      </c>
      <c r="L17" s="145">
        <v>76.900000000000006</v>
      </c>
      <c r="M17" s="146">
        <v>79.7</v>
      </c>
      <c r="N17" s="205">
        <f>SUM(B17:M17)</f>
        <v>978.69999999999993</v>
      </c>
      <c r="O17" s="204">
        <v>120.3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175</v>
      </c>
      <c r="B18" s="145">
        <v>73</v>
      </c>
      <c r="C18" s="145">
        <v>75.900000000000006</v>
      </c>
      <c r="D18" s="145">
        <v>71.5</v>
      </c>
      <c r="E18" s="145">
        <v>77.5</v>
      </c>
      <c r="F18" s="145">
        <v>69.5</v>
      </c>
      <c r="G18" s="145">
        <v>72.900000000000006</v>
      </c>
      <c r="H18" s="147">
        <v>77.8</v>
      </c>
      <c r="I18" s="145">
        <v>69.599999999999994</v>
      </c>
      <c r="J18" s="145">
        <v>69.099999999999994</v>
      </c>
      <c r="K18" s="145">
        <v>65.3</v>
      </c>
      <c r="L18" s="145">
        <v>61.2</v>
      </c>
      <c r="M18" s="146">
        <v>67.400000000000006</v>
      </c>
      <c r="N18" s="205">
        <f>SUM(B18:M18)</f>
        <v>850.69999999999993</v>
      </c>
      <c r="O18" s="204">
        <f t="shared" ref="O18:O20" si="0">ROUND(N18/N17*100,1)</f>
        <v>86.9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180</v>
      </c>
      <c r="B19" s="145">
        <v>54.8</v>
      </c>
      <c r="C19" s="145">
        <v>61.9</v>
      </c>
      <c r="D19" s="145">
        <v>55.5</v>
      </c>
      <c r="E19" s="145">
        <v>67.3</v>
      </c>
      <c r="F19" s="145">
        <v>60.7</v>
      </c>
      <c r="G19" s="145">
        <v>76</v>
      </c>
      <c r="H19" s="147">
        <v>70.3</v>
      </c>
      <c r="I19" s="145">
        <v>68</v>
      </c>
      <c r="J19" s="145">
        <v>72</v>
      </c>
      <c r="K19" s="145">
        <v>68.7</v>
      </c>
      <c r="L19" s="145">
        <v>70</v>
      </c>
      <c r="M19" s="146">
        <v>74.3</v>
      </c>
      <c r="N19" s="205">
        <f>SUM(B19:M19)</f>
        <v>799.5</v>
      </c>
      <c r="O19" s="204">
        <f t="shared" si="0"/>
        <v>94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185</v>
      </c>
      <c r="B20" s="145">
        <v>54.3</v>
      </c>
      <c r="C20" s="145">
        <v>60.6</v>
      </c>
      <c r="D20" s="145">
        <v>56.3</v>
      </c>
      <c r="E20" s="145">
        <v>59.1</v>
      </c>
      <c r="F20" s="145">
        <v>59.3</v>
      </c>
      <c r="G20" s="145">
        <v>55.6</v>
      </c>
      <c r="H20" s="147">
        <v>62.1</v>
      </c>
      <c r="I20" s="145">
        <v>60</v>
      </c>
      <c r="J20" s="145">
        <v>57.7</v>
      </c>
      <c r="K20" s="145">
        <v>60.2</v>
      </c>
      <c r="L20" s="145">
        <v>55.8</v>
      </c>
      <c r="M20" s="146">
        <v>56.9</v>
      </c>
      <c r="N20" s="205">
        <f>SUM(B20:M20)</f>
        <v>697.9</v>
      </c>
      <c r="O20" s="204">
        <f t="shared" si="0"/>
        <v>87.3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193</v>
      </c>
      <c r="B21" s="145">
        <v>56.7</v>
      </c>
      <c r="C21" s="145">
        <v>58.5</v>
      </c>
      <c r="D21" s="145"/>
      <c r="E21" s="145"/>
      <c r="F21" s="145"/>
      <c r="G21" s="145"/>
      <c r="H21" s="147"/>
      <c r="I21" s="145"/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86</v>
      </c>
      <c r="C41" s="148" t="s">
        <v>87</v>
      </c>
      <c r="D41" s="148" t="s">
        <v>88</v>
      </c>
      <c r="E41" s="148" t="s">
        <v>77</v>
      </c>
      <c r="F41" s="148" t="s">
        <v>78</v>
      </c>
      <c r="G41" s="148" t="s">
        <v>79</v>
      </c>
      <c r="H41" s="148" t="s">
        <v>80</v>
      </c>
      <c r="I41" s="148" t="s">
        <v>81</v>
      </c>
      <c r="J41" s="148" t="s">
        <v>82</v>
      </c>
      <c r="K41" s="148" t="s">
        <v>83</v>
      </c>
      <c r="L41" s="148" t="s">
        <v>84</v>
      </c>
      <c r="M41" s="201" t="s">
        <v>85</v>
      </c>
      <c r="N41" s="203" t="s">
        <v>120</v>
      </c>
      <c r="O41" s="148" t="s">
        <v>121</v>
      </c>
    </row>
    <row r="42" spans="1:26" ht="11.1" customHeight="1">
      <c r="A42" s="6" t="s">
        <v>169</v>
      </c>
      <c r="B42" s="152">
        <v>96.4</v>
      </c>
      <c r="C42" s="152">
        <v>97.8</v>
      </c>
      <c r="D42" s="152">
        <v>95.2</v>
      </c>
      <c r="E42" s="152">
        <v>99.2</v>
      </c>
      <c r="F42" s="152">
        <v>97.6</v>
      </c>
      <c r="G42" s="152">
        <v>99</v>
      </c>
      <c r="H42" s="152">
        <v>101.3</v>
      </c>
      <c r="I42" s="152">
        <v>107</v>
      </c>
      <c r="J42" s="152">
        <v>105.1</v>
      </c>
      <c r="K42" s="152">
        <v>105.3</v>
      </c>
      <c r="L42" s="152">
        <v>100.4</v>
      </c>
      <c r="M42" s="202">
        <v>100.3</v>
      </c>
      <c r="N42" s="209">
        <f>SUM(B42:M42)/12</f>
        <v>100.38333333333333</v>
      </c>
      <c r="O42" s="204">
        <v>119.5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175</v>
      </c>
      <c r="B43" s="152">
        <v>105.8</v>
      </c>
      <c r="C43" s="152">
        <v>103.9</v>
      </c>
      <c r="D43" s="152">
        <v>96.7</v>
      </c>
      <c r="E43" s="152">
        <v>93.3</v>
      </c>
      <c r="F43" s="152">
        <v>100.2</v>
      </c>
      <c r="G43" s="152">
        <v>97.8</v>
      </c>
      <c r="H43" s="152">
        <v>101.8</v>
      </c>
      <c r="I43" s="152">
        <v>102.7</v>
      </c>
      <c r="J43" s="152">
        <v>99.6</v>
      </c>
      <c r="K43" s="152">
        <v>98.3</v>
      </c>
      <c r="L43" s="152">
        <v>92.6</v>
      </c>
      <c r="M43" s="202">
        <v>89</v>
      </c>
      <c r="N43" s="209">
        <f>SUM(B43:M43)/12</f>
        <v>98.47499999999998</v>
      </c>
      <c r="O43" s="204">
        <f t="shared" ref="O43:O45" si="1">ROUND(N43/N42*100,1)</f>
        <v>98.1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180</v>
      </c>
      <c r="B44" s="152">
        <v>92.4</v>
      </c>
      <c r="C44" s="152">
        <v>95.3</v>
      </c>
      <c r="D44" s="152">
        <v>92.5</v>
      </c>
      <c r="E44" s="152">
        <v>93.4</v>
      </c>
      <c r="F44" s="152">
        <v>95.2</v>
      </c>
      <c r="G44" s="152">
        <v>99.5</v>
      </c>
      <c r="H44" s="152">
        <v>101.2</v>
      </c>
      <c r="I44" s="152">
        <v>108.1</v>
      </c>
      <c r="J44" s="152">
        <v>97.5</v>
      </c>
      <c r="K44" s="152">
        <v>99.6</v>
      </c>
      <c r="L44" s="152">
        <v>98.6</v>
      </c>
      <c r="M44" s="202">
        <v>102.6</v>
      </c>
      <c r="N44" s="209">
        <f>SUM(B44:M44)/12</f>
        <v>97.99166666666666</v>
      </c>
      <c r="O44" s="204">
        <f t="shared" si="1"/>
        <v>99.5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185</v>
      </c>
      <c r="B45" s="152">
        <v>83.4</v>
      </c>
      <c r="C45" s="152">
        <v>86.1</v>
      </c>
      <c r="D45" s="152">
        <v>84.2</v>
      </c>
      <c r="E45" s="152">
        <v>84.1</v>
      </c>
      <c r="F45" s="152">
        <v>85.6</v>
      </c>
      <c r="G45" s="152">
        <v>85.8</v>
      </c>
      <c r="H45" s="152">
        <v>84.5</v>
      </c>
      <c r="I45" s="152">
        <v>86.5</v>
      </c>
      <c r="J45" s="152">
        <v>87.3</v>
      </c>
      <c r="K45" s="152">
        <v>89.5</v>
      </c>
      <c r="L45" s="152">
        <v>93.4</v>
      </c>
      <c r="M45" s="202">
        <v>94.4</v>
      </c>
      <c r="N45" s="209">
        <f>SUM(B45:M45)/12</f>
        <v>87.066666666666663</v>
      </c>
      <c r="O45" s="204">
        <f t="shared" si="1"/>
        <v>88.9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193</v>
      </c>
      <c r="B46" s="152">
        <v>96.7</v>
      </c>
      <c r="C46" s="152">
        <v>96.6</v>
      </c>
      <c r="D46" s="152"/>
      <c r="E46" s="152"/>
      <c r="F46" s="152"/>
      <c r="G46" s="152"/>
      <c r="H46" s="152"/>
      <c r="I46" s="152"/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86</v>
      </c>
      <c r="C65" s="148" t="s">
        <v>87</v>
      </c>
      <c r="D65" s="148" t="s">
        <v>88</v>
      </c>
      <c r="E65" s="148" t="s">
        <v>77</v>
      </c>
      <c r="F65" s="148" t="s">
        <v>78</v>
      </c>
      <c r="G65" s="148" t="s">
        <v>79</v>
      </c>
      <c r="H65" s="148" t="s">
        <v>80</v>
      </c>
      <c r="I65" s="148" t="s">
        <v>81</v>
      </c>
      <c r="J65" s="148" t="s">
        <v>82</v>
      </c>
      <c r="K65" s="148" t="s">
        <v>83</v>
      </c>
      <c r="L65" s="148" t="s">
        <v>84</v>
      </c>
      <c r="M65" s="201" t="s">
        <v>85</v>
      </c>
      <c r="N65" s="203" t="s">
        <v>120</v>
      </c>
      <c r="O65" s="283" t="s">
        <v>121</v>
      </c>
    </row>
    <row r="66" spans="1:26" ht="11.1" customHeight="1">
      <c r="A66" s="6" t="s">
        <v>169</v>
      </c>
      <c r="B66" s="145">
        <v>76.2</v>
      </c>
      <c r="C66" s="145">
        <v>76.7</v>
      </c>
      <c r="D66" s="145">
        <v>85</v>
      </c>
      <c r="E66" s="145">
        <v>84.4</v>
      </c>
      <c r="F66" s="145">
        <v>78.400000000000006</v>
      </c>
      <c r="G66" s="145">
        <v>86.5</v>
      </c>
      <c r="H66" s="145">
        <v>92.3</v>
      </c>
      <c r="I66" s="145">
        <v>77.5</v>
      </c>
      <c r="J66" s="145">
        <v>86.1</v>
      </c>
      <c r="K66" s="145">
        <v>74.8</v>
      </c>
      <c r="L66" s="145">
        <v>77.099999999999994</v>
      </c>
      <c r="M66" s="146">
        <v>79.400000000000006</v>
      </c>
      <c r="N66" s="208">
        <f>SUM(B66:M66)/12</f>
        <v>81.2</v>
      </c>
      <c r="O66" s="204">
        <v>100.5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175</v>
      </c>
      <c r="B67" s="145">
        <v>68.099999999999994</v>
      </c>
      <c r="C67" s="145">
        <v>73.3</v>
      </c>
      <c r="D67" s="145">
        <v>74.900000000000006</v>
      </c>
      <c r="E67" s="145">
        <v>83.4</v>
      </c>
      <c r="F67" s="145">
        <v>68.3</v>
      </c>
      <c r="G67" s="145">
        <v>74.900000000000006</v>
      </c>
      <c r="H67" s="145">
        <v>76</v>
      </c>
      <c r="I67" s="145">
        <v>67.599999999999994</v>
      </c>
      <c r="J67" s="145">
        <v>69.8</v>
      </c>
      <c r="K67" s="145">
        <v>66.599999999999994</v>
      </c>
      <c r="L67" s="145">
        <v>67.099999999999994</v>
      </c>
      <c r="M67" s="146">
        <v>76.3</v>
      </c>
      <c r="N67" s="208">
        <f>SUM(B67:M67)/12</f>
        <v>72.191666666666663</v>
      </c>
      <c r="O67" s="204">
        <f t="shared" ref="O67:O69" si="2">ROUND(N67/N66*100,1)</f>
        <v>88.9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180</v>
      </c>
      <c r="B68" s="145">
        <v>58.5</v>
      </c>
      <c r="C68" s="145">
        <v>64.400000000000006</v>
      </c>
      <c r="D68" s="145">
        <v>60.6</v>
      </c>
      <c r="E68" s="145">
        <v>71.900000000000006</v>
      </c>
      <c r="F68" s="145">
        <v>63.4</v>
      </c>
      <c r="G68" s="145">
        <v>75.900000000000006</v>
      </c>
      <c r="H68" s="145">
        <v>69.2</v>
      </c>
      <c r="I68" s="145">
        <v>61.7</v>
      </c>
      <c r="J68" s="145">
        <v>75.099999999999994</v>
      </c>
      <c r="K68" s="145">
        <v>68.7</v>
      </c>
      <c r="L68" s="145">
        <v>71.2</v>
      </c>
      <c r="M68" s="146">
        <v>71.8</v>
      </c>
      <c r="N68" s="208">
        <f>SUM(B68:M68)/12</f>
        <v>67.7</v>
      </c>
      <c r="O68" s="204">
        <f t="shared" si="2"/>
        <v>93.8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185</v>
      </c>
      <c r="B69" s="145">
        <v>68.7</v>
      </c>
      <c r="C69" s="145">
        <v>69.900000000000006</v>
      </c>
      <c r="D69" s="145">
        <v>67.2</v>
      </c>
      <c r="E69" s="145">
        <v>70.3</v>
      </c>
      <c r="F69" s="145">
        <v>69</v>
      </c>
      <c r="G69" s="145">
        <v>64.8</v>
      </c>
      <c r="H69" s="145">
        <v>73.7</v>
      </c>
      <c r="I69" s="145">
        <v>68.900000000000006</v>
      </c>
      <c r="J69" s="145">
        <v>65.900000000000006</v>
      </c>
      <c r="K69" s="145">
        <v>66.8</v>
      </c>
      <c r="L69" s="145">
        <v>58.9</v>
      </c>
      <c r="M69" s="146">
        <v>60.1</v>
      </c>
      <c r="N69" s="208">
        <f>SUM(B69:M69)/12</f>
        <v>67.016666666666666</v>
      </c>
      <c r="O69" s="204">
        <f t="shared" si="2"/>
        <v>99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193</v>
      </c>
      <c r="B70" s="145">
        <v>58.1</v>
      </c>
      <c r="C70" s="145">
        <v>60.6</v>
      </c>
      <c r="D70" s="145"/>
      <c r="E70" s="145"/>
      <c r="F70" s="145"/>
      <c r="G70" s="145"/>
      <c r="H70" s="145"/>
      <c r="I70" s="145"/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O23" sqref="O23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74</v>
      </c>
      <c r="C18" s="7" t="s">
        <v>75</v>
      </c>
      <c r="D18" s="7" t="s">
        <v>76</v>
      </c>
      <c r="E18" s="7" t="s">
        <v>77</v>
      </c>
      <c r="F18" s="7" t="s">
        <v>78</v>
      </c>
      <c r="G18" s="7" t="s">
        <v>79</v>
      </c>
      <c r="H18" s="7" t="s">
        <v>80</v>
      </c>
      <c r="I18" s="7" t="s">
        <v>81</v>
      </c>
      <c r="J18" s="7" t="s">
        <v>82</v>
      </c>
      <c r="K18" s="7" t="s">
        <v>83</v>
      </c>
      <c r="L18" s="7" t="s">
        <v>84</v>
      </c>
      <c r="M18" s="7" t="s">
        <v>85</v>
      </c>
      <c r="N18" s="203" t="s">
        <v>119</v>
      </c>
      <c r="O18" s="203" t="s">
        <v>121</v>
      </c>
    </row>
    <row r="19" spans="1:18" ht="11.1" customHeight="1">
      <c r="A19" s="6" t="s">
        <v>169</v>
      </c>
      <c r="B19" s="152">
        <v>9.4</v>
      </c>
      <c r="C19" s="152">
        <v>10.3</v>
      </c>
      <c r="D19" s="152">
        <v>13.4</v>
      </c>
      <c r="E19" s="152">
        <v>13.5</v>
      </c>
      <c r="F19" s="152">
        <v>11.3</v>
      </c>
      <c r="G19" s="152">
        <v>12.2</v>
      </c>
      <c r="H19" s="152">
        <v>10.9</v>
      </c>
      <c r="I19" s="152">
        <v>11.2</v>
      </c>
      <c r="J19" s="152">
        <v>12.1</v>
      </c>
      <c r="K19" s="152">
        <v>10.7</v>
      </c>
      <c r="L19" s="152">
        <v>11.3</v>
      </c>
      <c r="M19" s="152">
        <v>11.8</v>
      </c>
      <c r="N19" s="209">
        <f>SUM(B19:M19)</f>
        <v>138.10000000000002</v>
      </c>
      <c r="O19" s="209">
        <v>92.4</v>
      </c>
      <c r="Q19" s="211"/>
      <c r="R19" s="211"/>
    </row>
    <row r="20" spans="1:18" ht="11.1" customHeight="1">
      <c r="A20" s="6" t="s">
        <v>175</v>
      </c>
      <c r="B20" s="152">
        <v>11.1</v>
      </c>
      <c r="C20" s="152">
        <v>11.5</v>
      </c>
      <c r="D20" s="152">
        <v>12.1</v>
      </c>
      <c r="E20" s="152">
        <v>12.3</v>
      </c>
      <c r="F20" s="152">
        <v>10.6</v>
      </c>
      <c r="G20" s="152">
        <v>11.7</v>
      </c>
      <c r="H20" s="152">
        <v>10.9</v>
      </c>
      <c r="I20" s="152">
        <v>12.4</v>
      </c>
      <c r="J20" s="152">
        <v>11.6</v>
      </c>
      <c r="K20" s="152">
        <v>11.3</v>
      </c>
      <c r="L20" s="152">
        <v>12.4</v>
      </c>
      <c r="M20" s="152">
        <v>11.7</v>
      </c>
      <c r="N20" s="209">
        <f>SUM(B20:M20)</f>
        <v>139.6</v>
      </c>
      <c r="O20" s="209">
        <f t="shared" ref="O20:O22" si="0">ROUND(N20/N19*100,1)</f>
        <v>101.1</v>
      </c>
      <c r="Q20" s="211"/>
      <c r="R20" s="211"/>
    </row>
    <row r="21" spans="1:18" ht="11.1" customHeight="1">
      <c r="A21" s="6" t="s">
        <v>180</v>
      </c>
      <c r="B21" s="152">
        <v>11.5</v>
      </c>
      <c r="C21" s="152">
        <v>11.2</v>
      </c>
      <c r="D21" s="152">
        <v>11.8</v>
      </c>
      <c r="E21" s="152">
        <v>12.5</v>
      </c>
      <c r="F21" s="152">
        <v>9.6999999999999993</v>
      </c>
      <c r="G21" s="152">
        <v>12.4</v>
      </c>
      <c r="H21" s="152">
        <v>11.3</v>
      </c>
      <c r="I21" s="152">
        <v>9.8000000000000007</v>
      </c>
      <c r="J21" s="152">
        <v>10.5</v>
      </c>
      <c r="K21" s="152">
        <v>10.6</v>
      </c>
      <c r="L21" s="152">
        <v>11</v>
      </c>
      <c r="M21" s="152">
        <v>12</v>
      </c>
      <c r="N21" s="209">
        <f>SUM(B21:M21)</f>
        <v>134.30000000000001</v>
      </c>
      <c r="O21" s="209">
        <f t="shared" si="0"/>
        <v>96.2</v>
      </c>
      <c r="Q21" s="211"/>
      <c r="R21" s="211"/>
    </row>
    <row r="22" spans="1:18" ht="11.1" customHeight="1">
      <c r="A22" s="6" t="s">
        <v>185</v>
      </c>
      <c r="B22" s="152">
        <v>9.3000000000000007</v>
      </c>
      <c r="C22" s="152">
        <v>12</v>
      </c>
      <c r="D22" s="152">
        <v>11.7</v>
      </c>
      <c r="E22" s="152">
        <v>11.6</v>
      </c>
      <c r="F22" s="152">
        <v>11.5</v>
      </c>
      <c r="G22" s="152">
        <v>12.4</v>
      </c>
      <c r="H22" s="152">
        <v>13.3</v>
      </c>
      <c r="I22" s="152">
        <v>11.1</v>
      </c>
      <c r="J22" s="152">
        <v>11.4</v>
      </c>
      <c r="K22" s="152">
        <v>12.1</v>
      </c>
      <c r="L22" s="152">
        <v>11.3</v>
      </c>
      <c r="M22" s="152">
        <v>11.9</v>
      </c>
      <c r="N22" s="209">
        <f>SUM(B22:M22)</f>
        <v>139.6</v>
      </c>
      <c r="O22" s="209">
        <f t="shared" si="0"/>
        <v>103.9</v>
      </c>
      <c r="Q22" s="211"/>
      <c r="R22" s="211"/>
    </row>
    <row r="23" spans="1:18" ht="11.1" customHeight="1">
      <c r="A23" s="6" t="s">
        <v>193</v>
      </c>
      <c r="B23" s="152">
        <v>10</v>
      </c>
      <c r="C23" s="152">
        <v>10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74</v>
      </c>
      <c r="C42" s="7" t="s">
        <v>75</v>
      </c>
      <c r="D42" s="7" t="s">
        <v>76</v>
      </c>
      <c r="E42" s="7" t="s">
        <v>77</v>
      </c>
      <c r="F42" s="7" t="s">
        <v>78</v>
      </c>
      <c r="G42" s="7" t="s">
        <v>79</v>
      </c>
      <c r="H42" s="7" t="s">
        <v>80</v>
      </c>
      <c r="I42" s="7" t="s">
        <v>81</v>
      </c>
      <c r="J42" s="7" t="s">
        <v>82</v>
      </c>
      <c r="K42" s="7" t="s">
        <v>83</v>
      </c>
      <c r="L42" s="7" t="s">
        <v>84</v>
      </c>
      <c r="M42" s="7" t="s">
        <v>85</v>
      </c>
      <c r="N42" s="203" t="s">
        <v>120</v>
      </c>
      <c r="O42" s="203" t="s">
        <v>121</v>
      </c>
    </row>
    <row r="43" spans="1:26" ht="11.1" customHeight="1">
      <c r="A43" s="6" t="s">
        <v>169</v>
      </c>
      <c r="B43" s="152">
        <v>18.8</v>
      </c>
      <c r="C43" s="152">
        <v>18.100000000000001</v>
      </c>
      <c r="D43" s="152">
        <v>19.5</v>
      </c>
      <c r="E43" s="152">
        <v>19.100000000000001</v>
      </c>
      <c r="F43" s="152">
        <v>19.2</v>
      </c>
      <c r="G43" s="152">
        <v>18.7</v>
      </c>
      <c r="H43" s="152">
        <v>18.2</v>
      </c>
      <c r="I43" s="152">
        <v>19</v>
      </c>
      <c r="J43" s="152">
        <v>18.7</v>
      </c>
      <c r="K43" s="152">
        <v>18.399999999999999</v>
      </c>
      <c r="L43" s="152">
        <v>18.7</v>
      </c>
      <c r="M43" s="152">
        <v>19.7</v>
      </c>
      <c r="N43" s="209">
        <f>SUM(B43:M43)/12</f>
        <v>18.841666666666665</v>
      </c>
      <c r="O43" s="209">
        <v>83.7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175</v>
      </c>
      <c r="B44" s="152">
        <v>19.8</v>
      </c>
      <c r="C44" s="152">
        <v>20.3</v>
      </c>
      <c r="D44" s="152">
        <v>19.8</v>
      </c>
      <c r="E44" s="152">
        <v>19.100000000000001</v>
      </c>
      <c r="F44" s="152">
        <v>18.600000000000001</v>
      </c>
      <c r="G44" s="152">
        <v>18.600000000000001</v>
      </c>
      <c r="H44" s="152">
        <v>17.899999999999999</v>
      </c>
      <c r="I44" s="152">
        <v>18.2</v>
      </c>
      <c r="J44" s="152">
        <v>18.2</v>
      </c>
      <c r="K44" s="152">
        <v>18.100000000000001</v>
      </c>
      <c r="L44" s="152">
        <v>18.100000000000001</v>
      </c>
      <c r="M44" s="152">
        <v>18.2</v>
      </c>
      <c r="N44" s="209">
        <f>SUM(B44:M44)/12</f>
        <v>18.741666666666664</v>
      </c>
      <c r="O44" s="209">
        <f t="shared" ref="O44" si="1">ROUND(N44/N43*100,1)</f>
        <v>99.5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180</v>
      </c>
      <c r="B45" s="152">
        <v>19.399999999999999</v>
      </c>
      <c r="C45" s="152">
        <v>19.3</v>
      </c>
      <c r="D45" s="152">
        <v>19</v>
      </c>
      <c r="E45" s="152">
        <v>19.100000000000001</v>
      </c>
      <c r="F45" s="152">
        <v>18.8</v>
      </c>
      <c r="G45" s="152">
        <v>19.100000000000001</v>
      </c>
      <c r="H45" s="152">
        <v>19.100000000000001</v>
      </c>
      <c r="I45" s="152">
        <v>18.3</v>
      </c>
      <c r="J45" s="152">
        <v>18.2</v>
      </c>
      <c r="K45" s="152">
        <v>17.5</v>
      </c>
      <c r="L45" s="152">
        <v>16.8</v>
      </c>
      <c r="M45" s="152">
        <v>17.100000000000001</v>
      </c>
      <c r="N45" s="209">
        <f>SUM(B45:M45)/12</f>
        <v>18.475000000000001</v>
      </c>
      <c r="O45" s="209">
        <v>98.9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185</v>
      </c>
      <c r="B46" s="152">
        <v>17.2</v>
      </c>
      <c r="C46" s="152">
        <v>16.8</v>
      </c>
      <c r="D46" s="152">
        <v>17</v>
      </c>
      <c r="E46" s="152">
        <v>16.600000000000001</v>
      </c>
      <c r="F46" s="152">
        <v>16.3</v>
      </c>
      <c r="G46" s="152">
        <v>17.7</v>
      </c>
      <c r="H46" s="152">
        <v>16.8</v>
      </c>
      <c r="I46" s="152">
        <v>17.2</v>
      </c>
      <c r="J46" s="152">
        <v>16.899999999999999</v>
      </c>
      <c r="K46" s="152">
        <v>16.7</v>
      </c>
      <c r="L46" s="152">
        <v>16.8</v>
      </c>
      <c r="M46" s="152">
        <v>16.7</v>
      </c>
      <c r="N46" s="209">
        <f>SUM(B46:M46)/12</f>
        <v>16.891666666666666</v>
      </c>
      <c r="O46" s="209">
        <f t="shared" ref="O46" si="2">ROUND(N46/N45*100,1)</f>
        <v>91.4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193</v>
      </c>
      <c r="B47" s="152">
        <v>16.7</v>
      </c>
      <c r="C47" s="152">
        <v>16.7</v>
      </c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74</v>
      </c>
      <c r="C70" s="7" t="s">
        <v>75</v>
      </c>
      <c r="D70" s="7" t="s">
        <v>76</v>
      </c>
      <c r="E70" s="7" t="s">
        <v>77</v>
      </c>
      <c r="F70" s="7" t="s">
        <v>78</v>
      </c>
      <c r="G70" s="7" t="s">
        <v>79</v>
      </c>
      <c r="H70" s="7" t="s">
        <v>80</v>
      </c>
      <c r="I70" s="7" t="s">
        <v>81</v>
      </c>
      <c r="J70" s="7" t="s">
        <v>82</v>
      </c>
      <c r="K70" s="7" t="s">
        <v>83</v>
      </c>
      <c r="L70" s="7" t="s">
        <v>84</v>
      </c>
      <c r="M70" s="7" t="s">
        <v>85</v>
      </c>
      <c r="N70" s="203" t="s">
        <v>120</v>
      </c>
      <c r="O70" s="203" t="s">
        <v>121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169</v>
      </c>
      <c r="B71" s="145">
        <v>51.9</v>
      </c>
      <c r="C71" s="145">
        <v>57.5</v>
      </c>
      <c r="D71" s="145">
        <v>67.900000000000006</v>
      </c>
      <c r="E71" s="145">
        <v>70.8</v>
      </c>
      <c r="F71" s="145">
        <v>59.1</v>
      </c>
      <c r="G71" s="145">
        <v>65.8</v>
      </c>
      <c r="H71" s="145">
        <v>60.1</v>
      </c>
      <c r="I71" s="145">
        <v>57.8</v>
      </c>
      <c r="J71" s="145">
        <v>64.7</v>
      </c>
      <c r="K71" s="145">
        <v>58.7</v>
      </c>
      <c r="L71" s="145">
        <v>59.8</v>
      </c>
      <c r="M71" s="145">
        <v>58.8</v>
      </c>
      <c r="N71" s="208">
        <f>SUM(B71:M71)/12</f>
        <v>61.07500000000001</v>
      </c>
      <c r="O71" s="209">
        <v>109.3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175</v>
      </c>
      <c r="B72" s="145">
        <v>56</v>
      </c>
      <c r="C72" s="145">
        <v>56.2</v>
      </c>
      <c r="D72" s="145">
        <v>61.6</v>
      </c>
      <c r="E72" s="145">
        <v>64.7</v>
      </c>
      <c r="F72" s="145">
        <v>57.9</v>
      </c>
      <c r="G72" s="145">
        <v>62.6</v>
      </c>
      <c r="H72" s="145">
        <v>61.9</v>
      </c>
      <c r="I72" s="145">
        <v>67.599999999999994</v>
      </c>
      <c r="J72" s="145">
        <v>63.8</v>
      </c>
      <c r="K72" s="145">
        <v>62.6</v>
      </c>
      <c r="L72" s="145">
        <v>68.7</v>
      </c>
      <c r="M72" s="145">
        <v>64.3</v>
      </c>
      <c r="N72" s="208">
        <f>SUM(B72:M72)/12</f>
        <v>62.324999999999996</v>
      </c>
      <c r="O72" s="209">
        <f t="shared" ref="O72:O74" si="3">ROUND(N72/N71*100,1)</f>
        <v>102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180</v>
      </c>
      <c r="B73" s="145">
        <v>58</v>
      </c>
      <c r="C73" s="145">
        <v>58.6</v>
      </c>
      <c r="D73" s="145">
        <v>62.1</v>
      </c>
      <c r="E73" s="145">
        <v>65.5</v>
      </c>
      <c r="F73" s="145">
        <v>52.1</v>
      </c>
      <c r="G73" s="145">
        <v>64.7</v>
      </c>
      <c r="H73" s="145">
        <v>59.1</v>
      </c>
      <c r="I73" s="145">
        <v>54.4</v>
      </c>
      <c r="J73" s="145">
        <v>57.8</v>
      </c>
      <c r="K73" s="145">
        <v>61.1</v>
      </c>
      <c r="L73" s="145">
        <v>66.400000000000006</v>
      </c>
      <c r="M73" s="145">
        <v>69.7</v>
      </c>
      <c r="N73" s="208">
        <f>SUM(B73:M73)/12</f>
        <v>60.791666666666664</v>
      </c>
      <c r="O73" s="209">
        <f t="shared" si="3"/>
        <v>97.5</v>
      </c>
      <c r="Q73" s="17"/>
      <c r="R73" s="17"/>
    </row>
    <row r="74" spans="1:26" ht="11.1" customHeight="1">
      <c r="A74" s="6" t="s">
        <v>185</v>
      </c>
      <c r="B74" s="145">
        <v>54</v>
      </c>
      <c r="C74" s="145">
        <v>71.400000000000006</v>
      </c>
      <c r="D74" s="145">
        <v>68.8</v>
      </c>
      <c r="E74" s="145">
        <v>70</v>
      </c>
      <c r="F74" s="145">
        <v>71.099999999999994</v>
      </c>
      <c r="G74" s="145">
        <v>68.599999999999994</v>
      </c>
      <c r="H74" s="145">
        <v>80</v>
      </c>
      <c r="I74" s="145">
        <v>64.3</v>
      </c>
      <c r="J74" s="145">
        <v>67.8</v>
      </c>
      <c r="K74" s="145">
        <v>72.900000000000006</v>
      </c>
      <c r="L74" s="145">
        <v>66.900000000000006</v>
      </c>
      <c r="M74" s="145">
        <v>71.3</v>
      </c>
      <c r="N74" s="208">
        <f>SUM(B74:M74)/12</f>
        <v>68.924999999999983</v>
      </c>
      <c r="O74" s="429">
        <f t="shared" si="3"/>
        <v>113.4</v>
      </c>
      <c r="Q74" s="17"/>
      <c r="R74" s="17"/>
    </row>
    <row r="75" spans="1:26" ht="11.1" customHeight="1">
      <c r="A75" s="6" t="s">
        <v>193</v>
      </c>
      <c r="B75" s="145">
        <v>60</v>
      </c>
      <c r="C75" s="145">
        <v>59.9</v>
      </c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208">
        <f>SUM(B75:M75)/12</f>
        <v>9.9916666666666671</v>
      </c>
      <c r="O75" s="429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S83" sqref="S83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74</v>
      </c>
      <c r="C24" s="7" t="s">
        <v>75</v>
      </c>
      <c r="D24" s="7" t="s">
        <v>76</v>
      </c>
      <c r="E24" s="7" t="s">
        <v>77</v>
      </c>
      <c r="F24" s="7" t="s">
        <v>78</v>
      </c>
      <c r="G24" s="7" t="s">
        <v>79</v>
      </c>
      <c r="H24" s="7" t="s">
        <v>80</v>
      </c>
      <c r="I24" s="7" t="s">
        <v>81</v>
      </c>
      <c r="J24" s="7" t="s">
        <v>82</v>
      </c>
      <c r="K24" s="7" t="s">
        <v>83</v>
      </c>
      <c r="L24" s="7" t="s">
        <v>84</v>
      </c>
      <c r="M24" s="7" t="s">
        <v>85</v>
      </c>
      <c r="N24" s="203" t="s">
        <v>119</v>
      </c>
      <c r="O24" s="12" t="s">
        <v>121</v>
      </c>
    </row>
    <row r="25" spans="1:24" ht="11.1" customHeight="1">
      <c r="A25" s="6" t="s">
        <v>169</v>
      </c>
      <c r="B25" s="152">
        <v>16.7</v>
      </c>
      <c r="C25" s="152">
        <v>20</v>
      </c>
      <c r="D25" s="152">
        <v>21.5</v>
      </c>
      <c r="E25" s="152">
        <v>20.7</v>
      </c>
      <c r="F25" s="152">
        <v>21.3</v>
      </c>
      <c r="G25" s="152">
        <v>24.4</v>
      </c>
      <c r="H25" s="152">
        <v>20.2</v>
      </c>
      <c r="I25" s="152">
        <v>20.7</v>
      </c>
      <c r="J25" s="152">
        <v>19.7</v>
      </c>
      <c r="K25" s="152">
        <v>18.8</v>
      </c>
      <c r="L25" s="152">
        <v>19</v>
      </c>
      <c r="M25" s="152">
        <v>21.1</v>
      </c>
      <c r="N25" s="209">
        <f>SUM(B25:M25)</f>
        <v>244.09999999999997</v>
      </c>
      <c r="O25" s="147">
        <v>105</v>
      </c>
      <c r="Q25" s="17"/>
      <c r="R25" s="17"/>
    </row>
    <row r="26" spans="1:24" ht="11.1" customHeight="1">
      <c r="A26" s="6" t="s">
        <v>175</v>
      </c>
      <c r="B26" s="152">
        <v>19.399999999999999</v>
      </c>
      <c r="C26" s="152">
        <v>17.7</v>
      </c>
      <c r="D26" s="152">
        <v>21.9</v>
      </c>
      <c r="E26" s="152">
        <v>20</v>
      </c>
      <c r="F26" s="152">
        <v>18.100000000000001</v>
      </c>
      <c r="G26" s="152">
        <v>26.3</v>
      </c>
      <c r="H26" s="152">
        <v>22.3</v>
      </c>
      <c r="I26" s="152">
        <v>19.2</v>
      </c>
      <c r="J26" s="152">
        <v>19.7</v>
      </c>
      <c r="K26" s="152">
        <v>21.1</v>
      </c>
      <c r="L26" s="152">
        <v>20.5</v>
      </c>
      <c r="M26" s="152">
        <v>18.2</v>
      </c>
      <c r="N26" s="209">
        <f>SUM(B26:M26)</f>
        <v>244.39999999999995</v>
      </c>
      <c r="O26" s="147">
        <v>100.1</v>
      </c>
      <c r="Q26" s="17"/>
      <c r="R26" s="17"/>
    </row>
    <row r="27" spans="1:24" ht="11.1" customHeight="1">
      <c r="A27" s="6" t="s">
        <v>180</v>
      </c>
      <c r="B27" s="152">
        <v>17.100000000000001</v>
      </c>
      <c r="C27" s="152">
        <v>17.8</v>
      </c>
      <c r="D27" s="152">
        <v>19</v>
      </c>
      <c r="E27" s="152">
        <v>21.4</v>
      </c>
      <c r="F27" s="152">
        <v>19</v>
      </c>
      <c r="G27" s="152">
        <v>20.100000000000001</v>
      </c>
      <c r="H27" s="152">
        <v>19.600000000000001</v>
      </c>
      <c r="I27" s="152">
        <v>16.3</v>
      </c>
      <c r="J27" s="152">
        <v>15.8</v>
      </c>
      <c r="K27" s="152">
        <v>19</v>
      </c>
      <c r="L27" s="152">
        <v>17.399999999999999</v>
      </c>
      <c r="M27" s="152">
        <v>16.600000000000001</v>
      </c>
      <c r="N27" s="209">
        <f>SUM(B27:M27)</f>
        <v>219.10000000000002</v>
      </c>
      <c r="O27" s="147">
        <f t="shared" ref="O27:O28" si="0">ROUND(N27/N26*100,1)</f>
        <v>89.6</v>
      </c>
      <c r="Q27" s="17"/>
      <c r="R27" s="17"/>
    </row>
    <row r="28" spans="1:24" ht="11.1" customHeight="1">
      <c r="A28" s="6" t="s">
        <v>185</v>
      </c>
      <c r="B28" s="152">
        <v>16.899999999999999</v>
      </c>
      <c r="C28" s="152">
        <v>16.600000000000001</v>
      </c>
      <c r="D28" s="152">
        <v>15.8</v>
      </c>
      <c r="E28" s="152">
        <v>17.8</v>
      </c>
      <c r="F28" s="152">
        <v>17.399999999999999</v>
      </c>
      <c r="G28" s="152">
        <v>19.8</v>
      </c>
      <c r="H28" s="152">
        <v>16.899999999999999</v>
      </c>
      <c r="I28" s="152">
        <v>13.7</v>
      </c>
      <c r="J28" s="152">
        <v>14.8</v>
      </c>
      <c r="K28" s="152">
        <v>18.100000000000001</v>
      </c>
      <c r="L28" s="152">
        <v>17.3</v>
      </c>
      <c r="M28" s="152">
        <v>14.3</v>
      </c>
      <c r="N28" s="209">
        <f>SUM(B28:M28)</f>
        <v>199.4</v>
      </c>
      <c r="O28" s="147">
        <f t="shared" si="0"/>
        <v>91</v>
      </c>
      <c r="Q28" s="17"/>
      <c r="R28" s="17"/>
    </row>
    <row r="29" spans="1:24" ht="11.1" customHeight="1">
      <c r="A29" s="6" t="s">
        <v>193</v>
      </c>
      <c r="B29" s="152">
        <v>17</v>
      </c>
      <c r="C29" s="152">
        <v>16.899999999999999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74</v>
      </c>
      <c r="C53" s="7" t="s">
        <v>75</v>
      </c>
      <c r="D53" s="7" t="s">
        <v>76</v>
      </c>
      <c r="E53" s="7" t="s">
        <v>77</v>
      </c>
      <c r="F53" s="7" t="s">
        <v>78</v>
      </c>
      <c r="G53" s="7" t="s">
        <v>79</v>
      </c>
      <c r="H53" s="7" t="s">
        <v>80</v>
      </c>
      <c r="I53" s="7" t="s">
        <v>81</v>
      </c>
      <c r="J53" s="7" t="s">
        <v>82</v>
      </c>
      <c r="K53" s="7" t="s">
        <v>83</v>
      </c>
      <c r="L53" s="7" t="s">
        <v>84</v>
      </c>
      <c r="M53" s="7" t="s">
        <v>85</v>
      </c>
      <c r="N53" s="203" t="s">
        <v>120</v>
      </c>
      <c r="O53" s="148" t="s">
        <v>122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36.9</v>
      </c>
      <c r="C54" s="152">
        <v>38.200000000000003</v>
      </c>
      <c r="D54" s="152">
        <v>38.200000000000003</v>
      </c>
      <c r="E54" s="152">
        <v>36.4</v>
      </c>
      <c r="F54" s="152">
        <v>37.700000000000003</v>
      </c>
      <c r="G54" s="152">
        <v>38.799999999999997</v>
      </c>
      <c r="H54" s="152">
        <v>38.299999999999997</v>
      </c>
      <c r="I54" s="152">
        <v>40</v>
      </c>
      <c r="J54" s="152">
        <v>40.700000000000003</v>
      </c>
      <c r="K54" s="152">
        <v>40.200000000000003</v>
      </c>
      <c r="L54" s="152">
        <v>40.1</v>
      </c>
      <c r="M54" s="152">
        <v>39.200000000000003</v>
      </c>
      <c r="N54" s="209">
        <f>SUM(B54:M54)/12</f>
        <v>38.725000000000001</v>
      </c>
      <c r="O54" s="286">
        <v>94.5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175</v>
      </c>
      <c r="B55" s="152">
        <v>38.6</v>
      </c>
      <c r="C55" s="152">
        <v>36.700000000000003</v>
      </c>
      <c r="D55" s="152">
        <v>37.4</v>
      </c>
      <c r="E55" s="152">
        <v>36.6</v>
      </c>
      <c r="F55" s="152">
        <v>37.4</v>
      </c>
      <c r="G55" s="152">
        <v>40.700000000000003</v>
      </c>
      <c r="H55" s="152">
        <v>37</v>
      </c>
      <c r="I55" s="152">
        <v>35.700000000000003</v>
      </c>
      <c r="J55" s="152">
        <v>34.6</v>
      </c>
      <c r="K55" s="152">
        <v>35.299999999999997</v>
      </c>
      <c r="L55" s="152">
        <v>36.700000000000003</v>
      </c>
      <c r="M55" s="152">
        <v>36.1</v>
      </c>
      <c r="N55" s="209">
        <f>SUM(B55:M55)/12</f>
        <v>36.900000000000006</v>
      </c>
      <c r="O55" s="286">
        <f t="shared" ref="O55:O57" si="1">ROUND(N55/N54*100,1)</f>
        <v>95.3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36</v>
      </c>
      <c r="C56" s="152">
        <v>35.9</v>
      </c>
      <c r="D56" s="152">
        <v>35.4</v>
      </c>
      <c r="E56" s="152">
        <v>35.6</v>
      </c>
      <c r="F56" s="152">
        <v>37</v>
      </c>
      <c r="G56" s="152">
        <v>37.4</v>
      </c>
      <c r="H56" s="152">
        <v>38.9</v>
      </c>
      <c r="I56" s="152">
        <v>38.700000000000003</v>
      </c>
      <c r="J56" s="152">
        <v>37.4</v>
      </c>
      <c r="K56" s="152">
        <v>38.299999999999997</v>
      </c>
      <c r="L56" s="152">
        <v>37.1</v>
      </c>
      <c r="M56" s="152">
        <v>34.5</v>
      </c>
      <c r="N56" s="209">
        <f>SUM(B56:M56)/12</f>
        <v>36.85</v>
      </c>
      <c r="O56" s="286">
        <f t="shared" si="1"/>
        <v>99.9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36</v>
      </c>
      <c r="C57" s="152">
        <v>34.6</v>
      </c>
      <c r="D57" s="152">
        <v>34.6</v>
      </c>
      <c r="E57" s="152">
        <v>34.799999999999997</v>
      </c>
      <c r="F57" s="152">
        <v>35.1</v>
      </c>
      <c r="G57" s="152">
        <v>38.5</v>
      </c>
      <c r="H57" s="152">
        <v>37</v>
      </c>
      <c r="I57" s="152">
        <v>35</v>
      </c>
      <c r="J57" s="152">
        <v>34.6</v>
      </c>
      <c r="K57" s="152">
        <v>36.1</v>
      </c>
      <c r="L57" s="152">
        <v>37.200000000000003</v>
      </c>
      <c r="M57" s="152">
        <v>33.200000000000003</v>
      </c>
      <c r="N57" s="209">
        <f>SUM(B57:M57)/12</f>
        <v>35.558333333333337</v>
      </c>
      <c r="O57" s="286">
        <f t="shared" si="1"/>
        <v>96.5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2">
        <v>34.4</v>
      </c>
      <c r="C58" s="152">
        <v>36.299999999999997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74</v>
      </c>
      <c r="C83" s="7" t="s">
        <v>75</v>
      </c>
      <c r="D83" s="7" t="s">
        <v>76</v>
      </c>
      <c r="E83" s="7" t="s">
        <v>77</v>
      </c>
      <c r="F83" s="7" t="s">
        <v>78</v>
      </c>
      <c r="G83" s="7" t="s">
        <v>79</v>
      </c>
      <c r="H83" s="7" t="s">
        <v>80</v>
      </c>
      <c r="I83" s="7" t="s">
        <v>81</v>
      </c>
      <c r="J83" s="7" t="s">
        <v>82</v>
      </c>
      <c r="K83" s="7" t="s">
        <v>83</v>
      </c>
      <c r="L83" s="7" t="s">
        <v>84</v>
      </c>
      <c r="M83" s="7" t="s">
        <v>85</v>
      </c>
      <c r="N83" s="203" t="s">
        <v>120</v>
      </c>
      <c r="O83" s="148" t="s">
        <v>122</v>
      </c>
    </row>
    <row r="84" spans="1:18" s="149" customFormat="1" ht="11.1" customHeight="1">
      <c r="A84" s="6" t="s">
        <v>169</v>
      </c>
      <c r="B84" s="145">
        <v>44.8</v>
      </c>
      <c r="C84" s="147">
        <v>51.5</v>
      </c>
      <c r="D84" s="145">
        <v>56.2</v>
      </c>
      <c r="E84" s="145">
        <v>57.8</v>
      </c>
      <c r="F84" s="145">
        <v>55.6</v>
      </c>
      <c r="G84" s="145">
        <v>62.4</v>
      </c>
      <c r="H84" s="147">
        <v>53</v>
      </c>
      <c r="I84" s="145">
        <v>50.6</v>
      </c>
      <c r="J84" s="145">
        <v>48</v>
      </c>
      <c r="K84" s="145">
        <v>47.1</v>
      </c>
      <c r="L84" s="145">
        <v>47.3</v>
      </c>
      <c r="M84" s="145">
        <v>54.3</v>
      </c>
      <c r="N84" s="208">
        <f t="shared" ref="N84:N87" si="2">SUM(B84:M84)/12</f>
        <v>52.383333333333326</v>
      </c>
      <c r="O84" s="286">
        <v>110.4</v>
      </c>
      <c r="Q84" s="285"/>
      <c r="R84" s="285"/>
    </row>
    <row r="85" spans="1:18" s="149" customFormat="1" ht="11.1" customHeight="1">
      <c r="A85" s="6" t="s">
        <v>175</v>
      </c>
      <c r="B85" s="145">
        <v>50.7</v>
      </c>
      <c r="C85" s="147">
        <v>49.7</v>
      </c>
      <c r="D85" s="145">
        <v>58.3</v>
      </c>
      <c r="E85" s="145">
        <v>55.1</v>
      </c>
      <c r="F85" s="145">
        <v>47.9</v>
      </c>
      <c r="G85" s="145">
        <v>63.1</v>
      </c>
      <c r="H85" s="147">
        <v>62.3</v>
      </c>
      <c r="I85" s="145">
        <v>54.5</v>
      </c>
      <c r="J85" s="145">
        <v>57.7</v>
      </c>
      <c r="K85" s="145">
        <v>59.4</v>
      </c>
      <c r="L85" s="145">
        <v>55.1</v>
      </c>
      <c r="M85" s="145">
        <v>50.9</v>
      </c>
      <c r="N85" s="208">
        <f t="shared" si="2"/>
        <v>55.391666666666673</v>
      </c>
      <c r="O85" s="286">
        <f t="shared" ref="O85:O87" si="3">ROUND(N85/N84*100,1)</f>
        <v>105.7</v>
      </c>
      <c r="Q85" s="285"/>
      <c r="R85" s="285"/>
    </row>
    <row r="86" spans="1:18" s="149" customFormat="1" ht="11.1" customHeight="1">
      <c r="A86" s="6" t="s">
        <v>180</v>
      </c>
      <c r="B86" s="145">
        <v>47.5</v>
      </c>
      <c r="C86" s="147">
        <v>49.6</v>
      </c>
      <c r="D86" s="145">
        <v>53.9</v>
      </c>
      <c r="E86" s="145">
        <v>60.2</v>
      </c>
      <c r="F86" s="145">
        <v>50.4</v>
      </c>
      <c r="G86" s="145">
        <v>53.5</v>
      </c>
      <c r="H86" s="147">
        <v>49.4</v>
      </c>
      <c r="I86" s="145">
        <v>42.2</v>
      </c>
      <c r="J86" s="145">
        <v>43.3</v>
      </c>
      <c r="K86" s="145">
        <v>49.1</v>
      </c>
      <c r="L86" s="145">
        <v>47.6</v>
      </c>
      <c r="M86" s="145">
        <v>50.1</v>
      </c>
      <c r="N86" s="208">
        <f t="shared" si="2"/>
        <v>49.733333333333327</v>
      </c>
      <c r="O86" s="286">
        <f t="shared" si="3"/>
        <v>89.8</v>
      </c>
      <c r="Q86" s="285"/>
      <c r="R86" s="285"/>
    </row>
    <row r="87" spans="1:18" s="149" customFormat="1" ht="11.1" customHeight="1">
      <c r="A87" s="6" t="s">
        <v>185</v>
      </c>
      <c r="B87" s="145">
        <v>45.8</v>
      </c>
      <c r="C87" s="147">
        <v>49.1</v>
      </c>
      <c r="D87" s="145">
        <v>45.6</v>
      </c>
      <c r="E87" s="145">
        <v>51.1</v>
      </c>
      <c r="F87" s="145">
        <v>49.4</v>
      </c>
      <c r="G87" s="145">
        <v>49.4</v>
      </c>
      <c r="H87" s="147">
        <v>46.6</v>
      </c>
      <c r="I87" s="145">
        <v>40.799999999999997</v>
      </c>
      <c r="J87" s="145">
        <v>43</v>
      </c>
      <c r="K87" s="145">
        <v>49</v>
      </c>
      <c r="L87" s="145">
        <v>45.6</v>
      </c>
      <c r="M87" s="145">
        <v>46.2</v>
      </c>
      <c r="N87" s="208">
        <f t="shared" si="2"/>
        <v>46.800000000000004</v>
      </c>
      <c r="O87" s="286">
        <f t="shared" si="3"/>
        <v>94.1</v>
      </c>
      <c r="Q87" s="285"/>
      <c r="R87" s="285"/>
    </row>
    <row r="88" spans="1:18" ht="11.1" customHeight="1">
      <c r="A88" s="6" t="s">
        <v>193</v>
      </c>
      <c r="B88" s="145">
        <v>48.4</v>
      </c>
      <c r="C88" s="147">
        <v>45</v>
      </c>
      <c r="D88" s="145"/>
      <c r="E88" s="145"/>
      <c r="F88" s="145"/>
      <c r="G88" s="145"/>
      <c r="H88" s="147"/>
      <c r="I88" s="145"/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6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W60" sqref="W60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74</v>
      </c>
      <c r="C24" s="7" t="s">
        <v>75</v>
      </c>
      <c r="D24" s="7" t="s">
        <v>76</v>
      </c>
      <c r="E24" s="7" t="s">
        <v>77</v>
      </c>
      <c r="F24" s="7" t="s">
        <v>78</v>
      </c>
      <c r="G24" s="7" t="s">
        <v>79</v>
      </c>
      <c r="H24" s="7" t="s">
        <v>80</v>
      </c>
      <c r="I24" s="7" t="s">
        <v>81</v>
      </c>
      <c r="J24" s="7" t="s">
        <v>82</v>
      </c>
      <c r="K24" s="7" t="s">
        <v>83</v>
      </c>
      <c r="L24" s="7" t="s">
        <v>84</v>
      </c>
      <c r="M24" s="7" t="s">
        <v>85</v>
      </c>
      <c r="N24" s="203" t="s">
        <v>119</v>
      </c>
      <c r="O24" s="148" t="s">
        <v>122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6">
        <v>44.4</v>
      </c>
      <c r="C25" s="156">
        <v>43.2</v>
      </c>
      <c r="D25" s="156">
        <v>58.3</v>
      </c>
      <c r="E25" s="156">
        <v>82.3</v>
      </c>
      <c r="F25" s="156">
        <v>75.599999999999994</v>
      </c>
      <c r="G25" s="156">
        <v>80.5</v>
      </c>
      <c r="H25" s="156">
        <v>62.3</v>
      </c>
      <c r="I25" s="156">
        <v>50.4</v>
      </c>
      <c r="J25" s="156">
        <v>48.5</v>
      </c>
      <c r="K25" s="156">
        <v>53.2</v>
      </c>
      <c r="L25" s="156">
        <v>47.2</v>
      </c>
      <c r="M25" s="156">
        <v>49</v>
      </c>
      <c r="N25" s="301">
        <f>SUM(B25:M25)</f>
        <v>694.90000000000009</v>
      </c>
      <c r="O25" s="204">
        <v>112.9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175</v>
      </c>
      <c r="B26" s="156">
        <v>55.9</v>
      </c>
      <c r="C26" s="156">
        <v>45.3</v>
      </c>
      <c r="D26" s="156">
        <v>66.8</v>
      </c>
      <c r="E26" s="156">
        <v>60.7</v>
      </c>
      <c r="F26" s="156">
        <v>50.5</v>
      </c>
      <c r="G26" s="156">
        <v>71.599999999999994</v>
      </c>
      <c r="H26" s="156">
        <v>77</v>
      </c>
      <c r="I26" s="156">
        <v>59.3</v>
      </c>
      <c r="J26" s="156">
        <v>70.2</v>
      </c>
      <c r="K26" s="156">
        <v>61.2</v>
      </c>
      <c r="L26" s="156">
        <v>59</v>
      </c>
      <c r="M26" s="156">
        <v>56.5</v>
      </c>
      <c r="N26" s="301">
        <f>SUM(B26:M26)</f>
        <v>734</v>
      </c>
      <c r="O26" s="204">
        <f t="shared" ref="O26:O28" si="0">ROUND(N26/N25*100,1)</f>
        <v>105.6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6">
        <v>51.7</v>
      </c>
      <c r="C27" s="156">
        <v>54.7</v>
      </c>
      <c r="D27" s="156">
        <v>64.900000000000006</v>
      </c>
      <c r="E27" s="156">
        <v>78.400000000000006</v>
      </c>
      <c r="F27" s="156">
        <v>75.5</v>
      </c>
      <c r="G27" s="156">
        <v>75.900000000000006</v>
      </c>
      <c r="H27" s="156">
        <v>59.8</v>
      </c>
      <c r="I27" s="156">
        <v>43.5</v>
      </c>
      <c r="J27" s="156">
        <v>45.8</v>
      </c>
      <c r="K27" s="156">
        <v>57.2</v>
      </c>
      <c r="L27" s="156">
        <v>60.4</v>
      </c>
      <c r="M27" s="156">
        <v>59.4</v>
      </c>
      <c r="N27" s="301">
        <f>SUM(B27:M27)</f>
        <v>727.2</v>
      </c>
      <c r="O27" s="204">
        <f t="shared" si="0"/>
        <v>99.1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6">
        <v>66.8</v>
      </c>
      <c r="C28" s="156">
        <v>67.3</v>
      </c>
      <c r="D28" s="156">
        <v>56.7</v>
      </c>
      <c r="E28" s="156">
        <v>83.1</v>
      </c>
      <c r="F28" s="156">
        <v>88.1</v>
      </c>
      <c r="G28" s="156">
        <v>81</v>
      </c>
      <c r="H28" s="156">
        <v>87.1</v>
      </c>
      <c r="I28" s="156">
        <v>67.8</v>
      </c>
      <c r="J28" s="156">
        <v>69.8</v>
      </c>
      <c r="K28" s="156">
        <v>76.8</v>
      </c>
      <c r="L28" s="156">
        <v>71</v>
      </c>
      <c r="M28" s="156">
        <v>66.7</v>
      </c>
      <c r="N28" s="301">
        <f>SUM(B28:M28)</f>
        <v>882.19999999999993</v>
      </c>
      <c r="O28" s="204">
        <f t="shared" si="0"/>
        <v>121.3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193</v>
      </c>
      <c r="B29" s="156">
        <v>57.5</v>
      </c>
      <c r="C29" s="156">
        <v>61.1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74</v>
      </c>
      <c r="C53" s="7" t="s">
        <v>75</v>
      </c>
      <c r="D53" s="7" t="s">
        <v>76</v>
      </c>
      <c r="E53" s="7" t="s">
        <v>77</v>
      </c>
      <c r="F53" s="7" t="s">
        <v>78</v>
      </c>
      <c r="G53" s="7" t="s">
        <v>79</v>
      </c>
      <c r="H53" s="7" t="s">
        <v>80</v>
      </c>
      <c r="I53" s="7" t="s">
        <v>81</v>
      </c>
      <c r="J53" s="7" t="s">
        <v>82</v>
      </c>
      <c r="K53" s="7" t="s">
        <v>83</v>
      </c>
      <c r="L53" s="7" t="s">
        <v>84</v>
      </c>
      <c r="M53" s="7" t="s">
        <v>85</v>
      </c>
      <c r="N53" s="203" t="s">
        <v>120</v>
      </c>
      <c r="O53" s="148" t="s">
        <v>122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6">
        <v>32.1</v>
      </c>
      <c r="C54" s="156">
        <v>30.1</v>
      </c>
      <c r="D54" s="156">
        <v>28.9</v>
      </c>
      <c r="E54" s="156">
        <v>38</v>
      </c>
      <c r="F54" s="156">
        <v>43.4</v>
      </c>
      <c r="G54" s="156">
        <v>45.9</v>
      </c>
      <c r="H54" s="156">
        <v>40.200000000000003</v>
      </c>
      <c r="I54" s="156">
        <v>40.5</v>
      </c>
      <c r="J54" s="156">
        <v>41.7</v>
      </c>
      <c r="K54" s="156">
        <v>40.799999999999997</v>
      </c>
      <c r="L54" s="156">
        <v>40.1</v>
      </c>
      <c r="M54" s="156">
        <v>39.6</v>
      </c>
      <c r="N54" s="209">
        <f>SUM(B54:M54)/12</f>
        <v>38.44166666666667</v>
      </c>
      <c r="O54" s="204">
        <v>72.400000000000006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175</v>
      </c>
      <c r="B55" s="156">
        <v>40.9</v>
      </c>
      <c r="C55" s="156">
        <v>41</v>
      </c>
      <c r="D55" s="156">
        <v>39.5</v>
      </c>
      <c r="E55" s="156">
        <v>39.4</v>
      </c>
      <c r="F55" s="156">
        <v>37.9</v>
      </c>
      <c r="G55" s="156">
        <v>41.3</v>
      </c>
      <c r="H55" s="156">
        <v>37.5</v>
      </c>
      <c r="I55" s="156">
        <v>38.6</v>
      </c>
      <c r="J55" s="156">
        <v>37.9</v>
      </c>
      <c r="K55" s="156">
        <v>39.700000000000003</v>
      </c>
      <c r="L55" s="156">
        <v>43.1</v>
      </c>
      <c r="M55" s="156">
        <v>40.299999999999997</v>
      </c>
      <c r="N55" s="209">
        <f>SUM(B55:M55)/12</f>
        <v>39.758333333333333</v>
      </c>
      <c r="O55" s="204">
        <v>103.6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6">
        <v>43.2</v>
      </c>
      <c r="C56" s="156">
        <v>43.6</v>
      </c>
      <c r="D56" s="156">
        <v>42.1</v>
      </c>
      <c r="E56" s="156">
        <v>42.7</v>
      </c>
      <c r="F56" s="156">
        <v>44.7</v>
      </c>
      <c r="G56" s="156">
        <v>45.4</v>
      </c>
      <c r="H56" s="156">
        <v>44.5</v>
      </c>
      <c r="I56" s="156">
        <v>42.1</v>
      </c>
      <c r="J56" s="156">
        <v>40.200000000000003</v>
      </c>
      <c r="K56" s="156">
        <v>41.4</v>
      </c>
      <c r="L56" s="156">
        <v>42.1</v>
      </c>
      <c r="M56" s="156">
        <v>41.3</v>
      </c>
      <c r="N56" s="209">
        <f>SUM(B56:M56)/12</f>
        <v>42.774999999999999</v>
      </c>
      <c r="O56" s="204">
        <f t="shared" ref="O56:O57" si="1">ROUND(N56/N55*100,1)</f>
        <v>107.6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6">
        <v>61.3</v>
      </c>
      <c r="C57" s="156">
        <v>64.400000000000006</v>
      </c>
      <c r="D57" s="156">
        <v>55.6</v>
      </c>
      <c r="E57" s="156">
        <v>60.4</v>
      </c>
      <c r="F57" s="156">
        <v>62.7</v>
      </c>
      <c r="G57" s="156">
        <v>61.6</v>
      </c>
      <c r="H57" s="156">
        <v>59.8</v>
      </c>
      <c r="I57" s="156">
        <v>61.8</v>
      </c>
      <c r="J57" s="156">
        <v>59.1</v>
      </c>
      <c r="K57" s="156">
        <v>58.1</v>
      </c>
      <c r="L57" s="156">
        <v>59.8</v>
      </c>
      <c r="M57" s="156">
        <v>59</v>
      </c>
      <c r="N57" s="209">
        <f>SUM(B57:M57)/12</f>
        <v>60.300000000000004</v>
      </c>
      <c r="O57" s="204">
        <f t="shared" si="1"/>
        <v>141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6">
        <v>58.1</v>
      </c>
      <c r="C58" s="156">
        <v>57.2</v>
      </c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74</v>
      </c>
      <c r="C83" s="7" t="s">
        <v>75</v>
      </c>
      <c r="D83" s="7" t="s">
        <v>76</v>
      </c>
      <c r="E83" s="7" t="s">
        <v>77</v>
      </c>
      <c r="F83" s="7" t="s">
        <v>78</v>
      </c>
      <c r="G83" s="7" t="s">
        <v>79</v>
      </c>
      <c r="H83" s="7" t="s">
        <v>80</v>
      </c>
      <c r="I83" s="7" t="s">
        <v>81</v>
      </c>
      <c r="J83" s="7" t="s">
        <v>82</v>
      </c>
      <c r="K83" s="7" t="s">
        <v>83</v>
      </c>
      <c r="L83" s="7" t="s">
        <v>84</v>
      </c>
      <c r="M83" s="7" t="s">
        <v>85</v>
      </c>
      <c r="N83" s="203" t="s">
        <v>120</v>
      </c>
      <c r="O83" s="148" t="s">
        <v>122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8">
        <f>SUM(B84:M84)/12</f>
        <v>152.74166666666667</v>
      </c>
      <c r="O84" s="147">
        <v>153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175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8">
        <f>SUM(B85:M85)/12</f>
        <v>154.20833333333334</v>
      </c>
      <c r="O85" s="147">
        <f t="shared" ref="O85:O87" si="2">ROUND(N85/N84*100,1)</f>
        <v>101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8">
        <f>SUM(B86:M86)/12</f>
        <v>141.50833333333333</v>
      </c>
      <c r="O86" s="147">
        <f t="shared" si="2"/>
        <v>91.8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8">
        <f>SUM(B87:M87)/12</f>
        <v>122.09166666666665</v>
      </c>
      <c r="O87" s="147">
        <f t="shared" si="2"/>
        <v>86.3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193</v>
      </c>
      <c r="B88" s="11">
        <v>99</v>
      </c>
      <c r="C88" s="11">
        <v>106.6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3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U32" sqref="U32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74</v>
      </c>
      <c r="C24" s="7" t="s">
        <v>75</v>
      </c>
      <c r="D24" s="7" t="s">
        <v>76</v>
      </c>
      <c r="E24" s="7" t="s">
        <v>77</v>
      </c>
      <c r="F24" s="7" t="s">
        <v>78</v>
      </c>
      <c r="G24" s="7" t="s">
        <v>79</v>
      </c>
      <c r="H24" s="7" t="s">
        <v>80</v>
      </c>
      <c r="I24" s="7" t="s">
        <v>81</v>
      </c>
      <c r="J24" s="7" t="s">
        <v>82</v>
      </c>
      <c r="K24" s="7" t="s">
        <v>83</v>
      </c>
      <c r="L24" s="7" t="s">
        <v>84</v>
      </c>
      <c r="M24" s="7" t="s">
        <v>85</v>
      </c>
      <c r="N24" s="203" t="s">
        <v>119</v>
      </c>
      <c r="O24" s="148" t="s">
        <v>122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351">
        <v>75.7</v>
      </c>
      <c r="C25" s="351">
        <v>92.3</v>
      </c>
      <c r="D25" s="351">
        <v>105</v>
      </c>
      <c r="E25" s="351">
        <v>103.6</v>
      </c>
      <c r="F25" s="351">
        <v>94.9</v>
      </c>
      <c r="G25" s="351">
        <v>106.3</v>
      </c>
      <c r="H25" s="351">
        <v>100.1</v>
      </c>
      <c r="I25" s="351">
        <v>100.9</v>
      </c>
      <c r="J25" s="351">
        <v>91.8</v>
      </c>
      <c r="K25" s="351">
        <v>87.4</v>
      </c>
      <c r="L25" s="351">
        <v>90</v>
      </c>
      <c r="M25" s="351">
        <v>78.099999999999994</v>
      </c>
      <c r="N25" s="209">
        <f>SUM(B25:M25)</f>
        <v>1126.0999999999999</v>
      </c>
      <c r="O25" s="352">
        <v>95.6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175</v>
      </c>
      <c r="B26" s="351">
        <v>68.900000000000006</v>
      </c>
      <c r="C26" s="351">
        <v>75.7</v>
      </c>
      <c r="D26" s="351">
        <v>96.3</v>
      </c>
      <c r="E26" s="351">
        <v>98.9</v>
      </c>
      <c r="F26" s="351">
        <v>89.3</v>
      </c>
      <c r="G26" s="351">
        <v>96</v>
      </c>
      <c r="H26" s="351">
        <v>90.2</v>
      </c>
      <c r="I26" s="351">
        <v>87.2</v>
      </c>
      <c r="J26" s="351">
        <v>85.7</v>
      </c>
      <c r="K26" s="351">
        <v>93.5</v>
      </c>
      <c r="L26" s="351">
        <v>82.1</v>
      </c>
      <c r="M26" s="351">
        <v>87</v>
      </c>
      <c r="N26" s="209">
        <f>SUM(B26:M26)</f>
        <v>1050.8000000000002</v>
      </c>
      <c r="O26" s="352">
        <f t="shared" ref="O26:O28" si="0">ROUND(N26/N25*100,1)</f>
        <v>93.3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180</v>
      </c>
      <c r="B27" s="351">
        <v>72.7</v>
      </c>
      <c r="C27" s="351">
        <v>83.2</v>
      </c>
      <c r="D27" s="351">
        <v>89.9</v>
      </c>
      <c r="E27" s="351">
        <v>103.8</v>
      </c>
      <c r="F27" s="351">
        <v>94.4</v>
      </c>
      <c r="G27" s="351">
        <v>91.6</v>
      </c>
      <c r="H27" s="351">
        <v>108.5</v>
      </c>
      <c r="I27" s="351">
        <v>91.8</v>
      </c>
      <c r="J27" s="351">
        <v>101.6</v>
      </c>
      <c r="K27" s="351">
        <v>100.2</v>
      </c>
      <c r="L27" s="351">
        <v>94.2</v>
      </c>
      <c r="M27" s="351">
        <v>94.5</v>
      </c>
      <c r="N27" s="209">
        <f>SUM(B27:M27)</f>
        <v>1126.4000000000001</v>
      </c>
      <c r="O27" s="352">
        <f t="shared" si="0"/>
        <v>107.2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185</v>
      </c>
      <c r="B28" s="351">
        <v>84.8</v>
      </c>
      <c r="C28" s="351">
        <v>90.4</v>
      </c>
      <c r="D28" s="351">
        <v>95.5</v>
      </c>
      <c r="E28" s="351">
        <v>97.1</v>
      </c>
      <c r="F28" s="351">
        <v>101.6</v>
      </c>
      <c r="G28" s="351">
        <v>103.3</v>
      </c>
      <c r="H28" s="351">
        <v>108.1</v>
      </c>
      <c r="I28" s="351">
        <v>97.7</v>
      </c>
      <c r="J28" s="351">
        <v>101.1</v>
      </c>
      <c r="K28" s="351">
        <v>101.5</v>
      </c>
      <c r="L28" s="351">
        <v>93.9</v>
      </c>
      <c r="M28" s="351">
        <v>89.6</v>
      </c>
      <c r="N28" s="209">
        <f>SUM(B28:M28)</f>
        <v>1164.5999999999999</v>
      </c>
      <c r="O28" s="352">
        <f t="shared" si="0"/>
        <v>103.4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193</v>
      </c>
      <c r="B29" s="351">
        <v>83.6</v>
      </c>
      <c r="C29" s="351">
        <v>91.7</v>
      </c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74</v>
      </c>
      <c r="C53" s="145" t="s">
        <v>75</v>
      </c>
      <c r="D53" s="145" t="s">
        <v>76</v>
      </c>
      <c r="E53" s="145" t="s">
        <v>77</v>
      </c>
      <c r="F53" s="145" t="s">
        <v>78</v>
      </c>
      <c r="G53" s="145" t="s">
        <v>79</v>
      </c>
      <c r="H53" s="145" t="s">
        <v>80</v>
      </c>
      <c r="I53" s="145" t="s">
        <v>81</v>
      </c>
      <c r="J53" s="145" t="s">
        <v>82</v>
      </c>
      <c r="K53" s="145" t="s">
        <v>83</v>
      </c>
      <c r="L53" s="145" t="s">
        <v>84</v>
      </c>
      <c r="M53" s="145" t="s">
        <v>85</v>
      </c>
      <c r="N53" s="203" t="s">
        <v>120</v>
      </c>
      <c r="O53" s="148" t="s">
        <v>122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169</v>
      </c>
      <c r="B54" s="152">
        <v>99.7</v>
      </c>
      <c r="C54" s="152">
        <v>109.5</v>
      </c>
      <c r="D54" s="152">
        <v>111.4</v>
      </c>
      <c r="E54" s="152">
        <v>102.9</v>
      </c>
      <c r="F54" s="152">
        <v>113.3</v>
      </c>
      <c r="G54" s="152">
        <v>123.3</v>
      </c>
      <c r="H54" s="152">
        <v>120.8</v>
      </c>
      <c r="I54" s="152">
        <v>138.19999999999999</v>
      </c>
      <c r="J54" s="152">
        <v>132.1</v>
      </c>
      <c r="K54" s="152">
        <v>128.30000000000001</v>
      </c>
      <c r="L54" s="152">
        <v>125.1</v>
      </c>
      <c r="M54" s="152">
        <v>109.6</v>
      </c>
      <c r="N54" s="209">
        <f>SUM(B54:M54)/12</f>
        <v>117.84999999999997</v>
      </c>
      <c r="O54" s="352">
        <v>100.1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175</v>
      </c>
      <c r="B55" s="152">
        <v>110.3</v>
      </c>
      <c r="C55" s="152">
        <v>109</v>
      </c>
      <c r="D55" s="152">
        <v>108.2</v>
      </c>
      <c r="E55" s="152">
        <v>113.1</v>
      </c>
      <c r="F55" s="152">
        <v>122.4</v>
      </c>
      <c r="G55" s="152">
        <v>116.8</v>
      </c>
      <c r="H55" s="152">
        <v>108.9</v>
      </c>
      <c r="I55" s="152">
        <v>107</v>
      </c>
      <c r="J55" s="152">
        <v>101.1</v>
      </c>
      <c r="K55" s="152">
        <v>109.4</v>
      </c>
      <c r="L55" s="152">
        <v>99.1</v>
      </c>
      <c r="M55" s="152">
        <v>97.9</v>
      </c>
      <c r="N55" s="209">
        <f>SUM(B55:M55)/12</f>
        <v>108.60000000000001</v>
      </c>
      <c r="O55" s="352">
        <f t="shared" ref="O55:O57" si="1">ROUND(N55/N54*100,1)</f>
        <v>92.2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180</v>
      </c>
      <c r="B56" s="152">
        <v>97.3</v>
      </c>
      <c r="C56" s="152">
        <v>99.8</v>
      </c>
      <c r="D56" s="152">
        <v>97.4</v>
      </c>
      <c r="E56" s="152">
        <v>100.8</v>
      </c>
      <c r="F56" s="152">
        <v>107.3</v>
      </c>
      <c r="G56" s="152">
        <v>108.2</v>
      </c>
      <c r="H56" s="152">
        <v>107.3</v>
      </c>
      <c r="I56" s="152">
        <v>103.7</v>
      </c>
      <c r="J56" s="152">
        <v>106</v>
      </c>
      <c r="K56" s="152">
        <v>105.3</v>
      </c>
      <c r="L56" s="152">
        <v>104.4</v>
      </c>
      <c r="M56" s="152">
        <v>95</v>
      </c>
      <c r="N56" s="209">
        <f>SUM(B56:M56)/12</f>
        <v>102.70833333333336</v>
      </c>
      <c r="O56" s="352">
        <f t="shared" si="1"/>
        <v>94.6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185</v>
      </c>
      <c r="B57" s="152">
        <v>99.6</v>
      </c>
      <c r="C57" s="152">
        <v>101.8</v>
      </c>
      <c r="D57" s="152">
        <v>103.7</v>
      </c>
      <c r="E57" s="152">
        <v>98.9</v>
      </c>
      <c r="F57" s="152">
        <v>104</v>
      </c>
      <c r="G57" s="152">
        <v>110.2</v>
      </c>
      <c r="H57" s="152">
        <v>101.3</v>
      </c>
      <c r="I57" s="152">
        <v>102.5</v>
      </c>
      <c r="J57" s="152">
        <v>108.1</v>
      </c>
      <c r="K57" s="152">
        <v>107.5</v>
      </c>
      <c r="L57" s="152">
        <v>104</v>
      </c>
      <c r="M57" s="152">
        <v>97</v>
      </c>
      <c r="N57" s="209">
        <f>SUM(B57:M57)/12</f>
        <v>103.21666666666665</v>
      </c>
      <c r="O57" s="352">
        <f t="shared" si="1"/>
        <v>100.5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193</v>
      </c>
      <c r="B58" s="152">
        <v>90.2</v>
      </c>
      <c r="C58" s="152">
        <v>104.7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74</v>
      </c>
      <c r="C83" s="145" t="s">
        <v>75</v>
      </c>
      <c r="D83" s="145" t="s">
        <v>76</v>
      </c>
      <c r="E83" s="145" t="s">
        <v>77</v>
      </c>
      <c r="F83" s="145" t="s">
        <v>78</v>
      </c>
      <c r="G83" s="145" t="s">
        <v>79</v>
      </c>
      <c r="H83" s="145" t="s">
        <v>80</v>
      </c>
      <c r="I83" s="145" t="s">
        <v>81</v>
      </c>
      <c r="J83" s="145" t="s">
        <v>82</v>
      </c>
      <c r="K83" s="145" t="s">
        <v>83</v>
      </c>
      <c r="L83" s="145" t="s">
        <v>84</v>
      </c>
      <c r="M83" s="145" t="s">
        <v>85</v>
      </c>
      <c r="N83" s="203" t="s">
        <v>120</v>
      </c>
      <c r="O83" s="148" t="s">
        <v>122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169</v>
      </c>
      <c r="B84" s="147">
        <v>76.099999999999994</v>
      </c>
      <c r="C84" s="147">
        <v>83.6</v>
      </c>
      <c r="D84" s="147">
        <v>94.2</v>
      </c>
      <c r="E84" s="147">
        <v>100.7</v>
      </c>
      <c r="F84" s="147">
        <v>83</v>
      </c>
      <c r="G84" s="147">
        <v>85.6</v>
      </c>
      <c r="H84" s="147">
        <v>83.1</v>
      </c>
      <c r="I84" s="147">
        <v>71.099999999999994</v>
      </c>
      <c r="J84" s="147">
        <v>70.099999999999994</v>
      </c>
      <c r="K84" s="147">
        <v>68.599999999999994</v>
      </c>
      <c r="L84" s="147">
        <v>72.099999999999994</v>
      </c>
      <c r="M84" s="147">
        <v>73.099999999999994</v>
      </c>
      <c r="N84" s="208">
        <f t="shared" ref="N84:N87" si="2">SUM(B84:M84)/12</f>
        <v>80.108333333333334</v>
      </c>
      <c r="O84" s="213">
        <v>96</v>
      </c>
      <c r="Q84" s="285"/>
      <c r="R84" s="285"/>
    </row>
    <row r="85" spans="1:26" s="149" customFormat="1" ht="11.1" customHeight="1">
      <c r="A85" s="6" t="s">
        <v>175</v>
      </c>
      <c r="B85" s="147">
        <v>62.3</v>
      </c>
      <c r="C85" s="147">
        <v>69.599999999999994</v>
      </c>
      <c r="D85" s="147">
        <v>89</v>
      </c>
      <c r="E85" s="147">
        <v>87.2</v>
      </c>
      <c r="F85" s="147">
        <v>71.900000000000006</v>
      </c>
      <c r="G85" s="147">
        <v>82.6</v>
      </c>
      <c r="H85" s="147">
        <v>83.4</v>
      </c>
      <c r="I85" s="147">
        <v>81.599999999999994</v>
      </c>
      <c r="J85" s="147">
        <v>85.1</v>
      </c>
      <c r="K85" s="147">
        <v>84.9</v>
      </c>
      <c r="L85" s="147">
        <v>83.6</v>
      </c>
      <c r="M85" s="147">
        <v>88.9</v>
      </c>
      <c r="N85" s="208">
        <f t="shared" si="2"/>
        <v>80.841666666666669</v>
      </c>
      <c r="O85" s="213">
        <f t="shared" ref="O85:O87" si="3">ROUND(N85/N84*100,1)</f>
        <v>100.9</v>
      </c>
      <c r="Q85" s="285"/>
      <c r="R85" s="285"/>
    </row>
    <row r="86" spans="1:26" s="149" customFormat="1" ht="11.1" customHeight="1">
      <c r="A86" s="6" t="s">
        <v>180</v>
      </c>
      <c r="B86" s="147">
        <v>74.8</v>
      </c>
      <c r="C86" s="147">
        <v>83.1</v>
      </c>
      <c r="D86" s="147">
        <v>92.4</v>
      </c>
      <c r="E86" s="147">
        <v>103</v>
      </c>
      <c r="F86" s="147">
        <v>87.6</v>
      </c>
      <c r="G86" s="147">
        <v>84.6</v>
      </c>
      <c r="H86" s="147">
        <v>101.1</v>
      </c>
      <c r="I86" s="147">
        <v>88.7</v>
      </c>
      <c r="J86" s="147">
        <v>95.8</v>
      </c>
      <c r="K86" s="147">
        <v>95.2</v>
      </c>
      <c r="L86" s="147">
        <v>90.3</v>
      </c>
      <c r="M86" s="147">
        <v>99.5</v>
      </c>
      <c r="N86" s="208">
        <f t="shared" si="2"/>
        <v>91.341666666666654</v>
      </c>
      <c r="O86" s="213">
        <f t="shared" si="3"/>
        <v>113</v>
      </c>
      <c r="Q86" s="285"/>
      <c r="R86" s="285"/>
    </row>
    <row r="87" spans="1:26" s="149" customFormat="1" ht="11.1" customHeight="1">
      <c r="A87" s="6" t="s">
        <v>185</v>
      </c>
      <c r="B87" s="147">
        <v>84.8</v>
      </c>
      <c r="C87" s="147">
        <v>88.7</v>
      </c>
      <c r="D87" s="147">
        <v>92</v>
      </c>
      <c r="E87" s="147">
        <v>98.3</v>
      </c>
      <c r="F87" s="147">
        <v>97.7</v>
      </c>
      <c r="G87" s="147">
        <v>93.6</v>
      </c>
      <c r="H87" s="147">
        <v>106.5</v>
      </c>
      <c r="I87" s="147">
        <v>95.3</v>
      </c>
      <c r="J87" s="147">
        <v>93.3</v>
      </c>
      <c r="K87" s="147">
        <v>94.5</v>
      </c>
      <c r="L87" s="147">
        <v>90.5</v>
      </c>
      <c r="M87" s="147">
        <v>92.7</v>
      </c>
      <c r="N87" s="208">
        <f t="shared" si="2"/>
        <v>93.99166666666666</v>
      </c>
      <c r="O87" s="213">
        <f t="shared" si="3"/>
        <v>102.9</v>
      </c>
      <c r="Q87" s="285"/>
      <c r="R87" s="285"/>
    </row>
    <row r="88" spans="1:26" s="149" customFormat="1" ht="11.1" customHeight="1">
      <c r="A88" s="6" t="s">
        <v>193</v>
      </c>
      <c r="B88" s="147">
        <v>92.9</v>
      </c>
      <c r="C88" s="147">
        <v>86.6</v>
      </c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208"/>
      <c r="O88" s="213"/>
    </row>
    <row r="89" spans="1:26" ht="9.9499999999999993" customHeight="1">
      <c r="E89" s="36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C89" sqref="C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74</v>
      </c>
      <c r="C24" s="7" t="s">
        <v>75</v>
      </c>
      <c r="D24" s="7" t="s">
        <v>76</v>
      </c>
      <c r="E24" s="7" t="s">
        <v>77</v>
      </c>
      <c r="F24" s="7" t="s">
        <v>78</v>
      </c>
      <c r="G24" s="7" t="s">
        <v>79</v>
      </c>
      <c r="H24" s="7" t="s">
        <v>80</v>
      </c>
      <c r="I24" s="7" t="s">
        <v>81</v>
      </c>
      <c r="J24" s="7" t="s">
        <v>82</v>
      </c>
      <c r="K24" s="7" t="s">
        <v>83</v>
      </c>
      <c r="L24" s="7" t="s">
        <v>84</v>
      </c>
      <c r="M24" s="7" t="s">
        <v>85</v>
      </c>
      <c r="N24" s="203" t="s">
        <v>119</v>
      </c>
      <c r="O24" s="148" t="s">
        <v>122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2">
        <v>16.5</v>
      </c>
      <c r="C25" s="152">
        <v>20.6</v>
      </c>
      <c r="D25" s="152">
        <v>23</v>
      </c>
      <c r="E25" s="152">
        <v>25.7</v>
      </c>
      <c r="F25" s="152">
        <v>22.2</v>
      </c>
      <c r="G25" s="152">
        <v>20.9</v>
      </c>
      <c r="H25" s="152">
        <v>21.1</v>
      </c>
      <c r="I25" s="152">
        <v>47.8</v>
      </c>
      <c r="J25" s="152">
        <v>50.3</v>
      </c>
      <c r="K25" s="152">
        <v>43.9</v>
      </c>
      <c r="L25" s="152">
        <v>48.7</v>
      </c>
      <c r="M25" s="331">
        <v>53</v>
      </c>
      <c r="N25" s="282">
        <f>SUM(B25:M25)</f>
        <v>393.7</v>
      </c>
      <c r="O25" s="204">
        <v>150.5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175</v>
      </c>
      <c r="B26" s="152">
        <v>43</v>
      </c>
      <c r="C26" s="152">
        <v>42.4</v>
      </c>
      <c r="D26" s="152">
        <v>49.1</v>
      </c>
      <c r="E26" s="152">
        <v>50.7</v>
      </c>
      <c r="F26" s="152">
        <v>52.2</v>
      </c>
      <c r="G26" s="152">
        <v>51</v>
      </c>
      <c r="H26" s="152">
        <v>52.7</v>
      </c>
      <c r="I26" s="152">
        <v>47.1</v>
      </c>
      <c r="J26" s="152">
        <v>50.4</v>
      </c>
      <c r="K26" s="152">
        <v>48.7</v>
      </c>
      <c r="L26" s="152">
        <v>50.5</v>
      </c>
      <c r="M26" s="331">
        <v>52.5</v>
      </c>
      <c r="N26" s="282">
        <f>SUM(B26:M26)</f>
        <v>590.29999999999995</v>
      </c>
      <c r="O26" s="204">
        <f>SUM(N26/N25)*100</f>
        <v>149.93649987299972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2">
        <v>45.1</v>
      </c>
      <c r="C27" s="152">
        <v>47.2</v>
      </c>
      <c r="D27" s="152">
        <v>51.8</v>
      </c>
      <c r="E27" s="152">
        <v>45.6</v>
      </c>
      <c r="F27" s="152">
        <v>54.3</v>
      </c>
      <c r="G27" s="152">
        <v>56.1</v>
      </c>
      <c r="H27" s="152">
        <v>59.2</v>
      </c>
      <c r="I27" s="152">
        <v>51.8</v>
      </c>
      <c r="J27" s="152">
        <v>58.3</v>
      </c>
      <c r="K27" s="152">
        <v>66.7</v>
      </c>
      <c r="L27" s="152">
        <v>52</v>
      </c>
      <c r="M27" s="331">
        <v>65.099999999999994</v>
      </c>
      <c r="N27" s="282">
        <f>SUM(B27:M27)</f>
        <v>653.20000000000005</v>
      </c>
      <c r="O27" s="204">
        <f>SUM(N27/N26)*100</f>
        <v>110.6555988480434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2">
        <v>49.8</v>
      </c>
      <c r="C28" s="152">
        <v>57.9</v>
      </c>
      <c r="D28" s="152">
        <v>64.5</v>
      </c>
      <c r="E28" s="152">
        <v>49.4</v>
      </c>
      <c r="F28" s="152">
        <v>51.7</v>
      </c>
      <c r="G28" s="152">
        <v>63.4</v>
      </c>
      <c r="H28" s="152">
        <v>57.1</v>
      </c>
      <c r="I28" s="152">
        <v>50.4</v>
      </c>
      <c r="J28" s="152">
        <v>45.8</v>
      </c>
      <c r="K28" s="152">
        <v>51.8</v>
      </c>
      <c r="L28" s="152">
        <v>53.6</v>
      </c>
      <c r="M28" s="331">
        <v>54.4</v>
      </c>
      <c r="N28" s="282">
        <f>SUM(B28:M28)</f>
        <v>649.79999999999995</v>
      </c>
      <c r="O28" s="204">
        <f>SUM(N28/N27)*100</f>
        <v>99.479485609308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193</v>
      </c>
      <c r="B29" s="152">
        <v>48.1</v>
      </c>
      <c r="C29" s="152">
        <v>55.4</v>
      </c>
      <c r="D29" s="152"/>
      <c r="E29" s="152"/>
      <c r="F29" s="152"/>
      <c r="G29" s="152"/>
      <c r="H29" s="152"/>
      <c r="I29" s="152"/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74</v>
      </c>
      <c r="C53" s="7" t="s">
        <v>75</v>
      </c>
      <c r="D53" s="7" t="s">
        <v>76</v>
      </c>
      <c r="E53" s="7" t="s">
        <v>77</v>
      </c>
      <c r="F53" s="7" t="s">
        <v>78</v>
      </c>
      <c r="G53" s="7" t="s">
        <v>79</v>
      </c>
      <c r="H53" s="7" t="s">
        <v>80</v>
      </c>
      <c r="I53" s="7" t="s">
        <v>81</v>
      </c>
      <c r="J53" s="7" t="s">
        <v>82</v>
      </c>
      <c r="K53" s="7" t="s">
        <v>83</v>
      </c>
      <c r="L53" s="7" t="s">
        <v>84</v>
      </c>
      <c r="M53" s="7" t="s">
        <v>85</v>
      </c>
      <c r="N53" s="203" t="s">
        <v>120</v>
      </c>
      <c r="O53" s="148" t="s">
        <v>122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29.4</v>
      </c>
      <c r="C54" s="152">
        <v>31.6</v>
      </c>
      <c r="D54" s="152">
        <v>30.7</v>
      </c>
      <c r="E54" s="152">
        <v>30.6</v>
      </c>
      <c r="F54" s="152">
        <v>30.2</v>
      </c>
      <c r="G54" s="152">
        <v>28.7</v>
      </c>
      <c r="H54" s="152">
        <v>28.73</v>
      </c>
      <c r="I54" s="152">
        <v>56.4</v>
      </c>
      <c r="J54" s="152">
        <v>57.8</v>
      </c>
      <c r="K54" s="152">
        <v>58.5</v>
      </c>
      <c r="L54" s="152">
        <v>62</v>
      </c>
      <c r="M54" s="152">
        <v>64.5</v>
      </c>
      <c r="N54" s="209">
        <f t="shared" ref="N54:N57" si="0">SUM(B54:M54)/12</f>
        <v>42.427500000000002</v>
      </c>
      <c r="O54" s="204">
        <v>134.5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175</v>
      </c>
      <c r="B55" s="152">
        <v>57.2</v>
      </c>
      <c r="C55" s="152">
        <v>59.9</v>
      </c>
      <c r="D55" s="152">
        <v>59.5</v>
      </c>
      <c r="E55" s="152">
        <v>59.8</v>
      </c>
      <c r="F55" s="152">
        <v>63.2</v>
      </c>
      <c r="G55" s="152">
        <v>61.4</v>
      </c>
      <c r="H55" s="152">
        <v>61.2</v>
      </c>
      <c r="I55" s="152">
        <v>62</v>
      </c>
      <c r="J55" s="152">
        <v>61.4</v>
      </c>
      <c r="K55" s="152">
        <v>60.1</v>
      </c>
      <c r="L55" s="152">
        <v>62.7</v>
      </c>
      <c r="M55" s="152">
        <v>64</v>
      </c>
      <c r="N55" s="209">
        <f t="shared" si="0"/>
        <v>61.033333333333331</v>
      </c>
      <c r="O55" s="204">
        <f t="shared" ref="O55:O57" si="1">SUM(N55/N54)*100</f>
        <v>143.85323984051223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62.7</v>
      </c>
      <c r="C56" s="152">
        <v>63</v>
      </c>
      <c r="D56" s="152">
        <v>63.7</v>
      </c>
      <c r="E56" s="152">
        <v>64.5</v>
      </c>
      <c r="F56" s="152">
        <v>67.900000000000006</v>
      </c>
      <c r="G56" s="152">
        <v>67.099999999999994</v>
      </c>
      <c r="H56" s="152">
        <v>71.7</v>
      </c>
      <c r="I56" s="152">
        <v>72.099999999999994</v>
      </c>
      <c r="J56" s="152">
        <v>73.5</v>
      </c>
      <c r="K56" s="152">
        <v>77.5</v>
      </c>
      <c r="L56" s="152">
        <v>77</v>
      </c>
      <c r="M56" s="152">
        <v>77.3</v>
      </c>
      <c r="N56" s="209">
        <f t="shared" si="0"/>
        <v>69.833333333333329</v>
      </c>
      <c r="O56" s="204">
        <f t="shared" si="1"/>
        <v>114.41835062807209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73.3</v>
      </c>
      <c r="C57" s="152">
        <v>73</v>
      </c>
      <c r="D57" s="152">
        <v>75.2</v>
      </c>
      <c r="E57" s="152">
        <v>74.099999999999994</v>
      </c>
      <c r="F57" s="152">
        <v>71.3</v>
      </c>
      <c r="G57" s="152">
        <v>72</v>
      </c>
      <c r="H57" s="152">
        <v>72</v>
      </c>
      <c r="I57" s="152">
        <v>76.2</v>
      </c>
      <c r="J57" s="152">
        <v>70.8</v>
      </c>
      <c r="K57" s="152">
        <v>70.099999999999994</v>
      </c>
      <c r="L57" s="152">
        <v>68.7</v>
      </c>
      <c r="M57" s="152">
        <v>69</v>
      </c>
      <c r="N57" s="209">
        <f t="shared" si="0"/>
        <v>72.141666666666666</v>
      </c>
      <c r="O57" s="204">
        <f t="shared" si="1"/>
        <v>103.3054892601432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2">
        <v>69.400000000000006</v>
      </c>
      <c r="C58" s="152">
        <v>69.400000000000006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74</v>
      </c>
      <c r="C83" s="7" t="s">
        <v>75</v>
      </c>
      <c r="D83" s="7" t="s">
        <v>76</v>
      </c>
      <c r="E83" s="7" t="s">
        <v>77</v>
      </c>
      <c r="F83" s="7" t="s">
        <v>78</v>
      </c>
      <c r="G83" s="7" t="s">
        <v>79</v>
      </c>
      <c r="H83" s="7" t="s">
        <v>80</v>
      </c>
      <c r="I83" s="7" t="s">
        <v>81</v>
      </c>
      <c r="J83" s="7" t="s">
        <v>82</v>
      </c>
      <c r="K83" s="7" t="s">
        <v>83</v>
      </c>
      <c r="L83" s="7" t="s">
        <v>84</v>
      </c>
      <c r="M83" s="7" t="s">
        <v>85</v>
      </c>
      <c r="N83" s="203" t="s">
        <v>120</v>
      </c>
      <c r="O83" s="148" t="s">
        <v>122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45">
        <v>55.6</v>
      </c>
      <c r="C84" s="145">
        <v>63.7</v>
      </c>
      <c r="D84" s="145">
        <v>75.3</v>
      </c>
      <c r="E84" s="145">
        <v>79</v>
      </c>
      <c r="F84" s="145">
        <v>73.599999999999994</v>
      </c>
      <c r="G84" s="145">
        <v>73.3</v>
      </c>
      <c r="H84" s="145">
        <v>73.599999999999994</v>
      </c>
      <c r="I84" s="145">
        <v>79.8</v>
      </c>
      <c r="J84" s="145">
        <v>87</v>
      </c>
      <c r="K84" s="145">
        <v>74.900000000000006</v>
      </c>
      <c r="L84" s="145">
        <v>77.900000000000006</v>
      </c>
      <c r="M84" s="145">
        <v>81.7</v>
      </c>
      <c r="N84" s="208">
        <f t="shared" ref="N84:N87" si="2">SUM(B84:M84)/12</f>
        <v>74.61666666666666</v>
      </c>
      <c r="O84" s="147">
        <v>107.8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175</v>
      </c>
      <c r="B85" s="145">
        <v>76.7</v>
      </c>
      <c r="C85" s="145">
        <v>70.099999999999994</v>
      </c>
      <c r="D85" s="145">
        <v>82.6</v>
      </c>
      <c r="E85" s="145">
        <v>84.7</v>
      </c>
      <c r="F85" s="145">
        <v>82.1</v>
      </c>
      <c r="G85" s="145">
        <v>83.4</v>
      </c>
      <c r="H85" s="145">
        <v>86.1</v>
      </c>
      <c r="I85" s="145">
        <v>75.900000000000006</v>
      </c>
      <c r="J85" s="145">
        <v>82.2</v>
      </c>
      <c r="K85" s="145">
        <v>81.2</v>
      </c>
      <c r="L85" s="145">
        <v>80.2</v>
      </c>
      <c r="M85" s="145">
        <v>81.900000000000006</v>
      </c>
      <c r="N85" s="208">
        <f t="shared" si="2"/>
        <v>80.591666666666683</v>
      </c>
      <c r="O85" s="147">
        <f t="shared" ref="O85:O87" si="3">ROUND(N85/N84*100,1)</f>
        <v>108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45">
        <v>72.3</v>
      </c>
      <c r="C86" s="145">
        <v>74.900000000000006</v>
      </c>
      <c r="D86" s="145">
        <v>81.3</v>
      </c>
      <c r="E86" s="145">
        <v>70.599999999999994</v>
      </c>
      <c r="F86" s="145">
        <v>79.400000000000006</v>
      </c>
      <c r="G86" s="145">
        <v>83.6</v>
      </c>
      <c r="H86" s="145">
        <v>82</v>
      </c>
      <c r="I86" s="145">
        <v>71.8</v>
      </c>
      <c r="J86" s="145">
        <v>79.099999999999994</v>
      </c>
      <c r="K86" s="145">
        <v>85.6</v>
      </c>
      <c r="L86" s="145">
        <v>67.599999999999994</v>
      </c>
      <c r="M86" s="145">
        <v>84.1</v>
      </c>
      <c r="N86" s="208">
        <f t="shared" si="2"/>
        <v>77.691666666666677</v>
      </c>
      <c r="O86" s="147">
        <f t="shared" si="3"/>
        <v>96.4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45">
        <v>68.7</v>
      </c>
      <c r="C87" s="145">
        <v>79.3</v>
      </c>
      <c r="D87" s="145">
        <v>85.6</v>
      </c>
      <c r="E87" s="145">
        <v>66.8</v>
      </c>
      <c r="F87" s="145">
        <v>73</v>
      </c>
      <c r="G87" s="145">
        <v>88</v>
      </c>
      <c r="H87" s="145">
        <v>79.400000000000006</v>
      </c>
      <c r="I87" s="145">
        <v>65.2</v>
      </c>
      <c r="J87" s="145">
        <v>66</v>
      </c>
      <c r="K87" s="145">
        <v>74</v>
      </c>
      <c r="L87" s="145">
        <v>78.3</v>
      </c>
      <c r="M87" s="145">
        <v>78.8</v>
      </c>
      <c r="N87" s="208">
        <f t="shared" si="2"/>
        <v>75.258333333333326</v>
      </c>
      <c r="O87" s="147">
        <f t="shared" si="3"/>
        <v>96.9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193</v>
      </c>
      <c r="B88" s="145">
        <v>69.2</v>
      </c>
      <c r="C88" s="145">
        <v>79.8</v>
      </c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topLeftCell="A4" workbookViewId="0">
      <selection activeCell="P34" sqref="P34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3" t="s">
        <v>125</v>
      </c>
      <c r="F1" s="143"/>
      <c r="G1" s="143"/>
      <c r="H1" s="143"/>
    </row>
    <row r="2" spans="1:13">
      <c r="A2" s="447"/>
    </row>
    <row r="3" spans="1:13" ht="17.25">
      <c r="A3" s="447"/>
      <c r="C3" s="143"/>
    </row>
    <row r="4" spans="1:13" ht="17.25">
      <c r="A4" s="447"/>
      <c r="J4" s="143"/>
      <c r="K4" s="143"/>
      <c r="L4" s="143"/>
      <c r="M4" s="143"/>
    </row>
    <row r="5" spans="1:13">
      <c r="A5" s="447"/>
    </row>
    <row r="6" spans="1:13">
      <c r="A6" s="447"/>
    </row>
    <row r="7" spans="1:13">
      <c r="A7" s="447"/>
    </row>
    <row r="8" spans="1:13">
      <c r="A8" s="447"/>
    </row>
    <row r="9" spans="1:13">
      <c r="A9" s="447"/>
    </row>
    <row r="10" spans="1:13">
      <c r="A10" s="447"/>
    </row>
    <row r="11" spans="1:13">
      <c r="A11" s="447"/>
    </row>
    <row r="12" spans="1:13">
      <c r="A12" s="447"/>
    </row>
    <row r="13" spans="1:13">
      <c r="A13" s="447"/>
    </row>
    <row r="14" spans="1:13">
      <c r="A14" s="447"/>
    </row>
    <row r="15" spans="1:13">
      <c r="A15" s="447"/>
    </row>
    <row r="16" spans="1:13">
      <c r="A16" s="447"/>
    </row>
    <row r="17" spans="1:15">
      <c r="A17" s="447"/>
    </row>
    <row r="18" spans="1:15">
      <c r="A18" s="447"/>
    </row>
    <row r="19" spans="1:15">
      <c r="A19" s="447"/>
    </row>
    <row r="20" spans="1:15">
      <c r="A20" s="447"/>
    </row>
    <row r="21" spans="1:15">
      <c r="A21" s="447"/>
    </row>
    <row r="22" spans="1:15">
      <c r="A22" s="447"/>
    </row>
    <row r="23" spans="1:15">
      <c r="A23" s="447"/>
    </row>
    <row r="24" spans="1:15">
      <c r="A24" s="447"/>
    </row>
    <row r="25" spans="1:15">
      <c r="A25" s="447"/>
    </row>
    <row r="26" spans="1:15">
      <c r="A26" s="447"/>
    </row>
    <row r="27" spans="1:15">
      <c r="A27" s="447"/>
    </row>
    <row r="28" spans="1:15">
      <c r="A28" s="447"/>
    </row>
    <row r="29" spans="1:15">
      <c r="A29" s="447"/>
      <c r="O29" s="345"/>
    </row>
    <row r="30" spans="1:15">
      <c r="A30" s="447"/>
    </row>
    <row r="31" spans="1:15">
      <c r="A31" s="447"/>
    </row>
    <row r="32" spans="1:15">
      <c r="A32" s="447"/>
    </row>
    <row r="33" spans="1:14">
      <c r="A33" s="447"/>
    </row>
    <row r="34" spans="1:14">
      <c r="A34" s="447"/>
    </row>
    <row r="35" spans="1:14" s="42" customFormat="1" ht="20.100000000000001" customHeight="1">
      <c r="A35" s="447"/>
      <c r="B35" s="359" t="s">
        <v>163</v>
      </c>
      <c r="C35" s="359" t="s">
        <v>154</v>
      </c>
      <c r="D35" s="359" t="s">
        <v>157</v>
      </c>
      <c r="E35" s="359" t="s">
        <v>162</v>
      </c>
      <c r="F35" s="359" t="s">
        <v>165</v>
      </c>
      <c r="G35" s="359" t="s">
        <v>166</v>
      </c>
      <c r="H35" s="359" t="s">
        <v>167</v>
      </c>
      <c r="I35" s="359" t="s">
        <v>177</v>
      </c>
      <c r="J35" s="359" t="s">
        <v>183</v>
      </c>
      <c r="K35" s="359" t="s">
        <v>181</v>
      </c>
      <c r="L35" s="359" t="s">
        <v>192</v>
      </c>
      <c r="M35" s="360" t="s">
        <v>207</v>
      </c>
      <c r="N35" s="47"/>
    </row>
    <row r="36" spans="1:14" ht="25.5" customHeight="1">
      <c r="A36" s="447"/>
      <c r="B36" s="413" t="s">
        <v>106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146.69999999999999</v>
      </c>
    </row>
    <row r="37" spans="1:14" ht="25.5" customHeight="1">
      <c r="A37" s="447"/>
      <c r="B37" s="425" t="s">
        <v>189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246.2</v>
      </c>
    </row>
    <row r="38" spans="1:14" ht="24.75" customHeight="1">
      <c r="A38" s="447"/>
      <c r="B38" s="172" t="s">
        <v>128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4" t="s">
        <v>201</v>
      </c>
      <c r="C1" s="454"/>
      <c r="D1" s="454"/>
      <c r="E1" s="454"/>
      <c r="F1" s="454"/>
      <c r="G1" s="455" t="s">
        <v>126</v>
      </c>
      <c r="H1" s="455"/>
      <c r="I1" s="455"/>
      <c r="J1" s="221" t="s">
        <v>107</v>
      </c>
      <c r="K1" s="3"/>
      <c r="M1" s="3" t="s">
        <v>174</v>
      </c>
    </row>
    <row r="2" spans="2:15">
      <c r="B2" s="454"/>
      <c r="C2" s="454"/>
      <c r="D2" s="454"/>
      <c r="E2" s="454"/>
      <c r="F2" s="454"/>
      <c r="G2" s="455"/>
      <c r="H2" s="455"/>
      <c r="I2" s="455"/>
      <c r="J2" s="370">
        <v>191638</v>
      </c>
      <c r="K2" s="4" t="s">
        <v>109</v>
      </c>
      <c r="L2" s="338">
        <f t="shared" ref="L2:L7" si="0">SUM(J2)</f>
        <v>191638</v>
      </c>
      <c r="M2" s="370">
        <v>132427</v>
      </c>
    </row>
    <row r="3" spans="2:15">
      <c r="J3" s="370">
        <v>384534</v>
      </c>
      <c r="K3" s="3" t="s">
        <v>110</v>
      </c>
      <c r="L3" s="338">
        <f t="shared" si="0"/>
        <v>384534</v>
      </c>
      <c r="M3" s="370">
        <v>232385</v>
      </c>
    </row>
    <row r="4" spans="2:15">
      <c r="J4" s="370">
        <v>511036</v>
      </c>
      <c r="K4" s="3" t="s">
        <v>101</v>
      </c>
      <c r="L4" s="338">
        <f t="shared" si="0"/>
        <v>511036</v>
      </c>
      <c r="M4" s="370">
        <v>322669</v>
      </c>
    </row>
    <row r="5" spans="2:15">
      <c r="J5" s="370">
        <v>244810</v>
      </c>
      <c r="K5" s="3" t="s">
        <v>89</v>
      </c>
      <c r="L5" s="338">
        <f t="shared" si="0"/>
        <v>244810</v>
      </c>
      <c r="M5" s="370">
        <v>213002</v>
      </c>
    </row>
    <row r="6" spans="2:15">
      <c r="J6" s="370">
        <v>283562</v>
      </c>
      <c r="K6" s="3" t="s">
        <v>99</v>
      </c>
      <c r="L6" s="338">
        <f t="shared" si="0"/>
        <v>283562</v>
      </c>
      <c r="M6" s="370">
        <v>167253</v>
      </c>
    </row>
    <row r="7" spans="2:15">
      <c r="J7" s="370">
        <v>845980</v>
      </c>
      <c r="K7" s="3" t="s">
        <v>102</v>
      </c>
      <c r="L7" s="338">
        <f t="shared" si="0"/>
        <v>845980</v>
      </c>
      <c r="M7" s="370">
        <v>587839</v>
      </c>
    </row>
    <row r="8" spans="2:15">
      <c r="J8" s="338">
        <f>SUM(J2:J7)</f>
        <v>2461560</v>
      </c>
      <c r="K8" s="3" t="s">
        <v>91</v>
      </c>
      <c r="L8" s="405">
        <f>SUM(L2:L7)</f>
        <v>2461560</v>
      </c>
      <c r="M8" s="338">
        <f>SUM(M2:M7)</f>
        <v>1655575</v>
      </c>
    </row>
    <row r="10" spans="2:15">
      <c r="K10" s="3"/>
      <c r="L10" s="3" t="s">
        <v>158</v>
      </c>
      <c r="M10" s="3" t="s">
        <v>111</v>
      </c>
      <c r="N10" s="3"/>
      <c r="O10" s="3" t="s">
        <v>127</v>
      </c>
    </row>
    <row r="11" spans="2:15">
      <c r="K11" s="4" t="s">
        <v>109</v>
      </c>
      <c r="L11" s="338">
        <f>SUM(M2)</f>
        <v>132427</v>
      </c>
      <c r="M11" s="338">
        <f t="shared" ref="M11:M17" si="1">SUM(N11-L11)</f>
        <v>59211</v>
      </c>
      <c r="N11" s="338">
        <f t="shared" ref="N11:N17" si="2">SUM(L2)</f>
        <v>191638</v>
      </c>
      <c r="O11" s="339">
        <f>SUM(L11/N11)</f>
        <v>0.69102683183919678</v>
      </c>
    </row>
    <row r="12" spans="2:15">
      <c r="K12" s="3" t="s">
        <v>110</v>
      </c>
      <c r="L12" s="338">
        <f t="shared" ref="L12:L17" si="3">SUM(M3)</f>
        <v>232385</v>
      </c>
      <c r="M12" s="338">
        <f t="shared" si="1"/>
        <v>152149</v>
      </c>
      <c r="N12" s="338">
        <f t="shared" si="2"/>
        <v>384534</v>
      </c>
      <c r="O12" s="339">
        <f t="shared" ref="O12:O17" si="4">SUM(L12/N12)</f>
        <v>0.6043288759901595</v>
      </c>
    </row>
    <row r="13" spans="2:15">
      <c r="K13" s="3" t="s">
        <v>101</v>
      </c>
      <c r="L13" s="338">
        <f t="shared" si="3"/>
        <v>322669</v>
      </c>
      <c r="M13" s="338">
        <f t="shared" si="1"/>
        <v>188367</v>
      </c>
      <c r="N13" s="338">
        <f t="shared" si="2"/>
        <v>511036</v>
      </c>
      <c r="O13" s="339">
        <f t="shared" si="4"/>
        <v>0.63140170164137166</v>
      </c>
    </row>
    <row r="14" spans="2:15">
      <c r="K14" s="3" t="s">
        <v>89</v>
      </c>
      <c r="L14" s="338">
        <f t="shared" si="3"/>
        <v>213002</v>
      </c>
      <c r="M14" s="338">
        <f t="shared" si="1"/>
        <v>31808</v>
      </c>
      <c r="N14" s="338">
        <f t="shared" si="2"/>
        <v>244810</v>
      </c>
      <c r="O14" s="339">
        <f t="shared" si="4"/>
        <v>0.87007066704791469</v>
      </c>
    </row>
    <row r="15" spans="2:15">
      <c r="K15" s="3" t="s">
        <v>99</v>
      </c>
      <c r="L15" s="338">
        <f t="shared" si="3"/>
        <v>167253</v>
      </c>
      <c r="M15" s="338">
        <f t="shared" si="1"/>
        <v>116309</v>
      </c>
      <c r="N15" s="338">
        <f t="shared" si="2"/>
        <v>283562</v>
      </c>
      <c r="O15" s="339">
        <f t="shared" si="4"/>
        <v>0.58982867944223838</v>
      </c>
    </row>
    <row r="16" spans="2:15">
      <c r="K16" s="3" t="s">
        <v>102</v>
      </c>
      <c r="L16" s="338">
        <f t="shared" si="3"/>
        <v>587839</v>
      </c>
      <c r="M16" s="338">
        <f t="shared" si="1"/>
        <v>258141</v>
      </c>
      <c r="N16" s="338">
        <f t="shared" si="2"/>
        <v>845980</v>
      </c>
      <c r="O16" s="339">
        <f t="shared" si="4"/>
        <v>0.69486158065202486</v>
      </c>
    </row>
    <row r="17" spans="11:15">
      <c r="K17" s="3" t="s">
        <v>91</v>
      </c>
      <c r="L17" s="338">
        <f t="shared" si="3"/>
        <v>1655575</v>
      </c>
      <c r="M17" s="338">
        <f t="shared" si="1"/>
        <v>805985</v>
      </c>
      <c r="N17" s="338">
        <f t="shared" si="2"/>
        <v>2461560</v>
      </c>
      <c r="O17" s="339">
        <f t="shared" si="4"/>
        <v>0.6725714587497359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112</v>
      </c>
      <c r="B56" s="36"/>
      <c r="C56" s="456" t="s">
        <v>107</v>
      </c>
      <c r="D56" s="457"/>
      <c r="E56" s="456" t="s">
        <v>108</v>
      </c>
      <c r="F56" s="457"/>
      <c r="G56" s="460" t="s">
        <v>113</v>
      </c>
      <c r="H56" s="456" t="s">
        <v>114</v>
      </c>
      <c r="I56" s="457"/>
    </row>
    <row r="57" spans="1:9" ht="14.25">
      <c r="A57" s="37" t="s">
        <v>115</v>
      </c>
      <c r="B57" s="38"/>
      <c r="C57" s="458"/>
      <c r="D57" s="459"/>
      <c r="E57" s="458"/>
      <c r="F57" s="459"/>
      <c r="G57" s="461"/>
      <c r="H57" s="458"/>
      <c r="I57" s="459"/>
    </row>
    <row r="58" spans="1:9" ht="19.5" customHeight="1">
      <c r="A58" s="41" t="s">
        <v>116</v>
      </c>
      <c r="B58" s="39"/>
      <c r="C58" s="464" t="s">
        <v>190</v>
      </c>
      <c r="D58" s="465"/>
      <c r="E58" s="462" t="s">
        <v>202</v>
      </c>
      <c r="F58" s="463"/>
      <c r="G58" s="80">
        <v>15.4</v>
      </c>
      <c r="H58" s="40"/>
      <c r="I58" s="39"/>
    </row>
    <row r="59" spans="1:9" ht="19.5" customHeight="1">
      <c r="A59" s="41" t="s">
        <v>117</v>
      </c>
      <c r="B59" s="39"/>
      <c r="C59" s="466" t="s">
        <v>152</v>
      </c>
      <c r="D59" s="465"/>
      <c r="E59" s="462" t="s">
        <v>203</v>
      </c>
      <c r="F59" s="463"/>
      <c r="G59" s="84">
        <v>30.7</v>
      </c>
      <c r="H59" s="40"/>
      <c r="I59" s="39"/>
    </row>
    <row r="60" spans="1:9" ht="20.100000000000001" customHeight="1">
      <c r="A60" s="41" t="s">
        <v>118</v>
      </c>
      <c r="B60" s="39"/>
      <c r="C60" s="462" t="s">
        <v>191</v>
      </c>
      <c r="D60" s="463"/>
      <c r="E60" s="462" t="s">
        <v>204</v>
      </c>
      <c r="F60" s="463"/>
      <c r="G60" s="80">
        <v>80.5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C91" sqref="C91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74</v>
      </c>
      <c r="C25" s="145" t="s">
        <v>75</v>
      </c>
      <c r="D25" s="145" t="s">
        <v>76</v>
      </c>
      <c r="E25" s="145" t="s">
        <v>77</v>
      </c>
      <c r="F25" s="145" t="s">
        <v>78</v>
      </c>
      <c r="G25" s="145" t="s">
        <v>79</v>
      </c>
      <c r="H25" s="145" t="s">
        <v>80</v>
      </c>
      <c r="I25" s="145" t="s">
        <v>81</v>
      </c>
      <c r="J25" s="145" t="s">
        <v>82</v>
      </c>
      <c r="K25" s="145" t="s">
        <v>83</v>
      </c>
      <c r="L25" s="145" t="s">
        <v>84</v>
      </c>
      <c r="M25" s="146" t="s">
        <v>85</v>
      </c>
      <c r="N25" s="203" t="s">
        <v>123</v>
      </c>
      <c r="O25" s="148" t="s">
        <v>122</v>
      </c>
      <c r="AI25"/>
    </row>
    <row r="26" spans="1:35" ht="9.9499999999999993" customHeight="1">
      <c r="A26" s="6" t="s">
        <v>169</v>
      </c>
      <c r="B26" s="145">
        <v>62</v>
      </c>
      <c r="C26" s="145">
        <v>71.900000000000006</v>
      </c>
      <c r="D26" s="147">
        <v>82.3</v>
      </c>
      <c r="E26" s="145">
        <v>86.9</v>
      </c>
      <c r="F26" s="145">
        <v>79.5</v>
      </c>
      <c r="G26" s="145">
        <v>84.7</v>
      </c>
      <c r="H26" s="147">
        <v>77.8</v>
      </c>
      <c r="I26" s="145">
        <v>103.2</v>
      </c>
      <c r="J26" s="145">
        <v>105.2</v>
      </c>
      <c r="K26" s="145">
        <v>95.4</v>
      </c>
      <c r="L26" s="145">
        <v>100.3</v>
      </c>
      <c r="M26" s="300">
        <v>106.6</v>
      </c>
      <c r="N26" s="301">
        <f t="shared" ref="N26:N27" si="0">SUM(B26:M26)</f>
        <v>1055.8</v>
      </c>
      <c r="O26" s="147">
        <v>116.7</v>
      </c>
    </row>
    <row r="27" spans="1:35" ht="9.9499999999999993" customHeight="1">
      <c r="A27" s="6" t="s">
        <v>175</v>
      </c>
      <c r="B27" s="145">
        <v>93.3</v>
      </c>
      <c r="C27" s="145">
        <v>91.3</v>
      </c>
      <c r="D27" s="147">
        <v>106.6</v>
      </c>
      <c r="E27" s="145">
        <v>106.6</v>
      </c>
      <c r="F27" s="145">
        <v>101.9</v>
      </c>
      <c r="G27" s="145">
        <v>113</v>
      </c>
      <c r="H27" s="147">
        <v>110.5</v>
      </c>
      <c r="I27" s="145">
        <v>100.3</v>
      </c>
      <c r="J27" s="145">
        <v>104.2</v>
      </c>
      <c r="K27" s="145">
        <v>103.1</v>
      </c>
      <c r="L27" s="145">
        <v>103.7</v>
      </c>
      <c r="M27" s="300">
        <v>103.6</v>
      </c>
      <c r="N27" s="301">
        <f t="shared" si="0"/>
        <v>1238.0999999999999</v>
      </c>
      <c r="O27" s="147">
        <f>SUM(N27/N26)*100</f>
        <v>117.26652775146809</v>
      </c>
    </row>
    <row r="28" spans="1:35" ht="9.9499999999999993" customHeight="1">
      <c r="A28" s="6" t="s">
        <v>180</v>
      </c>
      <c r="B28" s="145">
        <v>91.6</v>
      </c>
      <c r="C28" s="145">
        <v>96.2</v>
      </c>
      <c r="D28" s="147">
        <v>103.6</v>
      </c>
      <c r="E28" s="145">
        <v>104.5</v>
      </c>
      <c r="F28" s="145">
        <v>106.1</v>
      </c>
      <c r="G28" s="145">
        <v>112.9</v>
      </c>
      <c r="H28" s="147">
        <v>114</v>
      </c>
      <c r="I28" s="145">
        <v>98.3</v>
      </c>
      <c r="J28" s="145">
        <v>106.4</v>
      </c>
      <c r="K28" s="145">
        <v>118.9</v>
      </c>
      <c r="L28" s="145">
        <v>102.8</v>
      </c>
      <c r="M28" s="300">
        <v>116.4</v>
      </c>
      <c r="N28" s="301">
        <f t="shared" ref="N28" si="1">SUM(B28:M28)</f>
        <v>1271.7</v>
      </c>
      <c r="O28" s="147">
        <f>SUM(N28/N27)*100</f>
        <v>102.71383571601649</v>
      </c>
    </row>
    <row r="29" spans="1:35" ht="9.9499999999999993" customHeight="1">
      <c r="A29" s="6" t="s">
        <v>185</v>
      </c>
      <c r="B29" s="145">
        <v>96.6</v>
      </c>
      <c r="C29" s="145">
        <v>108.3</v>
      </c>
      <c r="D29" s="147">
        <v>112.8</v>
      </c>
      <c r="E29" s="145">
        <v>102.7</v>
      </c>
      <c r="F29" s="145">
        <v>105.5</v>
      </c>
      <c r="G29" s="145">
        <v>119.6</v>
      </c>
      <c r="H29" s="147">
        <v>113.1</v>
      </c>
      <c r="I29" s="145">
        <v>97.8</v>
      </c>
      <c r="J29" s="145">
        <v>94.8</v>
      </c>
      <c r="K29" s="145">
        <v>105.8</v>
      </c>
      <c r="L29" s="145">
        <v>104.2</v>
      </c>
      <c r="M29" s="300">
        <v>101.9</v>
      </c>
      <c r="N29" s="301">
        <f t="shared" ref="N29" si="2">SUM(B29:M29)</f>
        <v>1263.1000000000001</v>
      </c>
      <c r="O29" s="147">
        <f>SUM(N29/N28)*100</f>
        <v>99.323739875756871</v>
      </c>
    </row>
    <row r="30" spans="1:35" ht="9.9499999999999993" customHeight="1">
      <c r="A30" s="6" t="s">
        <v>193</v>
      </c>
      <c r="B30" s="145">
        <v>94.9</v>
      </c>
      <c r="C30" s="145">
        <v>103.4</v>
      </c>
      <c r="D30" s="147"/>
      <c r="E30" s="145"/>
      <c r="F30" s="145"/>
      <c r="G30" s="145"/>
      <c r="H30" s="147"/>
      <c r="I30" s="145"/>
      <c r="J30" s="145"/>
      <c r="K30" s="145"/>
      <c r="L30" s="145"/>
      <c r="M30" s="300"/>
      <c r="N30" s="301">
        <f t="shared" ref="N30" si="3">SUM(B30:M30)</f>
        <v>198.3</v>
      </c>
      <c r="O30" s="147">
        <f>SUM(N30/N29)*100</f>
        <v>15.699469559021454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74</v>
      </c>
      <c r="C55" s="145" t="s">
        <v>75</v>
      </c>
      <c r="D55" s="145" t="s">
        <v>76</v>
      </c>
      <c r="E55" s="145" t="s">
        <v>77</v>
      </c>
      <c r="F55" s="145" t="s">
        <v>78</v>
      </c>
      <c r="G55" s="145" t="s">
        <v>79</v>
      </c>
      <c r="H55" s="145" t="s">
        <v>80</v>
      </c>
      <c r="I55" s="145" t="s">
        <v>81</v>
      </c>
      <c r="J55" s="145" t="s">
        <v>82</v>
      </c>
      <c r="K55" s="145" t="s">
        <v>83</v>
      </c>
      <c r="L55" s="145" t="s">
        <v>84</v>
      </c>
      <c r="M55" s="146" t="s">
        <v>85</v>
      </c>
      <c r="N55" s="203" t="s">
        <v>124</v>
      </c>
      <c r="O55" s="148" t="s">
        <v>122</v>
      </c>
    </row>
    <row r="56" spans="1:17" ht="9.9499999999999993" customHeight="1">
      <c r="A56" s="6" t="s">
        <v>169</v>
      </c>
      <c r="B56" s="145">
        <v>107.9</v>
      </c>
      <c r="C56" s="145">
        <v>111.7</v>
      </c>
      <c r="D56" s="145">
        <v>111.9</v>
      </c>
      <c r="E56" s="145">
        <v>110.2</v>
      </c>
      <c r="F56" s="145">
        <v>112.5</v>
      </c>
      <c r="G56" s="145">
        <v>113</v>
      </c>
      <c r="H56" s="145">
        <v>111.4</v>
      </c>
      <c r="I56" s="145">
        <v>144</v>
      </c>
      <c r="J56" s="146">
        <v>145.1</v>
      </c>
      <c r="K56" s="145">
        <v>144.6</v>
      </c>
      <c r="L56" s="145">
        <v>147.4</v>
      </c>
      <c r="M56" s="146">
        <v>148.4</v>
      </c>
      <c r="N56" s="208">
        <f t="shared" ref="N56:N59" si="4">SUM(B56:M56)/12</f>
        <v>125.67500000000001</v>
      </c>
      <c r="O56" s="147">
        <v>104.3</v>
      </c>
      <c r="P56" s="17"/>
      <c r="Q56" s="17"/>
    </row>
    <row r="57" spans="1:17" ht="9.9499999999999993" customHeight="1">
      <c r="A57" s="6" t="s">
        <v>175</v>
      </c>
      <c r="B57" s="145">
        <v>141.30000000000001</v>
      </c>
      <c r="C57" s="145">
        <v>142.30000000000001</v>
      </c>
      <c r="D57" s="145">
        <v>141.1</v>
      </c>
      <c r="E57" s="145">
        <v>140.1</v>
      </c>
      <c r="F57" s="145">
        <v>145.19999999999999</v>
      </c>
      <c r="G57" s="145">
        <v>146.30000000000001</v>
      </c>
      <c r="H57" s="145">
        <v>140.9</v>
      </c>
      <c r="I57" s="145">
        <v>140.80000000000001</v>
      </c>
      <c r="J57" s="146">
        <v>138</v>
      </c>
      <c r="K57" s="145">
        <v>138.30000000000001</v>
      </c>
      <c r="L57" s="145">
        <v>140.9</v>
      </c>
      <c r="M57" s="146">
        <v>141.1</v>
      </c>
      <c r="N57" s="208">
        <f t="shared" si="4"/>
        <v>141.35833333333332</v>
      </c>
      <c r="O57" s="147">
        <f>SUM(N57/N56)*100</f>
        <v>112.47927856242951</v>
      </c>
      <c r="P57" s="17"/>
      <c r="Q57" s="17"/>
    </row>
    <row r="58" spans="1:17" ht="9.9499999999999993" customHeight="1">
      <c r="A58" s="6" t="s">
        <v>180</v>
      </c>
      <c r="B58" s="145">
        <v>141.4</v>
      </c>
      <c r="C58" s="145">
        <v>142</v>
      </c>
      <c r="D58" s="145">
        <v>141.30000000000001</v>
      </c>
      <c r="E58" s="145">
        <v>142.80000000000001</v>
      </c>
      <c r="F58" s="145">
        <v>148.4</v>
      </c>
      <c r="G58" s="145">
        <v>148.9</v>
      </c>
      <c r="H58" s="145">
        <v>155</v>
      </c>
      <c r="I58" s="145">
        <v>154.5</v>
      </c>
      <c r="J58" s="146">
        <v>153.4</v>
      </c>
      <c r="K58" s="145">
        <v>157.9</v>
      </c>
      <c r="L58" s="145">
        <v>155.4</v>
      </c>
      <c r="M58" s="146">
        <v>152.80000000000001</v>
      </c>
      <c r="N58" s="208">
        <f t="shared" si="4"/>
        <v>149.48333333333335</v>
      </c>
      <c r="O58" s="147">
        <f>SUM(N58/N57)*100</f>
        <v>105.74780404409599</v>
      </c>
      <c r="P58" s="17"/>
      <c r="Q58" s="17"/>
    </row>
    <row r="59" spans="1:17" ht="10.5" customHeight="1">
      <c r="A59" s="6" t="s">
        <v>185</v>
      </c>
      <c r="B59" s="147">
        <v>151</v>
      </c>
      <c r="C59" s="145">
        <v>149.6</v>
      </c>
      <c r="D59" s="145">
        <v>151.1</v>
      </c>
      <c r="E59" s="145">
        <v>149.80000000000001</v>
      </c>
      <c r="F59" s="145">
        <v>147.9</v>
      </c>
      <c r="G59" s="145">
        <v>153.9</v>
      </c>
      <c r="H59" s="145">
        <v>150.4</v>
      </c>
      <c r="I59" s="145">
        <v>153.5</v>
      </c>
      <c r="J59" s="146">
        <v>147.69999999999999</v>
      </c>
      <c r="K59" s="145">
        <v>148.4</v>
      </c>
      <c r="L59" s="145">
        <v>148.4</v>
      </c>
      <c r="M59" s="146">
        <v>144</v>
      </c>
      <c r="N59" s="208">
        <f t="shared" si="4"/>
        <v>149.64166666666668</v>
      </c>
      <c r="O59" s="147">
        <f>SUM(N59/N58)*100</f>
        <v>100.10592039246293</v>
      </c>
      <c r="P59" s="17"/>
      <c r="Q59" s="17"/>
    </row>
    <row r="60" spans="1:17" ht="10.5" customHeight="1">
      <c r="A60" s="6" t="s">
        <v>193</v>
      </c>
      <c r="B60" s="147">
        <v>145.1</v>
      </c>
      <c r="C60" s="145">
        <v>148.19999999999999</v>
      </c>
      <c r="D60" s="145"/>
      <c r="E60" s="145"/>
      <c r="F60" s="145"/>
      <c r="G60" s="145"/>
      <c r="H60" s="145"/>
      <c r="I60" s="145"/>
      <c r="J60" s="146"/>
      <c r="K60" s="145"/>
      <c r="L60" s="145"/>
      <c r="M60" s="146"/>
      <c r="N60" s="208">
        <f t="shared" ref="N60" si="5">SUM(B60:M60)/12</f>
        <v>24.441666666666663</v>
      </c>
      <c r="O60" s="147">
        <f>SUM(N60/N59)*100</f>
        <v>16.33346327337528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74</v>
      </c>
      <c r="C85" s="145" t="s">
        <v>75</v>
      </c>
      <c r="D85" s="145" t="s">
        <v>76</v>
      </c>
      <c r="E85" s="145" t="s">
        <v>77</v>
      </c>
      <c r="F85" s="145" t="s">
        <v>78</v>
      </c>
      <c r="G85" s="145" t="s">
        <v>79</v>
      </c>
      <c r="H85" s="145" t="s">
        <v>80</v>
      </c>
      <c r="I85" s="145" t="s">
        <v>81</v>
      </c>
      <c r="J85" s="145" t="s">
        <v>82</v>
      </c>
      <c r="K85" s="145" t="s">
        <v>83</v>
      </c>
      <c r="L85" s="145" t="s">
        <v>84</v>
      </c>
      <c r="M85" s="146" t="s">
        <v>85</v>
      </c>
      <c r="N85" s="203" t="s">
        <v>124</v>
      </c>
      <c r="O85" s="148" t="s">
        <v>122</v>
      </c>
    </row>
    <row r="86" spans="1:25" ht="9.9499999999999993" customHeight="1">
      <c r="A86" s="6" t="s">
        <v>169</v>
      </c>
      <c r="B86" s="145">
        <v>57.4</v>
      </c>
      <c r="C86" s="145">
        <v>63.8</v>
      </c>
      <c r="D86" s="145">
        <v>73.5</v>
      </c>
      <c r="E86" s="145">
        <v>79</v>
      </c>
      <c r="F86" s="145">
        <v>70.3</v>
      </c>
      <c r="G86" s="145">
        <v>74.900000000000006</v>
      </c>
      <c r="H86" s="145">
        <v>70</v>
      </c>
      <c r="I86" s="145">
        <v>68</v>
      </c>
      <c r="J86" s="146">
        <v>72.400000000000006</v>
      </c>
      <c r="K86" s="145">
        <v>66</v>
      </c>
      <c r="L86" s="145">
        <v>67.7</v>
      </c>
      <c r="M86" s="146">
        <v>71.7</v>
      </c>
      <c r="N86" s="208">
        <f>SUM(B86:M86)/12</f>
        <v>69.558333333333337</v>
      </c>
      <c r="O86" s="404">
        <v>110.9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175</v>
      </c>
      <c r="B87" s="145">
        <v>66.900000000000006</v>
      </c>
      <c r="C87" s="145">
        <v>64.099999999999994</v>
      </c>
      <c r="D87" s="145">
        <v>75.599999999999994</v>
      </c>
      <c r="E87" s="145">
        <v>76.2</v>
      </c>
      <c r="F87" s="145">
        <v>69.599999999999994</v>
      </c>
      <c r="G87" s="145">
        <v>77.2</v>
      </c>
      <c r="H87" s="145">
        <v>78.8</v>
      </c>
      <c r="I87" s="145">
        <v>71.3</v>
      </c>
      <c r="J87" s="146">
        <v>75.8</v>
      </c>
      <c r="K87" s="145">
        <v>74.5</v>
      </c>
      <c r="L87" s="145">
        <v>73.3</v>
      </c>
      <c r="M87" s="146">
        <v>73.400000000000006</v>
      </c>
      <c r="N87" s="208">
        <f>SUM(B87:M87)/12</f>
        <v>73.058333333333323</v>
      </c>
      <c r="O87" s="404">
        <f>SUM(N87/N86)*100</f>
        <v>105.03174793338923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180</v>
      </c>
      <c r="B88" s="145">
        <v>64.8</v>
      </c>
      <c r="C88" s="145">
        <v>67.7</v>
      </c>
      <c r="D88" s="145">
        <v>73.400000000000006</v>
      </c>
      <c r="E88" s="145">
        <v>73.099999999999994</v>
      </c>
      <c r="F88" s="145">
        <v>70.900000000000006</v>
      </c>
      <c r="G88" s="145">
        <v>75.8</v>
      </c>
      <c r="H88" s="145">
        <v>73</v>
      </c>
      <c r="I88" s="145">
        <v>63.7</v>
      </c>
      <c r="J88" s="146">
        <v>69.5</v>
      </c>
      <c r="K88" s="145">
        <v>74.900000000000006</v>
      </c>
      <c r="L88" s="145">
        <v>66.5</v>
      </c>
      <c r="M88" s="146">
        <v>76.400000000000006</v>
      </c>
      <c r="N88" s="208">
        <f>SUM(B88:M88)/12</f>
        <v>70.808333333333323</v>
      </c>
      <c r="O88" s="404">
        <f>SUM(N88/N87)*100</f>
        <v>96.920269191285499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185</v>
      </c>
      <c r="B89" s="145">
        <v>64.2</v>
      </c>
      <c r="C89" s="145">
        <v>72.5</v>
      </c>
      <c r="D89" s="145">
        <v>74.5</v>
      </c>
      <c r="E89" s="145">
        <v>68.7</v>
      </c>
      <c r="F89" s="145">
        <v>71.5</v>
      </c>
      <c r="G89" s="145">
        <v>77.3</v>
      </c>
      <c r="H89" s="145">
        <v>75.5</v>
      </c>
      <c r="I89" s="145">
        <v>63.3</v>
      </c>
      <c r="J89" s="146">
        <v>64.900000000000006</v>
      </c>
      <c r="K89" s="145">
        <v>71.2</v>
      </c>
      <c r="L89" s="145">
        <v>70.2</v>
      </c>
      <c r="M89" s="146">
        <v>71.2</v>
      </c>
      <c r="N89" s="208">
        <f>SUM(B89:M89)/12</f>
        <v>70.416666666666671</v>
      </c>
      <c r="O89" s="404">
        <f>SUM(N89/N88)*100</f>
        <v>99.44686359891729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193</v>
      </c>
      <c r="B90" s="145">
        <v>65.3</v>
      </c>
      <c r="C90" s="145">
        <v>69.400000000000006</v>
      </c>
      <c r="D90" s="145"/>
      <c r="E90" s="145"/>
      <c r="F90" s="145"/>
      <c r="G90" s="145"/>
      <c r="H90" s="145"/>
      <c r="I90" s="145"/>
      <c r="J90" s="146"/>
      <c r="K90" s="145"/>
      <c r="L90" s="145"/>
      <c r="M90" s="146"/>
      <c r="N90" s="208">
        <f>SUM(B90:M90)/12</f>
        <v>11.225</v>
      </c>
      <c r="O90" s="404">
        <f>SUM(N90/N89)*100</f>
        <v>15.940828402366863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14" sqref="N1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7" t="s">
        <v>205</v>
      </c>
      <c r="B1" s="468"/>
      <c r="C1" s="468"/>
      <c r="D1" s="468"/>
      <c r="E1" s="468"/>
      <c r="F1" s="468"/>
      <c r="G1" s="468"/>
      <c r="M1" s="16"/>
      <c r="N1" t="s">
        <v>193</v>
      </c>
      <c r="O1" s="110"/>
      <c r="Q1" s="279" t="s">
        <v>185</v>
      </c>
    </row>
    <row r="2" spans="1:18" ht="13.5" customHeight="1">
      <c r="H2" s="3"/>
      <c r="I2" s="144" t="s">
        <v>9</v>
      </c>
      <c r="J2" s="8" t="s">
        <v>66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354720</v>
      </c>
      <c r="K3" s="195">
        <v>1</v>
      </c>
      <c r="L3" s="3">
        <f>SUM(H3)</f>
        <v>17</v>
      </c>
      <c r="M3" s="160" t="s">
        <v>21</v>
      </c>
      <c r="N3" s="13">
        <f>SUM(J3)</f>
        <v>354720</v>
      </c>
      <c r="O3" s="3">
        <f>SUM(H3)</f>
        <v>17</v>
      </c>
      <c r="P3" s="160" t="s">
        <v>21</v>
      </c>
      <c r="Q3" s="196">
        <v>377356</v>
      </c>
    </row>
    <row r="4" spans="1:18" ht="13.5" customHeight="1">
      <c r="H4" s="3">
        <v>26</v>
      </c>
      <c r="I4" s="160" t="s">
        <v>30</v>
      </c>
      <c r="J4" s="13">
        <v>97843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97843</v>
      </c>
      <c r="O4" s="3">
        <f t="shared" ref="O4:O12" si="2">SUM(H4)</f>
        <v>26</v>
      </c>
      <c r="P4" s="160" t="s">
        <v>30</v>
      </c>
      <c r="Q4" s="86">
        <v>106556</v>
      </c>
    </row>
    <row r="5" spans="1:18" ht="13.5" customHeight="1">
      <c r="H5" s="3">
        <v>36</v>
      </c>
      <c r="I5" s="160" t="s">
        <v>5</v>
      </c>
      <c r="J5" s="217">
        <v>97582</v>
      </c>
      <c r="K5" s="195">
        <v>3</v>
      </c>
      <c r="L5" s="3">
        <f t="shared" si="0"/>
        <v>36</v>
      </c>
      <c r="M5" s="160" t="s">
        <v>5</v>
      </c>
      <c r="N5" s="13">
        <f t="shared" si="1"/>
        <v>97582</v>
      </c>
      <c r="O5" s="3">
        <f t="shared" si="2"/>
        <v>36</v>
      </c>
      <c r="P5" s="160" t="s">
        <v>5</v>
      </c>
      <c r="Q5" s="86">
        <v>109597</v>
      </c>
    </row>
    <row r="6" spans="1:18" ht="13.5" customHeight="1">
      <c r="H6" s="3">
        <v>33</v>
      </c>
      <c r="I6" s="160" t="s">
        <v>0</v>
      </c>
      <c r="J6" s="13">
        <v>96581</v>
      </c>
      <c r="K6" s="195">
        <v>4</v>
      </c>
      <c r="L6" s="3">
        <f t="shared" si="0"/>
        <v>33</v>
      </c>
      <c r="M6" s="160" t="s">
        <v>0</v>
      </c>
      <c r="N6" s="13">
        <f t="shared" si="1"/>
        <v>96581</v>
      </c>
      <c r="O6" s="3">
        <f t="shared" si="2"/>
        <v>33</v>
      </c>
      <c r="P6" s="160" t="s">
        <v>0</v>
      </c>
      <c r="Q6" s="86">
        <v>106597</v>
      </c>
    </row>
    <row r="7" spans="1:18" ht="13.5" customHeight="1">
      <c r="H7" s="3">
        <v>16</v>
      </c>
      <c r="I7" s="160" t="s">
        <v>3</v>
      </c>
      <c r="J7" s="217">
        <v>53746</v>
      </c>
      <c r="K7" s="195">
        <v>5</v>
      </c>
      <c r="L7" s="3">
        <f t="shared" si="0"/>
        <v>16</v>
      </c>
      <c r="M7" s="160" t="s">
        <v>3</v>
      </c>
      <c r="N7" s="13">
        <f t="shared" si="1"/>
        <v>53746</v>
      </c>
      <c r="O7" s="3">
        <f t="shared" si="2"/>
        <v>16</v>
      </c>
      <c r="P7" s="160" t="s">
        <v>3</v>
      </c>
      <c r="Q7" s="86">
        <v>52629</v>
      </c>
    </row>
    <row r="8" spans="1:18" ht="13.5" customHeight="1">
      <c r="H8" s="3">
        <v>34</v>
      </c>
      <c r="I8" s="160" t="s">
        <v>1</v>
      </c>
      <c r="J8" s="13">
        <v>46889</v>
      </c>
      <c r="K8" s="195">
        <v>6</v>
      </c>
      <c r="L8" s="3">
        <f t="shared" si="0"/>
        <v>34</v>
      </c>
      <c r="M8" s="160" t="s">
        <v>1</v>
      </c>
      <c r="N8" s="13">
        <f t="shared" si="1"/>
        <v>46889</v>
      </c>
      <c r="O8" s="3">
        <f t="shared" si="2"/>
        <v>34</v>
      </c>
      <c r="P8" s="160" t="s">
        <v>1</v>
      </c>
      <c r="Q8" s="86">
        <v>43337</v>
      </c>
    </row>
    <row r="9" spans="1:18" ht="13.5" customHeight="1">
      <c r="H9" s="77">
        <v>40</v>
      </c>
      <c r="I9" s="162" t="s">
        <v>2</v>
      </c>
      <c r="J9" s="13">
        <v>37227</v>
      </c>
      <c r="K9" s="195">
        <v>7</v>
      </c>
      <c r="L9" s="3">
        <f t="shared" si="0"/>
        <v>40</v>
      </c>
      <c r="M9" s="162" t="s">
        <v>2</v>
      </c>
      <c r="N9" s="13">
        <f t="shared" si="1"/>
        <v>37227</v>
      </c>
      <c r="O9" s="3">
        <f t="shared" si="2"/>
        <v>40</v>
      </c>
      <c r="P9" s="162" t="s">
        <v>2</v>
      </c>
      <c r="Q9" s="86">
        <v>34918</v>
      </c>
    </row>
    <row r="10" spans="1:18" ht="13.5" customHeight="1">
      <c r="H10" s="3">
        <v>13</v>
      </c>
      <c r="I10" s="160" t="s">
        <v>7</v>
      </c>
      <c r="J10" s="13">
        <v>32513</v>
      </c>
      <c r="K10" s="195">
        <v>8</v>
      </c>
      <c r="L10" s="3">
        <f t="shared" si="0"/>
        <v>13</v>
      </c>
      <c r="M10" s="160" t="s">
        <v>7</v>
      </c>
      <c r="N10" s="13">
        <f t="shared" si="1"/>
        <v>32513</v>
      </c>
      <c r="O10" s="3">
        <f t="shared" si="2"/>
        <v>13</v>
      </c>
      <c r="P10" s="160" t="s">
        <v>7</v>
      </c>
      <c r="Q10" s="86">
        <v>30881</v>
      </c>
    </row>
    <row r="11" spans="1:18" ht="13.5" customHeight="1">
      <c r="H11" s="14">
        <v>3</v>
      </c>
      <c r="I11" s="162" t="s">
        <v>10</v>
      </c>
      <c r="J11" s="13">
        <v>32263</v>
      </c>
      <c r="K11" s="195">
        <v>9</v>
      </c>
      <c r="L11" s="3">
        <f t="shared" si="0"/>
        <v>3</v>
      </c>
      <c r="M11" s="162" t="s">
        <v>10</v>
      </c>
      <c r="N11" s="13">
        <f t="shared" si="1"/>
        <v>32263</v>
      </c>
      <c r="O11" s="3">
        <f t="shared" si="2"/>
        <v>3</v>
      </c>
      <c r="P11" s="162" t="s">
        <v>10</v>
      </c>
      <c r="Q11" s="86">
        <v>26104</v>
      </c>
    </row>
    <row r="12" spans="1:18" ht="13.5" customHeight="1" thickBot="1">
      <c r="H12" s="271">
        <v>24</v>
      </c>
      <c r="I12" s="375" t="s">
        <v>28</v>
      </c>
      <c r="J12" s="412">
        <v>26013</v>
      </c>
      <c r="K12" s="194">
        <v>10</v>
      </c>
      <c r="L12" s="3">
        <f t="shared" si="0"/>
        <v>24</v>
      </c>
      <c r="M12" s="375" t="s">
        <v>28</v>
      </c>
      <c r="N12" s="13">
        <f t="shared" si="1"/>
        <v>26013</v>
      </c>
      <c r="O12" s="14">
        <f t="shared" si="2"/>
        <v>24</v>
      </c>
      <c r="P12" s="375" t="s">
        <v>28</v>
      </c>
      <c r="Q12" s="197">
        <v>25918</v>
      </c>
    </row>
    <row r="13" spans="1:18" ht="13.5" customHeight="1" thickTop="1" thickBot="1">
      <c r="H13" s="121">
        <v>25</v>
      </c>
      <c r="I13" s="174" t="s">
        <v>29</v>
      </c>
      <c r="J13" s="414">
        <v>25211</v>
      </c>
      <c r="K13" s="103"/>
      <c r="L13" s="78"/>
      <c r="M13" s="163"/>
      <c r="N13" s="336">
        <v>916458</v>
      </c>
      <c r="O13" s="3"/>
      <c r="P13" s="270" t="s">
        <v>151</v>
      </c>
      <c r="Q13" s="198">
        <v>1083040</v>
      </c>
    </row>
    <row r="14" spans="1:18" ht="13.5" customHeight="1">
      <c r="B14" s="19"/>
      <c r="H14" s="3">
        <v>38</v>
      </c>
      <c r="I14" s="160" t="s">
        <v>38</v>
      </c>
      <c r="J14" s="13">
        <v>23387</v>
      </c>
      <c r="K14" s="103"/>
      <c r="L14" s="26"/>
      <c r="O14"/>
    </row>
    <row r="15" spans="1:18" ht="13.5" customHeight="1">
      <c r="G15" s="17"/>
      <c r="H15" s="3">
        <v>37</v>
      </c>
      <c r="I15" s="160" t="s">
        <v>37</v>
      </c>
      <c r="J15" s="217">
        <v>15858</v>
      </c>
      <c r="K15" s="103"/>
      <c r="L15" s="26"/>
      <c r="M15" t="s">
        <v>194</v>
      </c>
      <c r="N15" s="15"/>
      <c r="O15"/>
      <c r="P15" t="s">
        <v>195</v>
      </c>
      <c r="Q15" s="85" t="s">
        <v>61</v>
      </c>
    </row>
    <row r="16" spans="1:18" ht="13.5" customHeight="1">
      <c r="C16" s="15"/>
      <c r="E16" s="17"/>
      <c r="H16" s="3">
        <v>9</v>
      </c>
      <c r="I16" s="3" t="s">
        <v>160</v>
      </c>
      <c r="J16" s="13">
        <v>13852</v>
      </c>
      <c r="K16" s="103"/>
      <c r="L16" s="3">
        <f>SUM(L3)</f>
        <v>17</v>
      </c>
      <c r="M16" s="13">
        <f>SUM(N3)</f>
        <v>354720</v>
      </c>
      <c r="N16" s="160" t="s">
        <v>21</v>
      </c>
      <c r="O16" s="3">
        <f>SUM(O3)</f>
        <v>17</v>
      </c>
      <c r="P16" s="13">
        <f>SUM(M16)</f>
        <v>354720</v>
      </c>
      <c r="Q16" s="275">
        <v>296828</v>
      </c>
      <c r="R16" s="79"/>
    </row>
    <row r="17" spans="2:20" ht="13.5" customHeight="1">
      <c r="C17" s="15"/>
      <c r="E17" s="17"/>
      <c r="H17" s="3">
        <v>14</v>
      </c>
      <c r="I17" s="160" t="s">
        <v>19</v>
      </c>
      <c r="J17" s="13">
        <v>12317</v>
      </c>
      <c r="K17" s="103"/>
      <c r="L17" s="3">
        <f t="shared" ref="L17:L25" si="3">SUM(L4)</f>
        <v>26</v>
      </c>
      <c r="M17" s="13">
        <f t="shared" ref="M17:M25" si="4">SUM(N4)</f>
        <v>97843</v>
      </c>
      <c r="N17" s="160" t="s">
        <v>30</v>
      </c>
      <c r="O17" s="3">
        <f t="shared" ref="O17:O25" si="5">SUM(O4)</f>
        <v>26</v>
      </c>
      <c r="P17" s="13">
        <f t="shared" ref="P17:P25" si="6">SUM(M17)</f>
        <v>97843</v>
      </c>
      <c r="Q17" s="276">
        <v>95978</v>
      </c>
      <c r="R17" s="79"/>
      <c r="S17" s="42"/>
    </row>
    <row r="18" spans="2:20" ht="13.5" customHeight="1">
      <c r="C18" s="15"/>
      <c r="E18" s="17"/>
      <c r="H18" s="3">
        <v>1</v>
      </c>
      <c r="I18" s="160" t="s">
        <v>4</v>
      </c>
      <c r="J18" s="13">
        <v>11391</v>
      </c>
      <c r="K18" s="103"/>
      <c r="L18" s="3">
        <f t="shared" si="3"/>
        <v>36</v>
      </c>
      <c r="M18" s="13">
        <f t="shared" si="4"/>
        <v>97582</v>
      </c>
      <c r="N18" s="160" t="s">
        <v>5</v>
      </c>
      <c r="O18" s="3">
        <f t="shared" si="5"/>
        <v>36</v>
      </c>
      <c r="P18" s="13">
        <f t="shared" si="6"/>
        <v>97582</v>
      </c>
      <c r="Q18" s="276">
        <v>88694</v>
      </c>
      <c r="R18" s="79"/>
      <c r="S18" s="111"/>
    </row>
    <row r="19" spans="2:20" ht="13.5" customHeight="1">
      <c r="C19" s="15"/>
      <c r="E19" s="17"/>
      <c r="H19" s="3">
        <v>2</v>
      </c>
      <c r="I19" s="160" t="s">
        <v>6</v>
      </c>
      <c r="J19" s="13">
        <v>10066</v>
      </c>
      <c r="L19" s="3">
        <f t="shared" si="3"/>
        <v>33</v>
      </c>
      <c r="M19" s="13">
        <f t="shared" si="4"/>
        <v>96581</v>
      </c>
      <c r="N19" s="160" t="s">
        <v>0</v>
      </c>
      <c r="O19" s="3">
        <f t="shared" si="5"/>
        <v>33</v>
      </c>
      <c r="P19" s="13">
        <f t="shared" si="6"/>
        <v>96581</v>
      </c>
      <c r="Q19" s="276">
        <v>89575</v>
      </c>
      <c r="R19" s="79"/>
      <c r="S19" s="124"/>
    </row>
    <row r="20" spans="2:20" ht="13.5" customHeight="1">
      <c r="B20" s="18"/>
      <c r="C20" s="15"/>
      <c r="E20" s="17"/>
      <c r="H20" s="3">
        <v>31</v>
      </c>
      <c r="I20" s="160" t="s">
        <v>103</v>
      </c>
      <c r="J20" s="217">
        <v>9882</v>
      </c>
      <c r="L20" s="3">
        <f t="shared" si="3"/>
        <v>16</v>
      </c>
      <c r="M20" s="13">
        <f t="shared" si="4"/>
        <v>53746</v>
      </c>
      <c r="N20" s="160" t="s">
        <v>3</v>
      </c>
      <c r="O20" s="3">
        <f t="shared" si="5"/>
        <v>16</v>
      </c>
      <c r="P20" s="13">
        <f t="shared" si="6"/>
        <v>53746</v>
      </c>
      <c r="Q20" s="276">
        <v>56267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156</v>
      </c>
      <c r="J21" s="217">
        <v>7668</v>
      </c>
      <c r="L21" s="3">
        <f t="shared" si="3"/>
        <v>34</v>
      </c>
      <c r="M21" s="13">
        <f t="shared" si="4"/>
        <v>46889</v>
      </c>
      <c r="N21" s="160" t="s">
        <v>1</v>
      </c>
      <c r="O21" s="3">
        <f t="shared" si="5"/>
        <v>34</v>
      </c>
      <c r="P21" s="13">
        <f t="shared" si="6"/>
        <v>46889</v>
      </c>
      <c r="Q21" s="276">
        <v>40399</v>
      </c>
      <c r="R21" s="79"/>
      <c r="S21" s="28"/>
    </row>
    <row r="22" spans="2:20" ht="13.5" customHeight="1">
      <c r="C22" s="15"/>
      <c r="E22" s="17"/>
      <c r="H22" s="3">
        <v>15</v>
      </c>
      <c r="I22" s="160" t="s">
        <v>20</v>
      </c>
      <c r="J22" s="13">
        <v>7598</v>
      </c>
      <c r="K22" s="15"/>
      <c r="L22" s="3">
        <f t="shared" si="3"/>
        <v>40</v>
      </c>
      <c r="M22" s="13">
        <f t="shared" si="4"/>
        <v>37227</v>
      </c>
      <c r="N22" s="162" t="s">
        <v>2</v>
      </c>
      <c r="O22" s="3">
        <f t="shared" si="5"/>
        <v>40</v>
      </c>
      <c r="P22" s="13">
        <f t="shared" si="6"/>
        <v>37227</v>
      </c>
      <c r="Q22" s="276">
        <v>39620</v>
      </c>
      <c r="R22" s="79"/>
    </row>
    <row r="23" spans="2:20" ht="13.5" customHeight="1">
      <c r="B23" s="18"/>
      <c r="C23" s="15"/>
      <c r="E23" s="17"/>
      <c r="H23" s="3">
        <v>11</v>
      </c>
      <c r="I23" s="160" t="s">
        <v>17</v>
      </c>
      <c r="J23" s="13">
        <v>3867</v>
      </c>
      <c r="K23" s="15"/>
      <c r="L23" s="3">
        <f t="shared" si="3"/>
        <v>13</v>
      </c>
      <c r="M23" s="13">
        <f t="shared" si="4"/>
        <v>32513</v>
      </c>
      <c r="N23" s="160" t="s">
        <v>7</v>
      </c>
      <c r="O23" s="3">
        <f t="shared" si="5"/>
        <v>13</v>
      </c>
      <c r="P23" s="13">
        <f t="shared" si="6"/>
        <v>32513</v>
      </c>
      <c r="Q23" s="276">
        <v>32814</v>
      </c>
      <c r="R23" s="79"/>
      <c r="S23" s="42"/>
    </row>
    <row r="24" spans="2:20" ht="13.5" customHeight="1">
      <c r="C24" s="15"/>
      <c r="E24" s="17"/>
      <c r="H24" s="3">
        <v>22</v>
      </c>
      <c r="I24" s="160" t="s">
        <v>26</v>
      </c>
      <c r="J24" s="13">
        <v>2586</v>
      </c>
      <c r="K24" s="15"/>
      <c r="L24" s="3">
        <f t="shared" si="3"/>
        <v>3</v>
      </c>
      <c r="M24" s="13">
        <f t="shared" si="4"/>
        <v>32263</v>
      </c>
      <c r="N24" s="162" t="s">
        <v>10</v>
      </c>
      <c r="O24" s="3">
        <f t="shared" si="5"/>
        <v>3</v>
      </c>
      <c r="P24" s="13">
        <f t="shared" si="6"/>
        <v>32263</v>
      </c>
      <c r="Q24" s="276">
        <v>20006</v>
      </c>
      <c r="R24" s="79"/>
      <c r="S24" s="111"/>
    </row>
    <row r="25" spans="2:20" ht="13.5" customHeight="1" thickBot="1">
      <c r="C25" s="15"/>
      <c r="E25" s="17"/>
      <c r="H25" s="3">
        <v>12</v>
      </c>
      <c r="I25" s="160" t="s">
        <v>18</v>
      </c>
      <c r="J25" s="13">
        <v>2467</v>
      </c>
      <c r="K25" s="15"/>
      <c r="L25" s="14">
        <f t="shared" si="3"/>
        <v>24</v>
      </c>
      <c r="M25" s="113">
        <f t="shared" si="4"/>
        <v>26013</v>
      </c>
      <c r="N25" s="375" t="s">
        <v>28</v>
      </c>
      <c r="O25" s="14">
        <f t="shared" si="5"/>
        <v>24</v>
      </c>
      <c r="P25" s="113">
        <f t="shared" si="6"/>
        <v>26013</v>
      </c>
      <c r="Q25" s="277">
        <v>25413</v>
      </c>
      <c r="R25" s="126" t="s">
        <v>71</v>
      </c>
      <c r="S25" s="28"/>
      <c r="T25" s="28"/>
    </row>
    <row r="26" spans="2:20" ht="13.5" customHeight="1" thickTop="1">
      <c r="H26" s="3">
        <v>20</v>
      </c>
      <c r="I26" s="160" t="s">
        <v>24</v>
      </c>
      <c r="J26" s="13">
        <v>2458</v>
      </c>
      <c r="K26" s="15"/>
      <c r="L26" s="114"/>
      <c r="M26" s="161">
        <f>SUM(J43-(M16+M17+M18+M19+M20+M21+M22+M23+M24+M25))</f>
        <v>158147</v>
      </c>
      <c r="N26" s="218" t="s">
        <v>45</v>
      </c>
      <c r="O26" s="115"/>
      <c r="P26" s="161">
        <f>SUM(M26)</f>
        <v>158147</v>
      </c>
      <c r="Q26" s="161"/>
      <c r="R26" s="175">
        <v>948613</v>
      </c>
      <c r="T26" s="28"/>
    </row>
    <row r="27" spans="2:20" ht="13.5" customHeight="1">
      <c r="H27" s="3">
        <v>39</v>
      </c>
      <c r="I27" s="160" t="s">
        <v>39</v>
      </c>
      <c r="J27" s="13">
        <v>1800</v>
      </c>
      <c r="K27" s="15"/>
      <c r="M27" t="s">
        <v>186</v>
      </c>
      <c r="O27" s="110"/>
      <c r="P27" s="28" t="s">
        <v>187</v>
      </c>
    </row>
    <row r="28" spans="2:20" ht="13.5" customHeight="1">
      <c r="H28" s="3">
        <v>30</v>
      </c>
      <c r="I28" s="160" t="s">
        <v>33</v>
      </c>
      <c r="J28" s="13">
        <v>1437</v>
      </c>
      <c r="K28" s="15"/>
      <c r="M28" s="86">
        <f t="shared" ref="M28:M37" si="7">SUM(Q3)</f>
        <v>377356</v>
      </c>
      <c r="N28" s="160" t="s">
        <v>21</v>
      </c>
      <c r="O28" s="3">
        <f>SUM(L3)</f>
        <v>17</v>
      </c>
      <c r="P28" s="86">
        <f t="shared" ref="P28:P37" si="8">SUM(Q3)</f>
        <v>377356</v>
      </c>
    </row>
    <row r="29" spans="2:20" ht="13.5" customHeight="1">
      <c r="H29" s="3">
        <v>27</v>
      </c>
      <c r="I29" s="160" t="s">
        <v>31</v>
      </c>
      <c r="J29" s="136">
        <v>1271</v>
      </c>
      <c r="K29" s="15"/>
      <c r="M29" s="86">
        <f t="shared" si="7"/>
        <v>106556</v>
      </c>
      <c r="N29" s="160" t="s">
        <v>30</v>
      </c>
      <c r="O29" s="3">
        <f t="shared" ref="O29:O37" si="9">SUM(L4)</f>
        <v>26</v>
      </c>
      <c r="P29" s="86">
        <f t="shared" si="8"/>
        <v>106556</v>
      </c>
    </row>
    <row r="30" spans="2:20" ht="13.5" customHeight="1">
      <c r="H30" s="3">
        <v>23</v>
      </c>
      <c r="I30" s="160" t="s">
        <v>27</v>
      </c>
      <c r="J30" s="136">
        <v>1241</v>
      </c>
      <c r="K30" s="15"/>
      <c r="M30" s="86">
        <f t="shared" si="7"/>
        <v>109597</v>
      </c>
      <c r="N30" s="160" t="s">
        <v>5</v>
      </c>
      <c r="O30" s="3">
        <f t="shared" si="9"/>
        <v>36</v>
      </c>
      <c r="P30" s="86">
        <f t="shared" si="8"/>
        <v>109597</v>
      </c>
    </row>
    <row r="31" spans="2:20" ht="13.5" customHeight="1">
      <c r="H31" s="3">
        <v>29</v>
      </c>
      <c r="I31" s="160" t="s">
        <v>93</v>
      </c>
      <c r="J31" s="87">
        <v>944</v>
      </c>
      <c r="K31" s="15"/>
      <c r="M31" s="86">
        <f t="shared" si="7"/>
        <v>106597</v>
      </c>
      <c r="N31" s="160" t="s">
        <v>0</v>
      </c>
      <c r="O31" s="3">
        <f t="shared" si="9"/>
        <v>33</v>
      </c>
      <c r="P31" s="86">
        <f t="shared" si="8"/>
        <v>106597</v>
      </c>
    </row>
    <row r="32" spans="2:20" ht="13.5" customHeight="1">
      <c r="H32" s="3">
        <v>6</v>
      </c>
      <c r="I32" s="160" t="s">
        <v>13</v>
      </c>
      <c r="J32" s="217">
        <v>717</v>
      </c>
      <c r="K32" s="15"/>
      <c r="M32" s="86">
        <f t="shared" si="7"/>
        <v>52629</v>
      </c>
      <c r="N32" s="160" t="s">
        <v>3</v>
      </c>
      <c r="O32" s="3">
        <f t="shared" si="9"/>
        <v>16</v>
      </c>
      <c r="P32" s="86">
        <f t="shared" si="8"/>
        <v>52629</v>
      </c>
      <c r="S32" s="10"/>
    </row>
    <row r="33" spans="8:21" ht="13.5" customHeight="1">
      <c r="H33" s="3">
        <v>35</v>
      </c>
      <c r="I33" s="160" t="s">
        <v>36</v>
      </c>
      <c r="J33" s="217">
        <v>560</v>
      </c>
      <c r="K33" s="15"/>
      <c r="M33" s="86">
        <f t="shared" si="7"/>
        <v>43337</v>
      </c>
      <c r="N33" s="160" t="s">
        <v>1</v>
      </c>
      <c r="O33" s="3">
        <f t="shared" si="9"/>
        <v>34</v>
      </c>
      <c r="P33" s="86">
        <f t="shared" si="8"/>
        <v>43337</v>
      </c>
      <c r="S33" s="28"/>
      <c r="T33" s="28"/>
    </row>
    <row r="34" spans="8:21" ht="13.5" customHeight="1">
      <c r="H34" s="3">
        <v>10</v>
      </c>
      <c r="I34" s="160" t="s">
        <v>16</v>
      </c>
      <c r="J34" s="408">
        <v>450</v>
      </c>
      <c r="K34" s="15"/>
      <c r="M34" s="86">
        <f t="shared" si="7"/>
        <v>34918</v>
      </c>
      <c r="N34" s="162" t="s">
        <v>2</v>
      </c>
      <c r="O34" s="3">
        <f t="shared" si="9"/>
        <v>40</v>
      </c>
      <c r="P34" s="86">
        <f t="shared" si="8"/>
        <v>34918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401</v>
      </c>
      <c r="K35" s="15"/>
      <c r="M35" s="86">
        <f t="shared" si="7"/>
        <v>30881</v>
      </c>
      <c r="N35" s="160" t="s">
        <v>7</v>
      </c>
      <c r="O35" s="3">
        <f t="shared" si="9"/>
        <v>13</v>
      </c>
      <c r="P35" s="86">
        <f t="shared" si="8"/>
        <v>30881</v>
      </c>
      <c r="S35" s="28"/>
    </row>
    <row r="36" spans="8:21" ht="13.5" customHeight="1">
      <c r="H36" s="3">
        <v>18</v>
      </c>
      <c r="I36" s="160" t="s">
        <v>22</v>
      </c>
      <c r="J36" s="13">
        <v>337</v>
      </c>
      <c r="K36" s="15"/>
      <c r="M36" s="86">
        <f t="shared" si="7"/>
        <v>26104</v>
      </c>
      <c r="N36" s="162" t="s">
        <v>10</v>
      </c>
      <c r="O36" s="3">
        <f t="shared" si="9"/>
        <v>3</v>
      </c>
      <c r="P36" s="86">
        <f t="shared" si="8"/>
        <v>26104</v>
      </c>
      <c r="S36" s="28"/>
    </row>
    <row r="37" spans="8:21" ht="13.5" customHeight="1" thickBot="1">
      <c r="H37" s="3">
        <v>5</v>
      </c>
      <c r="I37" s="160" t="s">
        <v>12</v>
      </c>
      <c r="J37" s="408">
        <v>165</v>
      </c>
      <c r="K37" s="15"/>
      <c r="M37" s="112">
        <f t="shared" si="7"/>
        <v>25918</v>
      </c>
      <c r="N37" s="375" t="s">
        <v>28</v>
      </c>
      <c r="O37" s="14">
        <f t="shared" si="9"/>
        <v>24</v>
      </c>
      <c r="P37" s="112">
        <f t="shared" si="8"/>
        <v>25918</v>
      </c>
      <c r="S37" s="28"/>
    </row>
    <row r="38" spans="8:21" ht="13.5" customHeight="1" thickTop="1" thickBot="1">
      <c r="H38" s="3">
        <v>19</v>
      </c>
      <c r="I38" s="160" t="s">
        <v>23</v>
      </c>
      <c r="J38" s="217">
        <v>155</v>
      </c>
      <c r="K38" s="15"/>
      <c r="M38" s="342">
        <f>SUM(Q13-(Q3+Q4+Q5+Q6+Q7+Q8+Q9+Q10+Q11+Q12))</f>
        <v>169147</v>
      </c>
      <c r="N38" s="270" t="s">
        <v>176</v>
      </c>
      <c r="O38" s="343"/>
      <c r="P38" s="344">
        <f>SUM(M38)</f>
        <v>169147</v>
      </c>
      <c r="U38" s="28"/>
    </row>
    <row r="39" spans="8:21" ht="13.5" customHeight="1">
      <c r="H39" s="3">
        <v>4</v>
      </c>
      <c r="I39" s="160" t="s">
        <v>11</v>
      </c>
      <c r="J39" s="13">
        <v>43</v>
      </c>
      <c r="K39" s="15"/>
      <c r="P39" s="28"/>
    </row>
    <row r="40" spans="8:21" ht="13.5" customHeight="1">
      <c r="H40" s="3">
        <v>28</v>
      </c>
      <c r="I40" s="160" t="s">
        <v>32</v>
      </c>
      <c r="J40" s="13">
        <v>15</v>
      </c>
      <c r="K40" s="15"/>
    </row>
    <row r="41" spans="8:21" ht="13.5" customHeight="1">
      <c r="H41" s="3">
        <v>7</v>
      </c>
      <c r="I41" s="160" t="s">
        <v>14</v>
      </c>
      <c r="J41" s="13">
        <v>3</v>
      </c>
      <c r="K41" s="15"/>
    </row>
    <row r="42" spans="8:21" ht="13.5" customHeight="1" thickBot="1">
      <c r="H42" s="14">
        <v>8</v>
      </c>
      <c r="I42" s="162" t="s">
        <v>15</v>
      </c>
      <c r="J42" s="421">
        <v>0</v>
      </c>
      <c r="K42" s="15"/>
    </row>
    <row r="43" spans="8:21" ht="13.5" customHeight="1" thickTop="1">
      <c r="H43" s="114"/>
      <c r="I43" s="291" t="s">
        <v>91</v>
      </c>
      <c r="J43" s="292">
        <f>SUM(J3:J42)</f>
        <v>1033524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 thickBot="1"/>
    <row r="52" spans="1:16" ht="13.5" customHeight="1">
      <c r="A52" s="33" t="s">
        <v>46</v>
      </c>
      <c r="B52" s="22" t="s">
        <v>9</v>
      </c>
      <c r="C52" s="59" t="s">
        <v>193</v>
      </c>
      <c r="D52" s="59" t="s">
        <v>185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354720</v>
      </c>
      <c r="D53" s="87">
        <f t="shared" ref="D53:D63" si="11">SUM(Q3)</f>
        <v>377356</v>
      </c>
      <c r="E53" s="80">
        <f t="shared" ref="E53:E62" si="12">SUM(P16/Q16*100)</f>
        <v>119.50355087794952</v>
      </c>
      <c r="F53" s="20">
        <f t="shared" ref="F53:F63" si="13">SUM(C53/D53*100)</f>
        <v>94.001420409374703</v>
      </c>
      <c r="G53" s="21"/>
      <c r="I53" s="159"/>
    </row>
    <row r="54" spans="1:16" ht="13.5" customHeight="1">
      <c r="A54" s="9">
        <v>2</v>
      </c>
      <c r="B54" s="160" t="s">
        <v>30</v>
      </c>
      <c r="C54" s="13">
        <f t="shared" si="10"/>
        <v>97843</v>
      </c>
      <c r="D54" s="87">
        <f t="shared" si="11"/>
        <v>106556</v>
      </c>
      <c r="E54" s="80">
        <f t="shared" si="12"/>
        <v>101.94315363937569</v>
      </c>
      <c r="F54" s="20">
        <f t="shared" si="13"/>
        <v>91.823078944404827</v>
      </c>
      <c r="G54" s="21"/>
      <c r="I54" s="159"/>
    </row>
    <row r="55" spans="1:16" ht="13.5" customHeight="1">
      <c r="A55" s="9">
        <v>3</v>
      </c>
      <c r="B55" s="160" t="s">
        <v>5</v>
      </c>
      <c r="C55" s="13">
        <f t="shared" si="10"/>
        <v>97582</v>
      </c>
      <c r="D55" s="87">
        <f t="shared" si="11"/>
        <v>109597</v>
      </c>
      <c r="E55" s="80">
        <f t="shared" si="12"/>
        <v>110.02097097887118</v>
      </c>
      <c r="F55" s="20">
        <f t="shared" si="13"/>
        <v>89.037108679982111</v>
      </c>
      <c r="G55" s="21"/>
      <c r="I55" s="159"/>
    </row>
    <row r="56" spans="1:16" ht="13.5" customHeight="1">
      <c r="A56" s="9">
        <v>4</v>
      </c>
      <c r="B56" s="160" t="s">
        <v>0</v>
      </c>
      <c r="C56" s="13">
        <f t="shared" si="10"/>
        <v>96581</v>
      </c>
      <c r="D56" s="87">
        <f t="shared" si="11"/>
        <v>106597</v>
      </c>
      <c r="E56" s="80">
        <f t="shared" si="12"/>
        <v>107.82137873290539</v>
      </c>
      <c r="F56" s="20">
        <f t="shared" si="13"/>
        <v>90.60386314811862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53746</v>
      </c>
      <c r="D57" s="87">
        <f t="shared" si="11"/>
        <v>52629</v>
      </c>
      <c r="E57" s="80">
        <f t="shared" si="12"/>
        <v>95.51957630582757</v>
      </c>
      <c r="F57" s="20">
        <f t="shared" si="13"/>
        <v>102.12240399779589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46889</v>
      </c>
      <c r="D58" s="87">
        <f t="shared" si="11"/>
        <v>43337</v>
      </c>
      <c r="E58" s="80">
        <f t="shared" si="12"/>
        <v>116.06475407807125</v>
      </c>
      <c r="F58" s="20">
        <f t="shared" si="13"/>
        <v>108.19622954980733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37227</v>
      </c>
      <c r="D59" s="87">
        <f t="shared" si="11"/>
        <v>34918</v>
      </c>
      <c r="E59" s="80">
        <f t="shared" si="12"/>
        <v>93.960121150933873</v>
      </c>
      <c r="F59" s="20">
        <f t="shared" si="13"/>
        <v>106.61263531702846</v>
      </c>
      <c r="G59" s="21"/>
    </row>
    <row r="60" spans="1:16" ht="13.5" customHeight="1">
      <c r="A60" s="9">
        <v>8</v>
      </c>
      <c r="B60" s="160" t="s">
        <v>7</v>
      </c>
      <c r="C60" s="13">
        <f t="shared" si="10"/>
        <v>32513</v>
      </c>
      <c r="D60" s="87">
        <f t="shared" si="11"/>
        <v>30881</v>
      </c>
      <c r="E60" s="80">
        <f t="shared" si="12"/>
        <v>99.082708599987811</v>
      </c>
      <c r="F60" s="20">
        <f t="shared" si="13"/>
        <v>105.28480295327225</v>
      </c>
      <c r="G60" s="21"/>
    </row>
    <row r="61" spans="1:16" ht="13.5" customHeight="1">
      <c r="A61" s="9">
        <v>9</v>
      </c>
      <c r="B61" s="162" t="s">
        <v>10</v>
      </c>
      <c r="C61" s="13">
        <f t="shared" si="10"/>
        <v>32263</v>
      </c>
      <c r="D61" s="87">
        <f t="shared" si="11"/>
        <v>26104</v>
      </c>
      <c r="E61" s="80">
        <f t="shared" si="12"/>
        <v>161.26662001399581</v>
      </c>
      <c r="F61" s="20">
        <f t="shared" si="13"/>
        <v>123.59408519767085</v>
      </c>
      <c r="G61" s="21"/>
    </row>
    <row r="62" spans="1:16" ht="13.5" customHeight="1" thickBot="1">
      <c r="A62" s="127">
        <v>10</v>
      </c>
      <c r="B62" s="375" t="s">
        <v>28</v>
      </c>
      <c r="C62" s="113">
        <f t="shared" si="10"/>
        <v>26013</v>
      </c>
      <c r="D62" s="128">
        <f t="shared" si="11"/>
        <v>25918</v>
      </c>
      <c r="E62" s="129">
        <f t="shared" si="12"/>
        <v>102.36099634045569</v>
      </c>
      <c r="F62" s="130">
        <f t="shared" si="13"/>
        <v>100.36654062813489</v>
      </c>
      <c r="G62" s="131"/>
    </row>
    <row r="63" spans="1:16" ht="13.5" customHeight="1" thickTop="1">
      <c r="A63" s="114"/>
      <c r="B63" s="132" t="s">
        <v>72</v>
      </c>
      <c r="C63" s="133">
        <f>SUM(J43)</f>
        <v>1033524</v>
      </c>
      <c r="D63" s="133">
        <f t="shared" si="11"/>
        <v>1083040</v>
      </c>
      <c r="E63" s="134">
        <f>SUM(C63/R26*100)</f>
        <v>108.95106856009775</v>
      </c>
      <c r="F63" s="135">
        <f t="shared" si="13"/>
        <v>95.428054365489729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O10" sqref="O10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64</v>
      </c>
      <c r="R1" s="104"/>
    </row>
    <row r="2" spans="8:30">
      <c r="H2" s="183" t="s">
        <v>193</v>
      </c>
      <c r="I2" s="3"/>
      <c r="J2" s="184" t="s">
        <v>100</v>
      </c>
      <c r="K2" s="3"/>
      <c r="L2" s="293" t="s">
        <v>188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97</v>
      </c>
      <c r="I3" s="3"/>
      <c r="J3" s="144" t="s">
        <v>98</v>
      </c>
      <c r="K3" s="3"/>
      <c r="L3" s="293" t="s">
        <v>97</v>
      </c>
      <c r="N3" s="418"/>
      <c r="S3" s="26"/>
      <c r="T3" s="26"/>
      <c r="U3" s="26"/>
    </row>
    <row r="4" spans="8:30" ht="13.5" customHeight="1">
      <c r="H4" s="5">
        <v>15624</v>
      </c>
      <c r="I4" s="3">
        <v>33</v>
      </c>
      <c r="J4" s="160" t="s">
        <v>0</v>
      </c>
      <c r="K4" s="116">
        <f>SUM(I4)</f>
        <v>33</v>
      </c>
      <c r="L4" s="309">
        <v>17456</v>
      </c>
      <c r="M4" s="45"/>
      <c r="N4" s="418"/>
      <c r="O4" s="90"/>
      <c r="S4" s="26"/>
      <c r="T4" s="26"/>
      <c r="U4" s="26"/>
    </row>
    <row r="5" spans="8:30" ht="13.5" customHeight="1">
      <c r="H5" s="88">
        <v>12220</v>
      </c>
      <c r="I5" s="3">
        <v>26</v>
      </c>
      <c r="J5" s="160" t="s">
        <v>30</v>
      </c>
      <c r="K5" s="116">
        <f t="shared" ref="K5:K13" si="0">SUM(I5)</f>
        <v>26</v>
      </c>
      <c r="L5" s="310">
        <v>14702</v>
      </c>
      <c r="M5" s="45"/>
      <c r="N5" s="418"/>
      <c r="O5" s="90"/>
      <c r="S5" s="26"/>
      <c r="T5" s="26"/>
      <c r="U5" s="26"/>
    </row>
    <row r="6" spans="8:30" ht="13.5" customHeight="1">
      <c r="H6" s="44">
        <v>9314</v>
      </c>
      <c r="I6" s="3">
        <v>14</v>
      </c>
      <c r="J6" s="160" t="s">
        <v>19</v>
      </c>
      <c r="K6" s="116">
        <f t="shared" si="0"/>
        <v>14</v>
      </c>
      <c r="L6" s="310">
        <v>5768</v>
      </c>
      <c r="M6" s="45"/>
      <c r="N6" s="418"/>
      <c r="O6" s="90"/>
      <c r="S6" s="26"/>
      <c r="T6" s="26"/>
      <c r="U6" s="26"/>
    </row>
    <row r="7" spans="8:30" ht="13.5" customHeight="1">
      <c r="H7" s="44">
        <v>4167</v>
      </c>
      <c r="I7" s="3">
        <v>37</v>
      </c>
      <c r="J7" s="160" t="s">
        <v>37</v>
      </c>
      <c r="K7" s="116">
        <f t="shared" si="0"/>
        <v>37</v>
      </c>
      <c r="L7" s="310">
        <v>4033</v>
      </c>
      <c r="M7" s="45"/>
      <c r="N7" s="418"/>
      <c r="O7" s="90"/>
      <c r="S7" s="26"/>
      <c r="T7" s="26"/>
      <c r="U7" s="26"/>
    </row>
    <row r="8" spans="8:30">
      <c r="H8" s="88">
        <v>3690</v>
      </c>
      <c r="I8" s="3">
        <v>15</v>
      </c>
      <c r="J8" s="160" t="s">
        <v>20</v>
      </c>
      <c r="K8" s="116">
        <f t="shared" si="0"/>
        <v>15</v>
      </c>
      <c r="L8" s="310">
        <v>3720</v>
      </c>
      <c r="M8" s="45"/>
      <c r="N8" s="90"/>
      <c r="O8" s="90"/>
      <c r="S8" s="26"/>
      <c r="T8" s="26"/>
      <c r="U8" s="26"/>
    </row>
    <row r="9" spans="8:30">
      <c r="H9" s="44">
        <v>3436</v>
      </c>
      <c r="I9" s="3">
        <v>38</v>
      </c>
      <c r="J9" s="160" t="s">
        <v>38</v>
      </c>
      <c r="K9" s="116">
        <f t="shared" si="0"/>
        <v>38</v>
      </c>
      <c r="L9" s="310">
        <v>3951</v>
      </c>
      <c r="M9" s="45"/>
      <c r="N9" s="90"/>
      <c r="O9" s="90"/>
      <c r="S9" s="26"/>
      <c r="T9" s="26"/>
      <c r="U9" s="26"/>
    </row>
    <row r="10" spans="8:30">
      <c r="H10" s="88">
        <v>2197</v>
      </c>
      <c r="I10" s="14">
        <v>34</v>
      </c>
      <c r="J10" s="162" t="s">
        <v>1</v>
      </c>
      <c r="K10" s="116">
        <f t="shared" si="0"/>
        <v>34</v>
      </c>
      <c r="L10" s="310">
        <v>1539</v>
      </c>
      <c r="S10" s="26"/>
      <c r="T10" s="26"/>
      <c r="U10" s="26"/>
    </row>
    <row r="11" spans="8:30">
      <c r="H11" s="415">
        <v>1808</v>
      </c>
      <c r="I11" s="3">
        <v>24</v>
      </c>
      <c r="J11" s="160" t="s">
        <v>28</v>
      </c>
      <c r="K11" s="116">
        <f t="shared" si="0"/>
        <v>24</v>
      </c>
      <c r="L11" s="310">
        <v>1818</v>
      </c>
      <c r="M11" s="45"/>
      <c r="N11" s="90"/>
      <c r="O11" s="90"/>
      <c r="S11" s="26"/>
      <c r="T11" s="26"/>
      <c r="U11" s="26"/>
    </row>
    <row r="12" spans="8:30">
      <c r="H12" s="137">
        <v>1111</v>
      </c>
      <c r="I12" s="14">
        <v>17</v>
      </c>
      <c r="J12" s="162" t="s">
        <v>21</v>
      </c>
      <c r="K12" s="116">
        <f t="shared" si="0"/>
        <v>17</v>
      </c>
      <c r="L12" s="310">
        <v>979</v>
      </c>
      <c r="M12" s="45"/>
      <c r="N12" s="90"/>
      <c r="O12" s="90"/>
      <c r="S12" s="26"/>
      <c r="T12" s="26"/>
      <c r="U12" s="26"/>
    </row>
    <row r="13" spans="8:30" ht="14.25" thickBot="1">
      <c r="H13" s="437">
        <v>867</v>
      </c>
      <c r="I13" s="378">
        <v>36</v>
      </c>
      <c r="J13" s="379" t="s">
        <v>5</v>
      </c>
      <c r="K13" s="116">
        <f t="shared" si="0"/>
        <v>36</v>
      </c>
      <c r="L13" s="310">
        <v>1260</v>
      </c>
      <c r="M13" s="45"/>
      <c r="N13" s="90"/>
      <c r="O13" s="90"/>
      <c r="S13" s="26"/>
      <c r="T13" s="26"/>
      <c r="U13" s="26"/>
    </row>
    <row r="14" spans="8:30" ht="14.25" thickTop="1">
      <c r="H14" s="88">
        <v>841</v>
      </c>
      <c r="I14" s="121">
        <v>27</v>
      </c>
      <c r="J14" s="174" t="s">
        <v>31</v>
      </c>
      <c r="K14" s="107" t="s">
        <v>8</v>
      </c>
      <c r="L14" s="311">
        <v>60575</v>
      </c>
      <c r="S14" s="26"/>
      <c r="T14" s="26"/>
      <c r="U14" s="26"/>
    </row>
    <row r="15" spans="8:30">
      <c r="H15" s="88">
        <v>823</v>
      </c>
      <c r="I15" s="3">
        <v>16</v>
      </c>
      <c r="J15" s="160" t="s">
        <v>3</v>
      </c>
      <c r="K15" s="50"/>
      <c r="M15" s="42" t="s">
        <v>92</v>
      </c>
      <c r="N15" s="42" t="s">
        <v>73</v>
      </c>
      <c r="S15" s="26"/>
      <c r="T15" s="26"/>
      <c r="U15" s="26"/>
    </row>
    <row r="16" spans="8:30">
      <c r="H16" s="193">
        <v>692</v>
      </c>
      <c r="I16" s="33">
        <v>40</v>
      </c>
      <c r="J16" s="160" t="s">
        <v>2</v>
      </c>
      <c r="K16" s="116">
        <f>SUM(I4)</f>
        <v>33</v>
      </c>
      <c r="L16" s="160" t="s">
        <v>0</v>
      </c>
      <c r="M16" s="312">
        <v>16887</v>
      </c>
      <c r="N16" s="89">
        <f>SUM(H4)</f>
        <v>15624</v>
      </c>
      <c r="O16" s="45"/>
      <c r="P16" s="17"/>
      <c r="S16" s="26"/>
      <c r="T16" s="26"/>
      <c r="U16" s="26"/>
    </row>
    <row r="17" spans="1:21">
      <c r="H17" s="44">
        <v>592</v>
      </c>
      <c r="I17" s="3">
        <v>25</v>
      </c>
      <c r="J17" s="160" t="s">
        <v>29</v>
      </c>
      <c r="K17" s="116">
        <f t="shared" ref="K17:K25" si="1">SUM(I5)</f>
        <v>26</v>
      </c>
      <c r="L17" s="160" t="s">
        <v>30</v>
      </c>
      <c r="M17" s="313">
        <v>12390</v>
      </c>
      <c r="N17" s="89">
        <f t="shared" ref="N17:N25" si="2">SUM(H5)</f>
        <v>12220</v>
      </c>
      <c r="O17" s="45"/>
      <c r="P17" s="17"/>
      <c r="S17" s="26"/>
      <c r="T17" s="26"/>
      <c r="U17" s="26"/>
    </row>
    <row r="18" spans="1:21">
      <c r="H18" s="122">
        <v>452</v>
      </c>
      <c r="I18" s="3">
        <v>1</v>
      </c>
      <c r="J18" s="160" t="s">
        <v>4</v>
      </c>
      <c r="K18" s="116">
        <f t="shared" si="1"/>
        <v>14</v>
      </c>
      <c r="L18" s="160" t="s">
        <v>19</v>
      </c>
      <c r="M18" s="313">
        <v>6512</v>
      </c>
      <c r="N18" s="89">
        <f t="shared" si="2"/>
        <v>9314</v>
      </c>
      <c r="O18" s="45"/>
      <c r="P18" s="17"/>
      <c r="S18" s="26"/>
      <c r="T18" s="26"/>
      <c r="U18" s="26"/>
    </row>
    <row r="19" spans="1:21">
      <c r="H19" s="43">
        <v>196</v>
      </c>
      <c r="I19" s="3">
        <v>23</v>
      </c>
      <c r="J19" s="160" t="s">
        <v>27</v>
      </c>
      <c r="K19" s="116">
        <f t="shared" si="1"/>
        <v>37</v>
      </c>
      <c r="L19" s="160" t="s">
        <v>37</v>
      </c>
      <c r="M19" s="313">
        <v>5148</v>
      </c>
      <c r="N19" s="89">
        <f t="shared" si="2"/>
        <v>4167</v>
      </c>
      <c r="O19" s="45"/>
      <c r="P19" s="17"/>
      <c r="S19" s="26"/>
      <c r="T19" s="26"/>
      <c r="U19" s="26"/>
    </row>
    <row r="20" spans="1:21" ht="14.25" thickBot="1">
      <c r="H20" s="44">
        <v>151</v>
      </c>
      <c r="I20" s="3">
        <v>32</v>
      </c>
      <c r="J20" s="160" t="s">
        <v>35</v>
      </c>
      <c r="K20" s="116">
        <f t="shared" si="1"/>
        <v>15</v>
      </c>
      <c r="L20" s="160" t="s">
        <v>20</v>
      </c>
      <c r="M20" s="313">
        <v>2745</v>
      </c>
      <c r="N20" s="89">
        <f t="shared" si="2"/>
        <v>3690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52</v>
      </c>
      <c r="C21" s="59" t="s">
        <v>193</v>
      </c>
      <c r="D21" s="59" t="s">
        <v>185</v>
      </c>
      <c r="E21" s="59" t="s">
        <v>50</v>
      </c>
      <c r="F21" s="59" t="s">
        <v>49</v>
      </c>
      <c r="G21" s="59" t="s">
        <v>51</v>
      </c>
      <c r="H21" s="88">
        <v>96</v>
      </c>
      <c r="I21" s="3">
        <v>21</v>
      </c>
      <c r="J21" s="160" t="s">
        <v>25</v>
      </c>
      <c r="K21" s="116">
        <f t="shared" si="1"/>
        <v>38</v>
      </c>
      <c r="L21" s="160" t="s">
        <v>38</v>
      </c>
      <c r="M21" s="313">
        <v>3531</v>
      </c>
      <c r="N21" s="89">
        <f t="shared" si="2"/>
        <v>3436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15624</v>
      </c>
      <c r="D22" s="89">
        <f>SUM(L4)</f>
        <v>17456</v>
      </c>
      <c r="E22" s="52">
        <f t="shared" ref="E22:E32" si="4">SUM(N16/M16*100)</f>
        <v>92.520874045123463</v>
      </c>
      <c r="F22" s="55">
        <f>SUM(C22/D22*100)</f>
        <v>89.505041246562783</v>
      </c>
      <c r="G22" s="3"/>
      <c r="H22" s="417">
        <v>88</v>
      </c>
      <c r="I22" s="3">
        <v>22</v>
      </c>
      <c r="J22" s="160" t="s">
        <v>26</v>
      </c>
      <c r="K22" s="116">
        <f t="shared" si="1"/>
        <v>34</v>
      </c>
      <c r="L22" s="162" t="s">
        <v>1</v>
      </c>
      <c r="M22" s="313">
        <v>1139</v>
      </c>
      <c r="N22" s="89">
        <f t="shared" si="2"/>
        <v>2197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12220</v>
      </c>
      <c r="D23" s="89">
        <f>SUM(L5)</f>
        <v>14702</v>
      </c>
      <c r="E23" s="52">
        <f t="shared" si="4"/>
        <v>98.627925746569815</v>
      </c>
      <c r="F23" s="55">
        <f t="shared" ref="F23:F32" si="5">SUM(C23/D23*100)</f>
        <v>83.11794313698816</v>
      </c>
      <c r="G23" s="3"/>
      <c r="H23" s="372">
        <v>71</v>
      </c>
      <c r="I23" s="3">
        <v>9</v>
      </c>
      <c r="J23" s="3" t="s">
        <v>161</v>
      </c>
      <c r="K23" s="116">
        <f t="shared" si="1"/>
        <v>24</v>
      </c>
      <c r="L23" s="160" t="s">
        <v>28</v>
      </c>
      <c r="M23" s="313">
        <v>1544</v>
      </c>
      <c r="N23" s="89">
        <f t="shared" si="2"/>
        <v>1808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9314</v>
      </c>
      <c r="D24" s="89">
        <f t="shared" ref="D24:D31" si="6">SUM(L6)</f>
        <v>5768</v>
      </c>
      <c r="E24" s="52">
        <f t="shared" si="4"/>
        <v>143.02825552825553</v>
      </c>
      <c r="F24" s="55">
        <f t="shared" si="5"/>
        <v>161.47711511789183</v>
      </c>
      <c r="G24" s="3"/>
      <c r="H24" s="125">
        <v>35</v>
      </c>
      <c r="I24" s="3">
        <v>2</v>
      </c>
      <c r="J24" s="160" t="s">
        <v>6</v>
      </c>
      <c r="K24" s="116">
        <f t="shared" si="1"/>
        <v>17</v>
      </c>
      <c r="L24" s="162" t="s">
        <v>21</v>
      </c>
      <c r="M24" s="313">
        <v>917</v>
      </c>
      <c r="N24" s="89">
        <f t="shared" si="2"/>
        <v>1111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37</v>
      </c>
      <c r="C25" s="43">
        <f t="shared" si="3"/>
        <v>4167</v>
      </c>
      <c r="D25" s="89">
        <f t="shared" si="6"/>
        <v>4033</v>
      </c>
      <c r="E25" s="52">
        <f t="shared" si="4"/>
        <v>80.944055944055947</v>
      </c>
      <c r="F25" s="55">
        <f t="shared" si="5"/>
        <v>103.32258864368956</v>
      </c>
      <c r="G25" s="3"/>
      <c r="H25" s="417">
        <v>16</v>
      </c>
      <c r="I25" s="3">
        <v>4</v>
      </c>
      <c r="J25" s="160" t="s">
        <v>11</v>
      </c>
      <c r="K25" s="180">
        <f t="shared" si="1"/>
        <v>36</v>
      </c>
      <c r="L25" s="379" t="s">
        <v>5</v>
      </c>
      <c r="M25" s="314">
        <v>902</v>
      </c>
      <c r="N25" s="166">
        <f t="shared" si="2"/>
        <v>867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3690</v>
      </c>
      <c r="D26" s="89">
        <f t="shared" si="6"/>
        <v>3720</v>
      </c>
      <c r="E26" s="52">
        <f t="shared" si="4"/>
        <v>134.42622950819671</v>
      </c>
      <c r="F26" s="55">
        <f t="shared" si="5"/>
        <v>99.193548387096769</v>
      </c>
      <c r="G26" s="12"/>
      <c r="H26" s="372">
        <v>7</v>
      </c>
      <c r="I26" s="3">
        <v>35</v>
      </c>
      <c r="J26" s="160" t="s">
        <v>36</v>
      </c>
      <c r="K26" s="3"/>
      <c r="L26" s="361" t="s">
        <v>155</v>
      </c>
      <c r="M26" s="315">
        <v>56708</v>
      </c>
      <c r="N26" s="191">
        <f>SUM(H44)</f>
        <v>58505</v>
      </c>
      <c r="S26" s="26"/>
      <c r="T26" s="26"/>
      <c r="U26" s="26"/>
    </row>
    <row r="27" spans="1:21">
      <c r="A27" s="61">
        <v>6</v>
      </c>
      <c r="B27" s="160" t="s">
        <v>38</v>
      </c>
      <c r="C27" s="43">
        <f t="shared" si="3"/>
        <v>3436</v>
      </c>
      <c r="D27" s="89">
        <f t="shared" si="6"/>
        <v>3951</v>
      </c>
      <c r="E27" s="52">
        <f t="shared" si="4"/>
        <v>97.309544038516009</v>
      </c>
      <c r="F27" s="55">
        <f t="shared" si="5"/>
        <v>86.965325234117941</v>
      </c>
      <c r="G27" s="3"/>
      <c r="H27" s="91">
        <v>5</v>
      </c>
      <c r="I27" s="3">
        <v>19</v>
      </c>
      <c r="J27" s="160" t="s">
        <v>23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2197</v>
      </c>
      <c r="D28" s="89">
        <f t="shared" si="6"/>
        <v>1539</v>
      </c>
      <c r="E28" s="52">
        <f t="shared" si="4"/>
        <v>192.8884986830553</v>
      </c>
      <c r="F28" s="55">
        <f t="shared" si="5"/>
        <v>142.75503573749188</v>
      </c>
      <c r="G28" s="3"/>
      <c r="H28" s="125">
        <v>3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1808</v>
      </c>
      <c r="D29" s="89">
        <f t="shared" si="6"/>
        <v>1818</v>
      </c>
      <c r="E29" s="52">
        <f t="shared" si="4"/>
        <v>117.09844559585491</v>
      </c>
      <c r="F29" s="55">
        <f t="shared" si="5"/>
        <v>99.449944994499447</v>
      </c>
      <c r="G29" s="11"/>
      <c r="H29" s="435">
        <v>2</v>
      </c>
      <c r="I29" s="3">
        <v>12</v>
      </c>
      <c r="J29" s="160" t="s">
        <v>18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21</v>
      </c>
      <c r="C30" s="43">
        <f t="shared" si="3"/>
        <v>1111</v>
      </c>
      <c r="D30" s="89">
        <f t="shared" si="6"/>
        <v>979</v>
      </c>
      <c r="E30" s="52">
        <f t="shared" si="4"/>
        <v>121.15594329334786</v>
      </c>
      <c r="F30" s="55">
        <f t="shared" si="5"/>
        <v>113.48314606741575</v>
      </c>
      <c r="G30" s="12"/>
      <c r="H30" s="125">
        <v>1</v>
      </c>
      <c r="I30" s="3">
        <v>31</v>
      </c>
      <c r="J30" s="160" t="s">
        <v>103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79" t="s">
        <v>5</v>
      </c>
      <c r="C31" s="43">
        <f t="shared" si="3"/>
        <v>867</v>
      </c>
      <c r="D31" s="89">
        <f t="shared" si="6"/>
        <v>1260</v>
      </c>
      <c r="E31" s="52">
        <f t="shared" si="4"/>
        <v>96.119733924611978</v>
      </c>
      <c r="F31" s="55">
        <f t="shared" si="5"/>
        <v>68.80952380952381</v>
      </c>
      <c r="G31" s="92"/>
      <c r="H31" s="91">
        <v>0</v>
      </c>
      <c r="I31" s="3">
        <v>5</v>
      </c>
      <c r="J31" s="160" t="s">
        <v>12</v>
      </c>
      <c r="L31" s="29"/>
      <c r="M31" s="26"/>
      <c r="Q31" t="s">
        <v>206</v>
      </c>
      <c r="S31" s="26"/>
      <c r="T31" s="26"/>
      <c r="U31" s="26"/>
    </row>
    <row r="32" spans="1:21" ht="14.25" thickBot="1">
      <c r="A32" s="65"/>
      <c r="B32" s="66" t="s">
        <v>55</v>
      </c>
      <c r="C32" s="67">
        <f>SUM(H44)</f>
        <v>58505</v>
      </c>
      <c r="D32" s="67">
        <f>SUM(L14)</f>
        <v>60575</v>
      </c>
      <c r="E32" s="70">
        <f t="shared" si="4"/>
        <v>103.16886506313043</v>
      </c>
      <c r="F32" s="68">
        <f t="shared" si="5"/>
        <v>96.582748658687578</v>
      </c>
      <c r="G32" s="69"/>
      <c r="H32" s="436">
        <v>0</v>
      </c>
      <c r="I32" s="3">
        <v>6</v>
      </c>
      <c r="J32" s="160" t="s">
        <v>13</v>
      </c>
      <c r="L32" s="29"/>
      <c r="M32" s="26"/>
      <c r="S32" s="26"/>
      <c r="T32" s="26"/>
      <c r="U32" s="26"/>
    </row>
    <row r="33" spans="2:30">
      <c r="H33" s="43">
        <v>0</v>
      </c>
      <c r="I33" s="3">
        <v>7</v>
      </c>
      <c r="J33" s="160" t="s">
        <v>14</v>
      </c>
      <c r="L33" s="29"/>
      <c r="M33" s="26"/>
      <c r="S33" s="26"/>
      <c r="T33" s="26"/>
      <c r="U33" s="26"/>
    </row>
    <row r="34" spans="2:30">
      <c r="H34" s="97">
        <v>0</v>
      </c>
      <c r="I34" s="3">
        <v>8</v>
      </c>
      <c r="J34" s="160" t="s">
        <v>15</v>
      </c>
      <c r="L34" s="29"/>
      <c r="M34" s="26"/>
      <c r="S34" s="26"/>
      <c r="T34" s="26"/>
      <c r="U34" s="26"/>
    </row>
    <row r="35" spans="2:30">
      <c r="H35" s="122">
        <v>0</v>
      </c>
      <c r="I35" s="3">
        <v>10</v>
      </c>
      <c r="J35" s="160" t="s">
        <v>16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11</v>
      </c>
      <c r="J36" s="160" t="s">
        <v>17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93</v>
      </c>
      <c r="L41" s="48"/>
      <c r="M41" s="26"/>
      <c r="S41" s="26"/>
      <c r="T41" s="26"/>
      <c r="U41" s="26"/>
    </row>
    <row r="42" spans="2:30">
      <c r="H42" s="44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58505</v>
      </c>
      <c r="I44" s="3"/>
      <c r="J44" s="165" t="s">
        <v>95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193</v>
      </c>
      <c r="I47" s="3"/>
      <c r="J47" s="178" t="s">
        <v>69</v>
      </c>
      <c r="K47" s="3"/>
      <c r="L47" s="298" t="s">
        <v>185</v>
      </c>
      <c r="S47" s="26"/>
      <c r="T47" s="26"/>
      <c r="U47" s="26"/>
      <c r="V47" s="26"/>
    </row>
    <row r="48" spans="2:30">
      <c r="H48" s="177" t="s">
        <v>97</v>
      </c>
      <c r="I48" s="121"/>
      <c r="J48" s="177" t="s">
        <v>52</v>
      </c>
      <c r="K48" s="121"/>
      <c r="L48" s="302" t="s">
        <v>97</v>
      </c>
      <c r="S48" s="26"/>
      <c r="T48" s="26"/>
      <c r="U48" s="26"/>
      <c r="V48" s="26"/>
    </row>
    <row r="49" spans="1:22">
      <c r="H49" s="43">
        <v>48517</v>
      </c>
      <c r="I49" s="3">
        <v>26</v>
      </c>
      <c r="J49" s="160" t="s">
        <v>30</v>
      </c>
      <c r="K49" s="3">
        <f>SUM(I49)</f>
        <v>26</v>
      </c>
      <c r="L49" s="303">
        <v>51516</v>
      </c>
      <c r="S49" s="26"/>
      <c r="T49" s="26"/>
      <c r="U49" s="26"/>
      <c r="V49" s="26"/>
    </row>
    <row r="50" spans="1:22">
      <c r="H50" s="43">
        <v>14620</v>
      </c>
      <c r="I50" s="3">
        <v>13</v>
      </c>
      <c r="J50" s="160" t="s">
        <v>7</v>
      </c>
      <c r="K50" s="3">
        <f t="shared" ref="K50:K58" si="7">SUM(I50)</f>
        <v>13</v>
      </c>
      <c r="L50" s="303">
        <v>10802</v>
      </c>
      <c r="M50" s="26"/>
      <c r="N50" s="90"/>
      <c r="O50" s="90"/>
      <c r="S50" s="26"/>
      <c r="T50" s="26"/>
      <c r="U50" s="26"/>
      <c r="V50" s="26"/>
    </row>
    <row r="51" spans="1:22">
      <c r="H51" s="88">
        <v>9259</v>
      </c>
      <c r="I51" s="3">
        <v>33</v>
      </c>
      <c r="J51" s="160" t="s">
        <v>0</v>
      </c>
      <c r="K51" s="3">
        <f t="shared" si="7"/>
        <v>33</v>
      </c>
      <c r="L51" s="303">
        <v>8659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7345</v>
      </c>
      <c r="I52" s="3">
        <v>40</v>
      </c>
      <c r="J52" s="160" t="s">
        <v>2</v>
      </c>
      <c r="K52" s="3">
        <f t="shared" si="7"/>
        <v>40</v>
      </c>
      <c r="L52" s="303">
        <v>8486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52</v>
      </c>
      <c r="C53" s="59" t="s">
        <v>193</v>
      </c>
      <c r="D53" s="59" t="s">
        <v>185</v>
      </c>
      <c r="E53" s="59" t="s">
        <v>50</v>
      </c>
      <c r="F53" s="59" t="s">
        <v>49</v>
      </c>
      <c r="G53" s="59" t="s">
        <v>51</v>
      </c>
      <c r="H53" s="88">
        <v>5547</v>
      </c>
      <c r="I53" s="3">
        <v>34</v>
      </c>
      <c r="J53" s="160" t="s">
        <v>1</v>
      </c>
      <c r="K53" s="3">
        <f t="shared" si="7"/>
        <v>34</v>
      </c>
      <c r="L53" s="303">
        <v>4836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48517</v>
      </c>
      <c r="D54" s="97">
        <f>SUM(L49)</f>
        <v>51516</v>
      </c>
      <c r="E54" s="52">
        <f t="shared" ref="E54:E64" si="9">SUM(N63/M63*100)</f>
        <v>91.582980972515855</v>
      </c>
      <c r="F54" s="52">
        <f>SUM(C54/D54*100)</f>
        <v>94.178507648109317</v>
      </c>
      <c r="G54" s="3"/>
      <c r="H54" s="44">
        <v>3700</v>
      </c>
      <c r="I54" s="3">
        <v>24</v>
      </c>
      <c r="J54" s="160" t="s">
        <v>28</v>
      </c>
      <c r="K54" s="3">
        <f t="shared" si="7"/>
        <v>24</v>
      </c>
      <c r="L54" s="303">
        <v>3347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14620</v>
      </c>
      <c r="D55" s="97">
        <f t="shared" ref="D55:D64" si="10">SUM(L50)</f>
        <v>10802</v>
      </c>
      <c r="E55" s="52">
        <f t="shared" si="9"/>
        <v>136.46970969849716</v>
      </c>
      <c r="F55" s="52">
        <f t="shared" ref="F55:F64" si="11">SUM(C55/D55*100)</f>
        <v>135.34530642473618</v>
      </c>
      <c r="G55" s="3"/>
      <c r="H55" s="88">
        <v>2365</v>
      </c>
      <c r="I55" s="3">
        <v>25</v>
      </c>
      <c r="J55" s="160" t="s">
        <v>29</v>
      </c>
      <c r="K55" s="3">
        <f t="shared" si="7"/>
        <v>25</v>
      </c>
      <c r="L55" s="303">
        <v>21921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9259</v>
      </c>
      <c r="D56" s="97">
        <f t="shared" si="10"/>
        <v>8659</v>
      </c>
      <c r="E56" s="52">
        <f t="shared" si="9"/>
        <v>105.51566951566952</v>
      </c>
      <c r="F56" s="52">
        <f t="shared" si="11"/>
        <v>106.92920660584365</v>
      </c>
      <c r="G56" s="3"/>
      <c r="H56" s="44">
        <v>2264</v>
      </c>
      <c r="I56" s="3">
        <v>16</v>
      </c>
      <c r="J56" s="160" t="s">
        <v>3</v>
      </c>
      <c r="K56" s="3">
        <f t="shared" si="7"/>
        <v>16</v>
      </c>
      <c r="L56" s="303">
        <v>2239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7345</v>
      </c>
      <c r="D57" s="97">
        <f t="shared" si="10"/>
        <v>8486</v>
      </c>
      <c r="E57" s="52">
        <f t="shared" si="9"/>
        <v>89.019512786328931</v>
      </c>
      <c r="F57" s="52">
        <f t="shared" si="11"/>
        <v>86.55432477020976</v>
      </c>
      <c r="G57" s="3"/>
      <c r="H57" s="125">
        <v>1833</v>
      </c>
      <c r="I57" s="3">
        <v>36</v>
      </c>
      <c r="J57" s="160" t="s">
        <v>5</v>
      </c>
      <c r="K57" s="3">
        <f t="shared" si="7"/>
        <v>36</v>
      </c>
      <c r="L57" s="303">
        <v>1790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5547</v>
      </c>
      <c r="D58" s="97">
        <f t="shared" si="10"/>
        <v>4836</v>
      </c>
      <c r="E58" s="52">
        <f t="shared" si="9"/>
        <v>120.37760416666667</v>
      </c>
      <c r="F58" s="52">
        <f t="shared" si="11"/>
        <v>114.70223325062034</v>
      </c>
      <c r="G58" s="12"/>
      <c r="H58" s="330">
        <v>1782</v>
      </c>
      <c r="I58" s="14">
        <v>22</v>
      </c>
      <c r="J58" s="162" t="s">
        <v>26</v>
      </c>
      <c r="K58" s="14">
        <f t="shared" si="7"/>
        <v>22</v>
      </c>
      <c r="L58" s="304">
        <v>2455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28</v>
      </c>
      <c r="C59" s="43">
        <f t="shared" si="8"/>
        <v>3700</v>
      </c>
      <c r="D59" s="97">
        <f t="shared" si="10"/>
        <v>3347</v>
      </c>
      <c r="E59" s="52">
        <f t="shared" si="9"/>
        <v>113.98644485520641</v>
      </c>
      <c r="F59" s="52">
        <f t="shared" si="11"/>
        <v>110.54675829100687</v>
      </c>
      <c r="G59" s="3"/>
      <c r="H59" s="373">
        <v>1297</v>
      </c>
      <c r="I59" s="335">
        <v>38</v>
      </c>
      <c r="J59" s="220" t="s">
        <v>38</v>
      </c>
      <c r="K59" s="8" t="s">
        <v>65</v>
      </c>
      <c r="L59" s="305">
        <v>119641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29</v>
      </c>
      <c r="C60" s="43">
        <f t="shared" si="8"/>
        <v>2365</v>
      </c>
      <c r="D60" s="97">
        <f t="shared" si="10"/>
        <v>21921</v>
      </c>
      <c r="E60" s="52">
        <f t="shared" si="9"/>
        <v>93.700475435816173</v>
      </c>
      <c r="F60" s="52">
        <f t="shared" si="11"/>
        <v>10.788741389535149</v>
      </c>
      <c r="G60" s="3"/>
      <c r="H60" s="435">
        <v>546</v>
      </c>
      <c r="I60" s="139">
        <v>21</v>
      </c>
      <c r="J60" s="3" t="s">
        <v>153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3</v>
      </c>
      <c r="C61" s="43">
        <f t="shared" si="8"/>
        <v>2264</v>
      </c>
      <c r="D61" s="97">
        <f t="shared" si="10"/>
        <v>2239</v>
      </c>
      <c r="E61" s="52">
        <f t="shared" si="9"/>
        <v>112.02375061850569</v>
      </c>
      <c r="F61" s="52">
        <f t="shared" si="11"/>
        <v>101.11656989727558</v>
      </c>
      <c r="G61" s="11"/>
      <c r="H61" s="417">
        <v>376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5</v>
      </c>
      <c r="C62" s="43">
        <f t="shared" si="8"/>
        <v>1833</v>
      </c>
      <c r="D62" s="97">
        <f t="shared" si="10"/>
        <v>1790</v>
      </c>
      <c r="E62" s="52">
        <f t="shared" si="9"/>
        <v>115.28301886792454</v>
      </c>
      <c r="F62" s="52">
        <f t="shared" si="11"/>
        <v>102.4022346368715</v>
      </c>
      <c r="G62" s="12"/>
      <c r="H62" s="125">
        <v>138</v>
      </c>
      <c r="I62" s="173">
        <v>17</v>
      </c>
      <c r="J62" s="160" t="s">
        <v>21</v>
      </c>
      <c r="K62" s="50"/>
      <c r="L62" t="s">
        <v>59</v>
      </c>
      <c r="M62" s="93" t="s">
        <v>61</v>
      </c>
      <c r="N62" s="42" t="s">
        <v>73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26</v>
      </c>
      <c r="C63" s="330">
        <f t="shared" si="8"/>
        <v>1782</v>
      </c>
      <c r="D63" s="137">
        <f t="shared" si="10"/>
        <v>2455</v>
      </c>
      <c r="E63" s="57">
        <f t="shared" si="9"/>
        <v>69.500780031201245</v>
      </c>
      <c r="F63" s="57">
        <f t="shared" si="11"/>
        <v>72.586558044806509</v>
      </c>
      <c r="G63" s="92"/>
      <c r="H63" s="125">
        <v>130</v>
      </c>
      <c r="I63" s="3">
        <v>11</v>
      </c>
      <c r="J63" s="160" t="s">
        <v>17</v>
      </c>
      <c r="K63" s="3">
        <f>SUM(K49)</f>
        <v>26</v>
      </c>
      <c r="L63" s="160" t="s">
        <v>30</v>
      </c>
      <c r="M63" s="169">
        <v>52976</v>
      </c>
      <c r="N63" s="89">
        <f>SUM(H49)</f>
        <v>48517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99906</v>
      </c>
      <c r="D64" s="138">
        <f t="shared" si="10"/>
        <v>119641</v>
      </c>
      <c r="E64" s="70">
        <f t="shared" si="9"/>
        <v>99.604199276193143</v>
      </c>
      <c r="F64" s="70">
        <f t="shared" si="11"/>
        <v>83.504818582258594</v>
      </c>
      <c r="G64" s="69"/>
      <c r="H64" s="91">
        <v>130</v>
      </c>
      <c r="I64" s="3">
        <v>12</v>
      </c>
      <c r="J64" s="160" t="s">
        <v>18</v>
      </c>
      <c r="K64" s="3">
        <f t="shared" ref="K64:K72" si="12">SUM(K50)</f>
        <v>13</v>
      </c>
      <c r="L64" s="160" t="s">
        <v>7</v>
      </c>
      <c r="M64" s="169">
        <v>10713</v>
      </c>
      <c r="N64" s="89">
        <f t="shared" ref="N64:N72" si="13">SUM(H50)</f>
        <v>14620</v>
      </c>
      <c r="O64" s="45"/>
      <c r="S64" s="26"/>
      <c r="T64" s="26"/>
      <c r="U64" s="26"/>
      <c r="V64" s="26"/>
    </row>
    <row r="65" spans="2:22">
      <c r="H65" s="415">
        <v>23</v>
      </c>
      <c r="I65" s="3">
        <v>15</v>
      </c>
      <c r="J65" s="160" t="s">
        <v>20</v>
      </c>
      <c r="K65" s="3">
        <f t="shared" si="12"/>
        <v>33</v>
      </c>
      <c r="L65" s="160" t="s">
        <v>0</v>
      </c>
      <c r="M65" s="169">
        <v>8775</v>
      </c>
      <c r="N65" s="89">
        <f t="shared" si="13"/>
        <v>9259</v>
      </c>
      <c r="O65" s="45"/>
      <c r="S65" s="26"/>
      <c r="T65" s="26"/>
      <c r="U65" s="26"/>
      <c r="V65" s="26"/>
    </row>
    <row r="66" spans="2:22">
      <c r="H66" s="43">
        <v>23</v>
      </c>
      <c r="I66" s="3">
        <v>29</v>
      </c>
      <c r="J66" s="160" t="s">
        <v>93</v>
      </c>
      <c r="K66" s="3">
        <f t="shared" si="12"/>
        <v>40</v>
      </c>
      <c r="L66" s="160" t="s">
        <v>2</v>
      </c>
      <c r="M66" s="169">
        <v>8251</v>
      </c>
      <c r="N66" s="89">
        <f t="shared" si="13"/>
        <v>7345</v>
      </c>
      <c r="O66" s="45"/>
      <c r="S66" s="26"/>
      <c r="T66" s="26"/>
      <c r="U66" s="26"/>
      <c r="V66" s="26"/>
    </row>
    <row r="67" spans="2:22">
      <c r="H67" s="43">
        <v>11</v>
      </c>
      <c r="I67" s="3">
        <v>27</v>
      </c>
      <c r="J67" s="160" t="s">
        <v>31</v>
      </c>
      <c r="K67" s="3">
        <f t="shared" si="12"/>
        <v>34</v>
      </c>
      <c r="L67" s="160" t="s">
        <v>1</v>
      </c>
      <c r="M67" s="169">
        <v>4608</v>
      </c>
      <c r="N67" s="89">
        <f t="shared" si="13"/>
        <v>5547</v>
      </c>
      <c r="O67" s="45"/>
      <c r="S67" s="26"/>
      <c r="T67" s="26"/>
      <c r="U67" s="26"/>
      <c r="V67" s="26"/>
    </row>
    <row r="68" spans="2:22">
      <c r="B68" s="51"/>
      <c r="C68" s="26"/>
      <c r="H68" s="88">
        <v>0</v>
      </c>
      <c r="I68" s="3">
        <v>1</v>
      </c>
      <c r="J68" s="160" t="s">
        <v>4</v>
      </c>
      <c r="K68" s="3">
        <f t="shared" si="12"/>
        <v>24</v>
      </c>
      <c r="L68" s="160" t="s">
        <v>28</v>
      </c>
      <c r="M68" s="169">
        <v>3246</v>
      </c>
      <c r="N68" s="89">
        <f t="shared" si="13"/>
        <v>3700</v>
      </c>
      <c r="O68" s="45"/>
      <c r="S68" s="26"/>
      <c r="T68" s="26"/>
      <c r="U68" s="26"/>
      <c r="V68" s="26"/>
    </row>
    <row r="69" spans="2:22">
      <c r="B69" s="51"/>
      <c r="C69" s="26"/>
      <c r="H69" s="333">
        <v>0</v>
      </c>
      <c r="I69" s="3">
        <v>2</v>
      </c>
      <c r="J69" s="160" t="s">
        <v>6</v>
      </c>
      <c r="K69" s="3">
        <f t="shared" si="12"/>
        <v>25</v>
      </c>
      <c r="L69" s="160" t="s">
        <v>29</v>
      </c>
      <c r="M69" s="169">
        <v>2524</v>
      </c>
      <c r="N69" s="89">
        <f t="shared" si="13"/>
        <v>2365</v>
      </c>
      <c r="O69" s="45"/>
      <c r="S69" s="26"/>
      <c r="T69" s="26"/>
      <c r="U69" s="26"/>
      <c r="V69" s="26"/>
    </row>
    <row r="70" spans="2:22">
      <c r="B70" s="50"/>
      <c r="H70" s="44">
        <v>0</v>
      </c>
      <c r="I70" s="3">
        <v>3</v>
      </c>
      <c r="J70" s="160" t="s">
        <v>10</v>
      </c>
      <c r="K70" s="3">
        <f t="shared" si="12"/>
        <v>16</v>
      </c>
      <c r="L70" s="160" t="s">
        <v>3</v>
      </c>
      <c r="M70" s="169">
        <v>2021</v>
      </c>
      <c r="N70" s="89">
        <f t="shared" si="13"/>
        <v>2264</v>
      </c>
      <c r="O70" s="45"/>
      <c r="S70" s="26"/>
      <c r="T70" s="26"/>
      <c r="U70" s="26"/>
      <c r="V70" s="26"/>
    </row>
    <row r="71" spans="2:22">
      <c r="B71" s="50"/>
      <c r="H71" s="333">
        <v>0</v>
      </c>
      <c r="I71" s="3">
        <v>4</v>
      </c>
      <c r="J71" s="160" t="s">
        <v>11</v>
      </c>
      <c r="K71" s="3">
        <f t="shared" si="12"/>
        <v>36</v>
      </c>
      <c r="L71" s="160" t="s">
        <v>5</v>
      </c>
      <c r="M71" s="169">
        <v>1590</v>
      </c>
      <c r="N71" s="89">
        <f t="shared" si="13"/>
        <v>1833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5</v>
      </c>
      <c r="J72" s="160" t="s">
        <v>12</v>
      </c>
      <c r="K72" s="3">
        <f t="shared" si="12"/>
        <v>22</v>
      </c>
      <c r="L72" s="162" t="s">
        <v>26</v>
      </c>
      <c r="M72" s="170">
        <v>2564</v>
      </c>
      <c r="N72" s="89">
        <f t="shared" si="13"/>
        <v>1782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6</v>
      </c>
      <c r="J73" s="160" t="s">
        <v>13</v>
      </c>
      <c r="K73" s="43"/>
      <c r="L73" s="3" t="s">
        <v>172</v>
      </c>
      <c r="M73" s="168">
        <v>100303</v>
      </c>
      <c r="N73" s="167">
        <f>SUM(H89)</f>
        <v>99906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7</v>
      </c>
      <c r="J74" s="160" t="s">
        <v>14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8</v>
      </c>
      <c r="J75" s="160" t="s">
        <v>15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9</v>
      </c>
      <c r="J76" s="3" t="s">
        <v>159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289">
        <v>0</v>
      </c>
      <c r="I84" s="3">
        <v>31</v>
      </c>
      <c r="J84" s="160" t="s">
        <v>94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99906</v>
      </c>
      <c r="I89" s="3"/>
      <c r="J89" s="3" t="s">
        <v>91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C20" sqref="C20:D2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63</v>
      </c>
      <c r="J1" s="101"/>
      <c r="Q1" s="26"/>
      <c r="R1" s="108"/>
    </row>
    <row r="2" spans="5:30">
      <c r="H2" s="280" t="s">
        <v>196</v>
      </c>
      <c r="I2" s="3"/>
      <c r="J2" s="185" t="s">
        <v>101</v>
      </c>
      <c r="K2" s="3"/>
      <c r="L2" s="179" t="s">
        <v>188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97</v>
      </c>
      <c r="I3" s="3"/>
      <c r="J3" s="144" t="s">
        <v>98</v>
      </c>
      <c r="K3" s="3"/>
      <c r="L3" s="42" t="s">
        <v>97</v>
      </c>
      <c r="M3" s="82"/>
      <c r="N3" s="418"/>
      <c r="R3" s="48"/>
      <c r="S3" s="26"/>
      <c r="T3" s="26"/>
      <c r="U3" s="26"/>
      <c r="V3" s="26"/>
    </row>
    <row r="4" spans="5:30" ht="13.5" customHeight="1">
      <c r="H4" s="43">
        <v>32260</v>
      </c>
      <c r="I4" s="3">
        <v>3</v>
      </c>
      <c r="J4" s="33" t="s">
        <v>10</v>
      </c>
      <c r="K4" s="200">
        <f>SUM(I4)</f>
        <v>3</v>
      </c>
      <c r="L4" s="272">
        <v>26104</v>
      </c>
      <c r="M4" s="45"/>
      <c r="N4" s="418"/>
      <c r="R4" s="48"/>
      <c r="S4" s="26"/>
      <c r="T4" s="26"/>
      <c r="U4" s="26"/>
      <c r="V4" s="26"/>
    </row>
    <row r="5" spans="5:30" ht="13.5" customHeight="1">
      <c r="H5" s="88">
        <v>18922</v>
      </c>
      <c r="I5" s="3">
        <v>34</v>
      </c>
      <c r="J5" s="33" t="s">
        <v>1</v>
      </c>
      <c r="K5" s="200">
        <f t="shared" ref="K5:K13" si="0">SUM(I5)</f>
        <v>34</v>
      </c>
      <c r="L5" s="272">
        <v>16223</v>
      </c>
      <c r="M5" s="45"/>
      <c r="N5" s="418"/>
      <c r="R5" s="48"/>
      <c r="S5" s="26"/>
      <c r="T5" s="26"/>
      <c r="U5" s="26"/>
      <c r="V5" s="26"/>
    </row>
    <row r="6" spans="5:30" ht="13.5" customHeight="1">
      <c r="H6" s="88">
        <v>16685</v>
      </c>
      <c r="I6" s="3">
        <v>17</v>
      </c>
      <c r="J6" s="33" t="s">
        <v>21</v>
      </c>
      <c r="K6" s="200">
        <f t="shared" si="0"/>
        <v>17</v>
      </c>
      <c r="L6" s="272">
        <v>23431</v>
      </c>
      <c r="M6" s="45"/>
      <c r="N6" s="418"/>
      <c r="R6" s="48"/>
      <c r="S6" s="26"/>
      <c r="T6" s="26"/>
      <c r="U6" s="26"/>
      <c r="V6" s="26"/>
    </row>
    <row r="7" spans="5:30" ht="13.5" customHeight="1">
      <c r="H7" s="88">
        <v>13665</v>
      </c>
      <c r="I7" s="3">
        <v>33</v>
      </c>
      <c r="J7" s="33" t="s">
        <v>0</v>
      </c>
      <c r="K7" s="200">
        <f t="shared" si="0"/>
        <v>33</v>
      </c>
      <c r="L7" s="272">
        <v>21582</v>
      </c>
      <c r="M7" s="45"/>
      <c r="N7" s="418"/>
      <c r="R7" s="48"/>
      <c r="S7" s="26"/>
      <c r="T7" s="26"/>
      <c r="U7" s="26"/>
      <c r="V7" s="26"/>
    </row>
    <row r="8" spans="5:30">
      <c r="H8" s="88">
        <v>10305</v>
      </c>
      <c r="I8" s="3">
        <v>40</v>
      </c>
      <c r="J8" s="33" t="s">
        <v>2</v>
      </c>
      <c r="K8" s="200">
        <f t="shared" si="0"/>
        <v>40</v>
      </c>
      <c r="L8" s="272">
        <v>8241</v>
      </c>
      <c r="M8" s="45"/>
      <c r="R8" s="48"/>
      <c r="S8" s="26"/>
      <c r="T8" s="26"/>
      <c r="U8" s="26"/>
      <c r="V8" s="26"/>
    </row>
    <row r="9" spans="5:30">
      <c r="H9" s="88">
        <v>10185</v>
      </c>
      <c r="I9" s="3">
        <v>1</v>
      </c>
      <c r="J9" s="33" t="s">
        <v>4</v>
      </c>
      <c r="K9" s="200">
        <f t="shared" si="0"/>
        <v>1</v>
      </c>
      <c r="L9" s="272">
        <v>1324</v>
      </c>
      <c r="M9" s="45"/>
      <c r="R9" s="48"/>
      <c r="S9" s="26"/>
      <c r="T9" s="26"/>
      <c r="U9" s="26"/>
      <c r="V9" s="26"/>
    </row>
    <row r="10" spans="5:30">
      <c r="H10" s="88">
        <v>10031</v>
      </c>
      <c r="I10" s="3">
        <v>2</v>
      </c>
      <c r="J10" s="33" t="s">
        <v>6</v>
      </c>
      <c r="K10" s="200">
        <f t="shared" si="0"/>
        <v>2</v>
      </c>
      <c r="L10" s="272">
        <v>10286</v>
      </c>
      <c r="M10" s="45"/>
      <c r="R10" s="48"/>
      <c r="S10" s="26"/>
      <c r="T10" s="26"/>
      <c r="U10" s="26"/>
      <c r="V10" s="26"/>
    </row>
    <row r="11" spans="5:30">
      <c r="H11" s="88">
        <v>8820</v>
      </c>
      <c r="I11" s="3">
        <v>31</v>
      </c>
      <c r="J11" s="33" t="s">
        <v>62</v>
      </c>
      <c r="K11" s="200">
        <f t="shared" si="0"/>
        <v>31</v>
      </c>
      <c r="L11" s="273">
        <v>8952</v>
      </c>
      <c r="M11" s="45"/>
      <c r="N11" s="29"/>
      <c r="R11" s="48"/>
      <c r="S11" s="26"/>
      <c r="T11" s="26"/>
      <c r="U11" s="26"/>
      <c r="V11" s="26"/>
    </row>
    <row r="12" spans="5:30">
      <c r="H12" s="438">
        <v>8548</v>
      </c>
      <c r="I12" s="3">
        <v>13</v>
      </c>
      <c r="J12" s="33" t="s">
        <v>7</v>
      </c>
      <c r="K12" s="200">
        <f t="shared" si="0"/>
        <v>13</v>
      </c>
      <c r="L12" s="273">
        <v>9455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7">
        <v>7762</v>
      </c>
      <c r="I13" s="14">
        <v>25</v>
      </c>
      <c r="J13" s="77" t="s">
        <v>29</v>
      </c>
      <c r="K13" s="200">
        <f t="shared" si="0"/>
        <v>25</v>
      </c>
      <c r="L13" s="273">
        <v>7216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3">
        <v>5763</v>
      </c>
      <c r="I14" s="219">
        <v>16</v>
      </c>
      <c r="J14" s="377" t="s">
        <v>3</v>
      </c>
      <c r="K14" s="107" t="s">
        <v>8</v>
      </c>
      <c r="L14" s="274">
        <v>166203</v>
      </c>
      <c r="N14" s="32"/>
      <c r="R14" s="48"/>
      <c r="S14" s="26"/>
      <c r="T14" s="26"/>
      <c r="U14" s="26"/>
      <c r="V14" s="26"/>
    </row>
    <row r="15" spans="5:30">
      <c r="H15" s="88">
        <v>5581</v>
      </c>
      <c r="I15" s="3">
        <v>21</v>
      </c>
      <c r="J15" s="3" t="s">
        <v>156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4054</v>
      </c>
      <c r="I16" s="3">
        <v>26</v>
      </c>
      <c r="J16" s="33" t="s">
        <v>30</v>
      </c>
      <c r="K16" s="50"/>
      <c r="L16" s="32"/>
      <c r="R16" s="48"/>
      <c r="S16" s="26"/>
      <c r="T16" s="26"/>
      <c r="U16" s="26"/>
      <c r="V16" s="26"/>
    </row>
    <row r="17" spans="1:22">
      <c r="H17" s="289">
        <v>3614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>
      <c r="H18" s="346">
        <v>3521</v>
      </c>
      <c r="I18" s="3">
        <v>38</v>
      </c>
      <c r="J18" s="33" t="s">
        <v>38</v>
      </c>
      <c r="L18" s="186" t="s">
        <v>101</v>
      </c>
      <c r="M18" t="s">
        <v>61</v>
      </c>
      <c r="N18" s="42" t="s">
        <v>73</v>
      </c>
      <c r="R18" s="48"/>
      <c r="S18" s="26"/>
      <c r="T18" s="26"/>
      <c r="U18" s="26"/>
      <c r="V18" s="26"/>
    </row>
    <row r="19" spans="1:22" ht="14.25" thickBot="1">
      <c r="H19" s="89">
        <v>3262</v>
      </c>
      <c r="I19" s="3">
        <v>9</v>
      </c>
      <c r="J19" s="3" t="s">
        <v>160</v>
      </c>
      <c r="K19" s="116">
        <f>SUM(I4)</f>
        <v>3</v>
      </c>
      <c r="L19" s="33" t="s">
        <v>10</v>
      </c>
      <c r="M19" s="365">
        <v>20001</v>
      </c>
      <c r="N19" s="89">
        <f>SUM(H4)</f>
        <v>32260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52</v>
      </c>
      <c r="C20" s="59" t="s">
        <v>193</v>
      </c>
      <c r="D20" s="59" t="s">
        <v>185</v>
      </c>
      <c r="E20" s="59" t="s">
        <v>50</v>
      </c>
      <c r="F20" s="59" t="s">
        <v>49</v>
      </c>
      <c r="G20" s="60" t="s">
        <v>51</v>
      </c>
      <c r="H20" s="289">
        <v>1332</v>
      </c>
      <c r="I20" s="3">
        <v>14</v>
      </c>
      <c r="J20" s="33" t="s">
        <v>19</v>
      </c>
      <c r="K20" s="116">
        <f t="shared" ref="K20:K28" si="1">SUM(I5)</f>
        <v>34</v>
      </c>
      <c r="L20" s="33" t="s">
        <v>1</v>
      </c>
      <c r="M20" s="366">
        <v>14034</v>
      </c>
      <c r="N20" s="89">
        <f t="shared" ref="N20:N28" si="2">SUM(H5)</f>
        <v>18922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199">
        <f>SUM(H4)</f>
        <v>32260</v>
      </c>
      <c r="D21" s="89">
        <f>SUM(L4)</f>
        <v>26104</v>
      </c>
      <c r="E21" s="52">
        <f t="shared" ref="E21:E30" si="3">SUM(N19/M19*100)</f>
        <v>161.29193540322984</v>
      </c>
      <c r="F21" s="52">
        <f t="shared" ref="F21:F31" si="4">SUM(C21/D21*100)</f>
        <v>123.58259270609868</v>
      </c>
      <c r="G21" s="62"/>
      <c r="H21" s="88">
        <v>1110</v>
      </c>
      <c r="I21" s="3">
        <v>24</v>
      </c>
      <c r="J21" s="33" t="s">
        <v>28</v>
      </c>
      <c r="K21" s="116">
        <f t="shared" si="1"/>
        <v>17</v>
      </c>
      <c r="L21" s="33" t="s">
        <v>21</v>
      </c>
      <c r="M21" s="366">
        <v>23744</v>
      </c>
      <c r="N21" s="89">
        <f t="shared" si="2"/>
        <v>16685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</v>
      </c>
      <c r="C22" s="199">
        <f t="shared" ref="C22:C30" si="5">SUM(H5)</f>
        <v>18922</v>
      </c>
      <c r="D22" s="89">
        <f t="shared" ref="D22:D29" si="6">SUM(L5)</f>
        <v>16223</v>
      </c>
      <c r="E22" s="52">
        <f t="shared" si="3"/>
        <v>134.82969930169588</v>
      </c>
      <c r="F22" s="52">
        <f t="shared" si="4"/>
        <v>116.63687357455463</v>
      </c>
      <c r="G22" s="62"/>
      <c r="H22" s="88">
        <v>826</v>
      </c>
      <c r="I22" s="3">
        <v>36</v>
      </c>
      <c r="J22" s="33" t="s">
        <v>5</v>
      </c>
      <c r="K22" s="116">
        <f t="shared" si="1"/>
        <v>33</v>
      </c>
      <c r="L22" s="33" t="s">
        <v>0</v>
      </c>
      <c r="M22" s="366">
        <v>14698</v>
      </c>
      <c r="N22" s="89">
        <f t="shared" si="2"/>
        <v>13665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16685</v>
      </c>
      <c r="D23" s="89">
        <f t="shared" si="6"/>
        <v>23431</v>
      </c>
      <c r="E23" s="52">
        <f t="shared" si="3"/>
        <v>70.270384097035048</v>
      </c>
      <c r="F23" s="52">
        <f t="shared" si="4"/>
        <v>71.209081985403955</v>
      </c>
      <c r="G23" s="62"/>
      <c r="H23" s="88">
        <v>450</v>
      </c>
      <c r="I23" s="3">
        <v>10</v>
      </c>
      <c r="J23" s="33" t="s">
        <v>16</v>
      </c>
      <c r="K23" s="116">
        <f t="shared" si="1"/>
        <v>40</v>
      </c>
      <c r="L23" s="33" t="s">
        <v>2</v>
      </c>
      <c r="M23" s="366">
        <v>11938</v>
      </c>
      <c r="N23" s="89">
        <f t="shared" si="2"/>
        <v>10305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0</v>
      </c>
      <c r="C24" s="199">
        <f t="shared" si="5"/>
        <v>13665</v>
      </c>
      <c r="D24" s="89">
        <f t="shared" si="6"/>
        <v>21582</v>
      </c>
      <c r="E24" s="52">
        <f t="shared" si="3"/>
        <v>92.971832902435708</v>
      </c>
      <c r="F24" s="52">
        <f t="shared" si="4"/>
        <v>63.316652766194046</v>
      </c>
      <c r="G24" s="62"/>
      <c r="H24" s="88">
        <v>355</v>
      </c>
      <c r="I24" s="3">
        <v>27</v>
      </c>
      <c r="J24" s="33" t="s">
        <v>31</v>
      </c>
      <c r="K24" s="116">
        <f t="shared" si="1"/>
        <v>1</v>
      </c>
      <c r="L24" s="33" t="s">
        <v>4</v>
      </c>
      <c r="M24" s="366">
        <v>1203</v>
      </c>
      <c r="N24" s="89">
        <f t="shared" si="2"/>
        <v>10185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2</v>
      </c>
      <c r="C25" s="199">
        <f t="shared" si="5"/>
        <v>10305</v>
      </c>
      <c r="D25" s="89">
        <f t="shared" si="6"/>
        <v>8241</v>
      </c>
      <c r="E25" s="52">
        <f t="shared" si="3"/>
        <v>86.320991790919749</v>
      </c>
      <c r="F25" s="52">
        <f t="shared" si="4"/>
        <v>125.04550418638513</v>
      </c>
      <c r="G25" s="72"/>
      <c r="H25" s="88">
        <v>332</v>
      </c>
      <c r="I25" s="3">
        <v>37</v>
      </c>
      <c r="J25" s="33" t="s">
        <v>37</v>
      </c>
      <c r="K25" s="116">
        <f t="shared" si="1"/>
        <v>2</v>
      </c>
      <c r="L25" s="33" t="s">
        <v>6</v>
      </c>
      <c r="M25" s="366">
        <v>12125</v>
      </c>
      <c r="N25" s="89">
        <f t="shared" si="2"/>
        <v>10031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4</v>
      </c>
      <c r="C26" s="199">
        <f t="shared" si="5"/>
        <v>10185</v>
      </c>
      <c r="D26" s="89">
        <f t="shared" si="6"/>
        <v>1324</v>
      </c>
      <c r="E26" s="52">
        <f t="shared" si="3"/>
        <v>846.63341645885293</v>
      </c>
      <c r="F26" s="52">
        <f t="shared" si="4"/>
        <v>769.25981873111789</v>
      </c>
      <c r="G26" s="62"/>
      <c r="H26" s="333">
        <v>331</v>
      </c>
      <c r="I26" s="3">
        <v>12</v>
      </c>
      <c r="J26" s="33" t="s">
        <v>18</v>
      </c>
      <c r="K26" s="116">
        <f t="shared" si="1"/>
        <v>31</v>
      </c>
      <c r="L26" s="33" t="s">
        <v>62</v>
      </c>
      <c r="M26" s="367">
        <v>22930</v>
      </c>
      <c r="N26" s="89">
        <f t="shared" si="2"/>
        <v>8820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6</v>
      </c>
      <c r="C27" s="199">
        <f t="shared" si="5"/>
        <v>10031</v>
      </c>
      <c r="D27" s="89">
        <f t="shared" si="6"/>
        <v>10286</v>
      </c>
      <c r="E27" s="52">
        <f t="shared" si="3"/>
        <v>82.729896907216499</v>
      </c>
      <c r="F27" s="52">
        <f t="shared" si="4"/>
        <v>97.520902197161192</v>
      </c>
      <c r="G27" s="62"/>
      <c r="H27" s="88">
        <v>245</v>
      </c>
      <c r="I27" s="3">
        <v>32</v>
      </c>
      <c r="J27" s="33" t="s">
        <v>35</v>
      </c>
      <c r="K27" s="116">
        <f t="shared" si="1"/>
        <v>13</v>
      </c>
      <c r="L27" s="33" t="s">
        <v>7</v>
      </c>
      <c r="M27" s="368">
        <v>10963</v>
      </c>
      <c r="N27" s="89">
        <f t="shared" si="2"/>
        <v>8548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62</v>
      </c>
      <c r="C28" s="199">
        <f t="shared" si="5"/>
        <v>8820</v>
      </c>
      <c r="D28" s="89">
        <f t="shared" si="6"/>
        <v>8952</v>
      </c>
      <c r="E28" s="52">
        <f t="shared" si="3"/>
        <v>38.464893153074577</v>
      </c>
      <c r="F28" s="52">
        <f t="shared" si="4"/>
        <v>98.525469168900798</v>
      </c>
      <c r="G28" s="73"/>
      <c r="H28" s="88">
        <v>225</v>
      </c>
      <c r="I28" s="3">
        <v>39</v>
      </c>
      <c r="J28" s="33" t="s">
        <v>39</v>
      </c>
      <c r="K28" s="180">
        <f t="shared" si="1"/>
        <v>25</v>
      </c>
      <c r="L28" s="77" t="s">
        <v>29</v>
      </c>
      <c r="M28" s="368">
        <v>6966</v>
      </c>
      <c r="N28" s="166">
        <f t="shared" si="2"/>
        <v>7762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7</v>
      </c>
      <c r="C29" s="199">
        <f t="shared" si="5"/>
        <v>8548</v>
      </c>
      <c r="D29" s="89">
        <f t="shared" si="6"/>
        <v>9455</v>
      </c>
      <c r="E29" s="52">
        <f t="shared" si="3"/>
        <v>77.971358204870938</v>
      </c>
      <c r="F29" s="52">
        <f t="shared" si="4"/>
        <v>90.407191961924909</v>
      </c>
      <c r="G29" s="72"/>
      <c r="H29" s="88">
        <v>156</v>
      </c>
      <c r="I29" s="3">
        <v>20</v>
      </c>
      <c r="J29" s="33" t="s">
        <v>24</v>
      </c>
      <c r="K29" s="114"/>
      <c r="L29" s="114" t="s">
        <v>164</v>
      </c>
      <c r="M29" s="369">
        <v>169668</v>
      </c>
      <c r="N29" s="171">
        <f>SUM(H44)</f>
        <v>168558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29</v>
      </c>
      <c r="C30" s="199">
        <f t="shared" si="5"/>
        <v>7762</v>
      </c>
      <c r="D30" s="89">
        <f>SUM(L13)</f>
        <v>7216</v>
      </c>
      <c r="E30" s="57">
        <f t="shared" si="3"/>
        <v>111.42693080677577</v>
      </c>
      <c r="F30" s="63">
        <f t="shared" si="4"/>
        <v>107.56651884700665</v>
      </c>
      <c r="G30" s="75"/>
      <c r="H30" s="88">
        <v>130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56</v>
      </c>
      <c r="C31" s="67">
        <f>SUM(H44)</f>
        <v>168558</v>
      </c>
      <c r="D31" s="67">
        <f>SUM(L14)</f>
        <v>166203</v>
      </c>
      <c r="E31" s="70">
        <f>SUM(N29/M29*100)</f>
        <v>99.345781172643044</v>
      </c>
      <c r="F31" s="63">
        <f t="shared" si="4"/>
        <v>101.4169419324561</v>
      </c>
      <c r="G31" s="71"/>
      <c r="H31" s="88">
        <v>42</v>
      </c>
      <c r="I31" s="3">
        <v>5</v>
      </c>
      <c r="J31" s="33" t="s">
        <v>12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424">
        <v>20</v>
      </c>
      <c r="I32" s="3">
        <v>18</v>
      </c>
      <c r="J32" s="33" t="s">
        <v>22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14</v>
      </c>
      <c r="I33" s="3">
        <v>4</v>
      </c>
      <c r="J33" s="33" t="s">
        <v>11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8</v>
      </c>
      <c r="I34" s="3">
        <v>23</v>
      </c>
      <c r="J34" s="33" t="s">
        <v>27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3</v>
      </c>
      <c r="I35" s="3">
        <v>7</v>
      </c>
      <c r="J35" s="33" t="s">
        <v>14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53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168558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196</v>
      </c>
      <c r="I48" s="3"/>
      <c r="J48" s="188" t="s">
        <v>89</v>
      </c>
      <c r="K48" s="3"/>
      <c r="L48" s="326" t="s">
        <v>188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97</v>
      </c>
      <c r="I49" s="3"/>
      <c r="J49" s="144" t="s">
        <v>9</v>
      </c>
      <c r="K49" s="3"/>
      <c r="L49" s="326" t="s">
        <v>168</v>
      </c>
      <c r="M49" s="82"/>
      <c r="R49" s="48"/>
      <c r="S49" s="26"/>
      <c r="T49" s="26"/>
      <c r="U49" s="26"/>
      <c r="V49" s="26"/>
    </row>
    <row r="50" spans="1:22">
      <c r="H50" s="43">
        <v>21503</v>
      </c>
      <c r="I50" s="3">
        <v>16</v>
      </c>
      <c r="J50" s="33" t="s">
        <v>3</v>
      </c>
      <c r="K50" s="324">
        <f>SUM(I50)</f>
        <v>16</v>
      </c>
      <c r="L50" s="327">
        <v>23668</v>
      </c>
      <c r="M50" s="45"/>
      <c r="R50" s="48"/>
      <c r="S50" s="26"/>
      <c r="T50" s="26"/>
      <c r="U50" s="26"/>
      <c r="V50" s="26"/>
    </row>
    <row r="51" spans="1:22">
      <c r="H51" s="44">
        <v>14430</v>
      </c>
      <c r="I51" s="3">
        <v>26</v>
      </c>
      <c r="J51" s="33" t="s">
        <v>30</v>
      </c>
      <c r="K51" s="324">
        <f t="shared" ref="K51:K59" si="7">SUM(I51)</f>
        <v>26</v>
      </c>
      <c r="L51" s="328">
        <v>12382</v>
      </c>
      <c r="M51" s="45"/>
      <c r="R51" s="48"/>
      <c r="S51" s="26"/>
      <c r="T51" s="26"/>
      <c r="U51" s="26"/>
      <c r="V51" s="26"/>
    </row>
    <row r="52" spans="1:22" ht="14.25" thickBot="1">
      <c r="H52" s="44">
        <v>5764</v>
      </c>
      <c r="I52" s="3">
        <v>34</v>
      </c>
      <c r="J52" s="33" t="s">
        <v>1</v>
      </c>
      <c r="K52" s="324">
        <f t="shared" si="7"/>
        <v>34</v>
      </c>
      <c r="L52" s="328">
        <v>6009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52</v>
      </c>
      <c r="C53" s="59" t="s">
        <v>193</v>
      </c>
      <c r="D53" s="59" t="s">
        <v>185</v>
      </c>
      <c r="E53" s="59" t="s">
        <v>50</v>
      </c>
      <c r="F53" s="59" t="s">
        <v>49</v>
      </c>
      <c r="G53" s="60" t="s">
        <v>51</v>
      </c>
      <c r="H53" s="44">
        <v>5427</v>
      </c>
      <c r="I53" s="3">
        <v>33</v>
      </c>
      <c r="J53" s="33" t="s">
        <v>0</v>
      </c>
      <c r="K53" s="324">
        <f t="shared" si="7"/>
        <v>33</v>
      </c>
      <c r="L53" s="328">
        <v>8084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21503</v>
      </c>
      <c r="D54" s="97">
        <f>SUM(L50)</f>
        <v>23668</v>
      </c>
      <c r="E54" s="52">
        <f t="shared" ref="E54:E63" si="8">SUM(N67/M67*100)</f>
        <v>96.642696629213489</v>
      </c>
      <c r="F54" s="52">
        <f t="shared" ref="F54:F62" si="9">SUM(C54/D54*100)</f>
        <v>90.852628020956558</v>
      </c>
      <c r="G54" s="62"/>
      <c r="H54" s="88">
        <v>4555</v>
      </c>
      <c r="I54" s="3">
        <v>38</v>
      </c>
      <c r="J54" s="33" t="s">
        <v>38</v>
      </c>
      <c r="K54" s="324">
        <f t="shared" si="7"/>
        <v>38</v>
      </c>
      <c r="L54" s="328">
        <v>4945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14430</v>
      </c>
      <c r="D55" s="97">
        <f t="shared" ref="D55:D63" si="11">SUM(L51)</f>
        <v>12382</v>
      </c>
      <c r="E55" s="52">
        <f t="shared" si="8"/>
        <v>133.98328690807799</v>
      </c>
      <c r="F55" s="52">
        <f t="shared" si="9"/>
        <v>116.54013891132288</v>
      </c>
      <c r="G55" s="62"/>
      <c r="H55" s="88">
        <v>1884</v>
      </c>
      <c r="I55" s="3">
        <v>24</v>
      </c>
      <c r="J55" s="33" t="s">
        <v>28</v>
      </c>
      <c r="K55" s="324">
        <f t="shared" si="7"/>
        <v>24</v>
      </c>
      <c r="L55" s="328">
        <v>1957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5764</v>
      </c>
      <c r="D56" s="97">
        <f t="shared" si="11"/>
        <v>6009</v>
      </c>
      <c r="E56" s="52">
        <f t="shared" si="8"/>
        <v>90.161113718129201</v>
      </c>
      <c r="F56" s="52">
        <f t="shared" si="9"/>
        <v>95.922782492927269</v>
      </c>
      <c r="G56" s="62"/>
      <c r="H56" s="44">
        <v>1550</v>
      </c>
      <c r="I56" s="3">
        <v>39</v>
      </c>
      <c r="J56" s="33" t="s">
        <v>39</v>
      </c>
      <c r="K56" s="324">
        <f t="shared" si="7"/>
        <v>39</v>
      </c>
      <c r="L56" s="328">
        <v>1625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5427</v>
      </c>
      <c r="D57" s="97">
        <f t="shared" si="11"/>
        <v>8084</v>
      </c>
      <c r="E57" s="52">
        <f t="shared" si="8"/>
        <v>130.64516129032256</v>
      </c>
      <c r="F57" s="52">
        <f t="shared" si="9"/>
        <v>67.132607619990097</v>
      </c>
      <c r="G57" s="62"/>
      <c r="H57" s="44">
        <v>1288</v>
      </c>
      <c r="I57" s="3">
        <v>25</v>
      </c>
      <c r="J57" s="33" t="s">
        <v>29</v>
      </c>
      <c r="K57" s="324">
        <f t="shared" si="7"/>
        <v>25</v>
      </c>
      <c r="L57" s="328">
        <v>1703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38</v>
      </c>
      <c r="C58" s="43">
        <f t="shared" si="10"/>
        <v>4555</v>
      </c>
      <c r="D58" s="97">
        <f t="shared" si="11"/>
        <v>4945</v>
      </c>
      <c r="E58" s="52">
        <f t="shared" si="8"/>
        <v>89.471616578275388</v>
      </c>
      <c r="F58" s="52">
        <f t="shared" si="9"/>
        <v>92.113245702730026</v>
      </c>
      <c r="G58" s="72"/>
      <c r="H58" s="44">
        <v>973</v>
      </c>
      <c r="I58" s="3">
        <v>17</v>
      </c>
      <c r="J58" s="33" t="s">
        <v>21</v>
      </c>
      <c r="K58" s="324">
        <f t="shared" si="7"/>
        <v>17</v>
      </c>
      <c r="L58" s="328">
        <v>1034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28</v>
      </c>
      <c r="C59" s="43">
        <f t="shared" si="10"/>
        <v>1884</v>
      </c>
      <c r="D59" s="97">
        <f t="shared" si="11"/>
        <v>1957</v>
      </c>
      <c r="E59" s="52">
        <f t="shared" si="8"/>
        <v>117.16417910447761</v>
      </c>
      <c r="F59" s="52">
        <f t="shared" si="9"/>
        <v>96.269800715380683</v>
      </c>
      <c r="G59" s="62"/>
      <c r="H59" s="374">
        <v>907</v>
      </c>
      <c r="I59" s="14">
        <v>14</v>
      </c>
      <c r="J59" s="77" t="s">
        <v>19</v>
      </c>
      <c r="K59" s="325">
        <f t="shared" si="7"/>
        <v>14</v>
      </c>
      <c r="L59" s="329">
        <v>1083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1550</v>
      </c>
      <c r="D60" s="97">
        <f t="shared" si="11"/>
        <v>1625</v>
      </c>
      <c r="E60" s="52">
        <f t="shared" si="8"/>
        <v>112.40029006526468</v>
      </c>
      <c r="F60" s="52">
        <f t="shared" si="9"/>
        <v>95.384615384615387</v>
      </c>
      <c r="G60" s="62"/>
      <c r="H60" s="423">
        <v>747</v>
      </c>
      <c r="I60" s="219">
        <v>31</v>
      </c>
      <c r="J60" s="377" t="s">
        <v>104</v>
      </c>
      <c r="K60" s="362" t="s">
        <v>8</v>
      </c>
      <c r="L60" s="371">
        <v>67283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29</v>
      </c>
      <c r="C61" s="43">
        <f t="shared" si="10"/>
        <v>1288</v>
      </c>
      <c r="D61" s="97">
        <f t="shared" si="11"/>
        <v>1703</v>
      </c>
      <c r="E61" s="52">
        <f t="shared" si="8"/>
        <v>144.55667789001123</v>
      </c>
      <c r="F61" s="52">
        <f t="shared" si="9"/>
        <v>75.631238990017607</v>
      </c>
      <c r="G61" s="73"/>
      <c r="H61" s="44">
        <v>732</v>
      </c>
      <c r="I61" s="3">
        <v>36</v>
      </c>
      <c r="J61" s="33" t="s">
        <v>5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973</v>
      </c>
      <c r="D62" s="97">
        <f t="shared" si="11"/>
        <v>1034</v>
      </c>
      <c r="E62" s="52">
        <f t="shared" si="8"/>
        <v>83.233532934131745</v>
      </c>
      <c r="F62" s="52">
        <f t="shared" si="9"/>
        <v>94.100580270793031</v>
      </c>
      <c r="G62" s="72"/>
      <c r="H62" s="44">
        <v>577</v>
      </c>
      <c r="I62" s="3">
        <v>40</v>
      </c>
      <c r="J62" s="33" t="s">
        <v>2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19</v>
      </c>
      <c r="C63" s="43">
        <f t="shared" si="10"/>
        <v>907</v>
      </c>
      <c r="D63" s="97">
        <f t="shared" si="11"/>
        <v>1083</v>
      </c>
      <c r="E63" s="57">
        <f t="shared" si="8"/>
        <v>130.12912482065997</v>
      </c>
      <c r="F63" s="52">
        <f>SUM(C63/D63*100)</f>
        <v>83.748845798707293</v>
      </c>
      <c r="G63" s="75"/>
      <c r="H63" s="44">
        <v>175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61055</v>
      </c>
      <c r="D64" s="67">
        <f>SUM(L60)</f>
        <v>67283</v>
      </c>
      <c r="E64" s="70">
        <f>SUM(N77/M77*100)</f>
        <v>106.11617074527253</v>
      </c>
      <c r="F64" s="70">
        <f>SUM(C64/D64*100)</f>
        <v>90.743575643178815</v>
      </c>
      <c r="G64" s="71"/>
      <c r="H64" s="416">
        <v>163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150</v>
      </c>
      <c r="I65" s="3">
        <v>19</v>
      </c>
      <c r="J65" s="33" t="s">
        <v>23</v>
      </c>
      <c r="M65" s="48"/>
      <c r="N65" s="26"/>
      <c r="R65" s="48"/>
      <c r="S65" s="26"/>
      <c r="T65" s="26"/>
      <c r="U65" s="26"/>
      <c r="V65" s="26"/>
    </row>
    <row r="66" spans="3:22">
      <c r="H66" s="44">
        <v>90</v>
      </c>
      <c r="I66" s="3">
        <v>9</v>
      </c>
      <c r="J66" s="3" t="s">
        <v>160</v>
      </c>
      <c r="L66" s="189" t="s">
        <v>89</v>
      </c>
      <c r="M66" s="340" t="s">
        <v>67</v>
      </c>
      <c r="N66" s="42" t="s">
        <v>73</v>
      </c>
      <c r="R66" s="48"/>
      <c r="S66" s="26"/>
      <c r="T66" s="26"/>
      <c r="U66" s="26"/>
      <c r="V66" s="26"/>
    </row>
    <row r="67" spans="3:22">
      <c r="C67" s="26"/>
      <c r="H67" s="44">
        <v>75</v>
      </c>
      <c r="I67" s="3">
        <v>15</v>
      </c>
      <c r="J67" s="33" t="s">
        <v>20</v>
      </c>
      <c r="K67" s="3">
        <f>SUM(I50)</f>
        <v>16</v>
      </c>
      <c r="L67" s="33" t="s">
        <v>3</v>
      </c>
      <c r="M67" s="388">
        <v>22250</v>
      </c>
      <c r="N67" s="89">
        <f>SUM(H50)</f>
        <v>21503</v>
      </c>
      <c r="R67" s="48"/>
      <c r="S67" s="26"/>
      <c r="T67" s="26"/>
      <c r="U67" s="26"/>
      <c r="V67" s="26"/>
    </row>
    <row r="68" spans="3:22">
      <c r="C68" s="26"/>
      <c r="H68" s="44">
        <v>39</v>
      </c>
      <c r="I68" s="3">
        <v>13</v>
      </c>
      <c r="J68" s="33" t="s">
        <v>7</v>
      </c>
      <c r="K68" s="3">
        <f t="shared" ref="K68:K76" si="12">SUM(I51)</f>
        <v>26</v>
      </c>
      <c r="L68" s="33" t="s">
        <v>30</v>
      </c>
      <c r="M68" s="389">
        <v>10770</v>
      </c>
      <c r="N68" s="89">
        <f t="shared" ref="N68:N76" si="13">SUM(H51)</f>
        <v>14430</v>
      </c>
      <c r="R68" s="48"/>
      <c r="S68" s="26"/>
      <c r="T68" s="26"/>
      <c r="U68" s="26"/>
      <c r="V68" s="26"/>
    </row>
    <row r="69" spans="3:22">
      <c r="H69" s="44">
        <v>23</v>
      </c>
      <c r="I69" s="3">
        <v>11</v>
      </c>
      <c r="J69" s="33" t="s">
        <v>17</v>
      </c>
      <c r="K69" s="3">
        <f t="shared" si="12"/>
        <v>34</v>
      </c>
      <c r="L69" s="33" t="s">
        <v>1</v>
      </c>
      <c r="M69" s="389">
        <v>6393</v>
      </c>
      <c r="N69" s="89">
        <f t="shared" si="13"/>
        <v>5764</v>
      </c>
      <c r="R69" s="48"/>
      <c r="S69" s="26"/>
      <c r="T69" s="26"/>
      <c r="U69" s="26"/>
      <c r="V69" s="26"/>
    </row>
    <row r="70" spans="3:22">
      <c r="H70" s="289">
        <v>3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89">
        <v>4154</v>
      </c>
      <c r="N70" s="89">
        <f t="shared" si="13"/>
        <v>5427</v>
      </c>
      <c r="R70" s="48"/>
      <c r="S70" s="26"/>
      <c r="T70" s="26"/>
      <c r="U70" s="26"/>
      <c r="V70" s="26"/>
    </row>
    <row r="71" spans="3:22">
      <c r="H71" s="88">
        <v>0</v>
      </c>
      <c r="I71" s="3">
        <v>2</v>
      </c>
      <c r="J71" s="33" t="s">
        <v>6</v>
      </c>
      <c r="K71" s="3">
        <f t="shared" si="12"/>
        <v>38</v>
      </c>
      <c r="L71" s="33" t="s">
        <v>38</v>
      </c>
      <c r="M71" s="389">
        <v>5091</v>
      </c>
      <c r="N71" s="89">
        <f t="shared" si="13"/>
        <v>4555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24</v>
      </c>
      <c r="L72" s="33" t="s">
        <v>28</v>
      </c>
      <c r="M72" s="389">
        <v>1608</v>
      </c>
      <c r="N72" s="89">
        <f t="shared" si="13"/>
        <v>1884</v>
      </c>
      <c r="R72" s="48"/>
      <c r="S72" s="26"/>
      <c r="T72" s="26"/>
      <c r="U72" s="26"/>
      <c r="V72" s="26"/>
    </row>
    <row r="73" spans="3:22">
      <c r="H73" s="88">
        <v>0</v>
      </c>
      <c r="I73" s="3">
        <v>4</v>
      </c>
      <c r="J73" s="33" t="s">
        <v>11</v>
      </c>
      <c r="K73" s="3">
        <f t="shared" si="12"/>
        <v>39</v>
      </c>
      <c r="L73" s="33" t="s">
        <v>39</v>
      </c>
      <c r="M73" s="389">
        <v>1379</v>
      </c>
      <c r="N73" s="89">
        <f t="shared" si="13"/>
        <v>1550</v>
      </c>
      <c r="R73" s="48"/>
      <c r="S73" s="26"/>
      <c r="T73" s="26"/>
      <c r="U73" s="26"/>
      <c r="V73" s="26"/>
    </row>
    <row r="74" spans="3:22">
      <c r="H74" s="88">
        <v>0</v>
      </c>
      <c r="I74" s="3">
        <v>5</v>
      </c>
      <c r="J74" s="33" t="s">
        <v>12</v>
      </c>
      <c r="K74" s="3">
        <f t="shared" si="12"/>
        <v>25</v>
      </c>
      <c r="L74" s="33" t="s">
        <v>29</v>
      </c>
      <c r="M74" s="389">
        <v>891</v>
      </c>
      <c r="N74" s="89">
        <f t="shared" si="13"/>
        <v>1288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17</v>
      </c>
      <c r="L75" s="33" t="s">
        <v>21</v>
      </c>
      <c r="M75" s="389">
        <v>1169</v>
      </c>
      <c r="N75" s="89">
        <f t="shared" si="13"/>
        <v>973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7</v>
      </c>
      <c r="J76" s="33" t="s">
        <v>14</v>
      </c>
      <c r="K76" s="14">
        <f t="shared" si="12"/>
        <v>14</v>
      </c>
      <c r="L76" s="77" t="s">
        <v>19</v>
      </c>
      <c r="M76" s="390">
        <v>697</v>
      </c>
      <c r="N76" s="166">
        <f t="shared" si="13"/>
        <v>907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60</v>
      </c>
      <c r="M77" s="294">
        <v>57536</v>
      </c>
      <c r="N77" s="171">
        <f>SUM(H90)</f>
        <v>61055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88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6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70</v>
      </c>
      <c r="R82" s="48"/>
      <c r="S82" s="26"/>
      <c r="T82" s="26"/>
      <c r="U82" s="26"/>
      <c r="V82" s="26"/>
    </row>
    <row r="83" spans="8:22">
      <c r="H83" s="88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53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333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61055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I47" sqref="I4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68</v>
      </c>
      <c r="J1" s="46"/>
      <c r="L1" s="47"/>
      <c r="N1" s="47"/>
      <c r="O1" s="48"/>
      <c r="R1" s="108"/>
    </row>
    <row r="2" spans="8:30" ht="13.5" customHeight="1">
      <c r="H2" s="290" t="s">
        <v>197</v>
      </c>
      <c r="I2" s="3"/>
      <c r="J2" s="182" t="s">
        <v>68</v>
      </c>
      <c r="K2" s="81"/>
      <c r="L2" s="316" t="s">
        <v>198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97</v>
      </c>
      <c r="I3" s="3"/>
      <c r="J3" s="144" t="s">
        <v>9</v>
      </c>
      <c r="K3" s="81"/>
      <c r="L3" s="317" t="s">
        <v>97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40428</v>
      </c>
      <c r="I4" s="3">
        <v>33</v>
      </c>
      <c r="J4" s="160" t="s">
        <v>0</v>
      </c>
      <c r="K4" s="120">
        <f>SUM(I4)</f>
        <v>33</v>
      </c>
      <c r="L4" s="309">
        <v>36818</v>
      </c>
      <c r="M4" s="95"/>
      <c r="N4" s="419"/>
      <c r="O4" s="1"/>
      <c r="R4" s="48"/>
      <c r="S4" s="26"/>
      <c r="T4" s="26"/>
      <c r="U4" s="26"/>
      <c r="V4" s="26"/>
    </row>
    <row r="5" spans="8:30" ht="13.5" customHeight="1">
      <c r="H5" s="289">
        <v>10350</v>
      </c>
      <c r="I5" s="3">
        <v>9</v>
      </c>
      <c r="J5" s="3" t="s">
        <v>159</v>
      </c>
      <c r="K5" s="120">
        <f t="shared" ref="K5:K13" si="0">SUM(I5)</f>
        <v>9</v>
      </c>
      <c r="L5" s="310">
        <v>10654</v>
      </c>
      <c r="M5" s="95"/>
      <c r="N5" s="419"/>
      <c r="O5" s="1"/>
      <c r="R5" s="48"/>
      <c r="S5" s="26"/>
      <c r="T5" s="26"/>
      <c r="U5" s="26"/>
      <c r="V5" s="26"/>
    </row>
    <row r="6" spans="8:30" ht="13.5" customHeight="1">
      <c r="H6" s="88">
        <v>9544</v>
      </c>
      <c r="I6" s="3">
        <v>34</v>
      </c>
      <c r="J6" s="160" t="s">
        <v>1</v>
      </c>
      <c r="K6" s="120">
        <f t="shared" si="0"/>
        <v>34</v>
      </c>
      <c r="L6" s="310">
        <v>9746</v>
      </c>
      <c r="M6" s="95"/>
      <c r="N6" s="419"/>
      <c r="O6" s="1"/>
      <c r="R6" s="48"/>
      <c r="S6" s="26"/>
      <c r="T6" s="26"/>
      <c r="U6" s="26"/>
      <c r="V6" s="26"/>
    </row>
    <row r="7" spans="8:30" ht="13.5" customHeight="1">
      <c r="H7" s="88">
        <v>9018</v>
      </c>
      <c r="I7" s="3">
        <v>13</v>
      </c>
      <c r="J7" s="160" t="s">
        <v>7</v>
      </c>
      <c r="K7" s="120">
        <f t="shared" si="0"/>
        <v>13</v>
      </c>
      <c r="L7" s="310">
        <v>10312</v>
      </c>
      <c r="M7" s="95"/>
      <c r="N7" s="419"/>
      <c r="O7" s="1"/>
      <c r="R7" s="48"/>
      <c r="S7" s="26"/>
      <c r="T7" s="26"/>
      <c r="U7" s="26"/>
      <c r="V7" s="26"/>
    </row>
    <row r="8" spans="8:30" ht="13.5" customHeight="1">
      <c r="H8" s="88">
        <v>5680</v>
      </c>
      <c r="I8" s="3">
        <v>24</v>
      </c>
      <c r="J8" s="160" t="s">
        <v>28</v>
      </c>
      <c r="K8" s="120">
        <f t="shared" si="0"/>
        <v>24</v>
      </c>
      <c r="L8" s="310">
        <v>5166</v>
      </c>
      <c r="M8" s="95"/>
      <c r="N8" s="419"/>
      <c r="O8" s="1"/>
      <c r="R8" s="48"/>
      <c r="S8" s="26"/>
      <c r="T8" s="26"/>
      <c r="U8" s="26"/>
      <c r="V8" s="26"/>
    </row>
    <row r="9" spans="8:30" ht="13.5" customHeight="1">
      <c r="H9" s="88">
        <v>4009</v>
      </c>
      <c r="I9" s="3">
        <v>25</v>
      </c>
      <c r="J9" s="160" t="s">
        <v>29</v>
      </c>
      <c r="K9" s="120">
        <f t="shared" si="0"/>
        <v>25</v>
      </c>
      <c r="L9" s="310">
        <v>4207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2302</v>
      </c>
      <c r="I10" s="3">
        <v>20</v>
      </c>
      <c r="J10" s="160" t="s">
        <v>24</v>
      </c>
      <c r="K10" s="120">
        <f t="shared" si="0"/>
        <v>20</v>
      </c>
      <c r="L10" s="310">
        <v>1645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2004</v>
      </c>
      <c r="I11" s="3">
        <v>12</v>
      </c>
      <c r="J11" s="160" t="s">
        <v>18</v>
      </c>
      <c r="K11" s="120">
        <f t="shared" si="0"/>
        <v>12</v>
      </c>
      <c r="L11" s="310">
        <v>2514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1051</v>
      </c>
      <c r="I12" s="3">
        <v>17</v>
      </c>
      <c r="J12" s="160" t="s">
        <v>21</v>
      </c>
      <c r="K12" s="120">
        <f t="shared" si="0"/>
        <v>17</v>
      </c>
      <c r="L12" s="310">
        <v>1078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943</v>
      </c>
      <c r="I13" s="14">
        <v>36</v>
      </c>
      <c r="J13" s="162" t="s">
        <v>5</v>
      </c>
      <c r="K13" s="181">
        <f t="shared" si="0"/>
        <v>36</v>
      </c>
      <c r="L13" s="318">
        <v>978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3">
        <v>903</v>
      </c>
      <c r="I14" s="219">
        <v>26</v>
      </c>
      <c r="J14" s="220" t="s">
        <v>30</v>
      </c>
      <c r="K14" s="81" t="s">
        <v>8</v>
      </c>
      <c r="L14" s="319">
        <v>90439</v>
      </c>
      <c r="N14" s="48"/>
      <c r="R14" s="48"/>
      <c r="S14" s="26"/>
      <c r="T14" s="26"/>
      <c r="U14" s="26"/>
      <c r="V14" s="26"/>
    </row>
    <row r="15" spans="8:30" ht="13.5" customHeight="1">
      <c r="H15" s="88">
        <v>717</v>
      </c>
      <c r="I15" s="3">
        <v>6</v>
      </c>
      <c r="J15" s="160" t="s">
        <v>13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695</v>
      </c>
      <c r="I16" s="3">
        <v>22</v>
      </c>
      <c r="J16" s="160" t="s">
        <v>26</v>
      </c>
      <c r="K16" s="50"/>
      <c r="R16" s="48"/>
      <c r="S16" s="26"/>
      <c r="T16" s="26"/>
      <c r="U16" s="26"/>
      <c r="V16" s="26"/>
    </row>
    <row r="17" spans="1:22" ht="13.5" customHeight="1">
      <c r="H17" s="88">
        <v>664</v>
      </c>
      <c r="I17" s="3">
        <v>40</v>
      </c>
      <c r="J17" s="160" t="s">
        <v>2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16">
        <v>630</v>
      </c>
      <c r="I18" s="3">
        <v>23</v>
      </c>
      <c r="J18" s="160" t="s">
        <v>27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566</v>
      </c>
      <c r="I19" s="3">
        <v>16</v>
      </c>
      <c r="J19" s="160" t="s">
        <v>3</v>
      </c>
      <c r="L19" s="32" t="s">
        <v>68</v>
      </c>
      <c r="M19" s="93" t="s">
        <v>61</v>
      </c>
      <c r="N19" s="42" t="s">
        <v>73</v>
      </c>
      <c r="R19" s="48"/>
      <c r="S19" s="26"/>
      <c r="T19" s="26"/>
      <c r="U19" s="26"/>
      <c r="V19" s="26"/>
    </row>
    <row r="20" spans="1:22" ht="13.5" customHeight="1" thickBot="1">
      <c r="H20" s="88">
        <v>542</v>
      </c>
      <c r="I20" s="3">
        <v>21</v>
      </c>
      <c r="J20" s="160" t="s">
        <v>25</v>
      </c>
      <c r="K20" s="120">
        <f>SUM(I4)</f>
        <v>33</v>
      </c>
      <c r="L20" s="160" t="s">
        <v>0</v>
      </c>
      <c r="M20" s="320">
        <v>30712</v>
      </c>
      <c r="N20" s="89">
        <f>SUM(H4)</f>
        <v>40428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49</v>
      </c>
      <c r="G21" s="60" t="s">
        <v>51</v>
      </c>
      <c r="H21" s="88">
        <v>340</v>
      </c>
      <c r="I21" s="3">
        <v>38</v>
      </c>
      <c r="J21" s="160" t="s">
        <v>38</v>
      </c>
      <c r="K21" s="120">
        <f t="shared" ref="K21:K29" si="1">SUM(I5)</f>
        <v>9</v>
      </c>
      <c r="L21" s="3" t="s">
        <v>159</v>
      </c>
      <c r="M21" s="321">
        <v>10674</v>
      </c>
      <c r="N21" s="89">
        <f t="shared" ref="N21:N29" si="2">SUM(H5)</f>
        <v>10350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40428</v>
      </c>
      <c r="D22" s="97">
        <f>SUM(L4)</f>
        <v>36818</v>
      </c>
      <c r="E22" s="55">
        <f t="shared" ref="E22:E31" si="3">SUM(N20/M20*100)</f>
        <v>131.63584266736132</v>
      </c>
      <c r="F22" s="52">
        <f t="shared" ref="F22:F32" si="4">SUM(C22/D22*100)</f>
        <v>109.8049866912923</v>
      </c>
      <c r="G22" s="62"/>
      <c r="H22" s="88">
        <v>332</v>
      </c>
      <c r="I22" s="3">
        <v>1</v>
      </c>
      <c r="J22" s="160" t="s">
        <v>4</v>
      </c>
      <c r="K22" s="120">
        <f t="shared" si="1"/>
        <v>34</v>
      </c>
      <c r="L22" s="160" t="s">
        <v>1</v>
      </c>
      <c r="M22" s="321">
        <v>9063</v>
      </c>
      <c r="N22" s="89">
        <f t="shared" si="2"/>
        <v>9544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159</v>
      </c>
      <c r="C23" s="43">
        <f t="shared" ref="C23:C31" si="5">SUM(H5)</f>
        <v>10350</v>
      </c>
      <c r="D23" s="97">
        <f t="shared" ref="D23:D31" si="6">SUM(L5)</f>
        <v>10654</v>
      </c>
      <c r="E23" s="55">
        <f t="shared" si="3"/>
        <v>96.964586846543</v>
      </c>
      <c r="F23" s="52">
        <f t="shared" si="4"/>
        <v>97.146611601276504</v>
      </c>
      <c r="G23" s="62"/>
      <c r="H23" s="88">
        <v>315</v>
      </c>
      <c r="I23" s="3">
        <v>18</v>
      </c>
      <c r="J23" s="160" t="s">
        <v>22</v>
      </c>
      <c r="K23" s="120">
        <f t="shared" si="1"/>
        <v>13</v>
      </c>
      <c r="L23" s="160" t="s">
        <v>7</v>
      </c>
      <c r="M23" s="321">
        <v>10863</v>
      </c>
      <c r="N23" s="89">
        <f t="shared" si="2"/>
        <v>9018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1</v>
      </c>
      <c r="C24" s="43">
        <f t="shared" si="5"/>
        <v>9544</v>
      </c>
      <c r="D24" s="97">
        <f t="shared" si="6"/>
        <v>9746</v>
      </c>
      <c r="E24" s="55">
        <f t="shared" si="3"/>
        <v>105.30729339070948</v>
      </c>
      <c r="F24" s="52">
        <f t="shared" si="4"/>
        <v>97.927354812230661</v>
      </c>
      <c r="G24" s="62"/>
      <c r="H24" s="88">
        <v>314</v>
      </c>
      <c r="I24" s="3">
        <v>31</v>
      </c>
      <c r="J24" s="3" t="s">
        <v>62</v>
      </c>
      <c r="K24" s="120">
        <f t="shared" si="1"/>
        <v>24</v>
      </c>
      <c r="L24" s="160" t="s">
        <v>28</v>
      </c>
      <c r="M24" s="321">
        <v>4878</v>
      </c>
      <c r="N24" s="89">
        <f t="shared" si="2"/>
        <v>5680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9018</v>
      </c>
      <c r="D25" s="97">
        <f t="shared" si="6"/>
        <v>10312</v>
      </c>
      <c r="E25" s="55">
        <f t="shared" si="3"/>
        <v>83.015741507870757</v>
      </c>
      <c r="F25" s="52">
        <f t="shared" si="4"/>
        <v>87.451512800620634</v>
      </c>
      <c r="G25" s="62"/>
      <c r="H25" s="88">
        <v>150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1">
        <v>5885</v>
      </c>
      <c r="N25" s="89">
        <f t="shared" si="2"/>
        <v>4009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5680</v>
      </c>
      <c r="D26" s="97">
        <f t="shared" si="6"/>
        <v>5166</v>
      </c>
      <c r="E26" s="55">
        <f t="shared" si="3"/>
        <v>116.44116441164411</v>
      </c>
      <c r="F26" s="52">
        <f t="shared" si="4"/>
        <v>109.94967092528067</v>
      </c>
      <c r="G26" s="72"/>
      <c r="H26" s="88">
        <v>123</v>
      </c>
      <c r="I26" s="3">
        <v>5</v>
      </c>
      <c r="J26" s="160" t="s">
        <v>12</v>
      </c>
      <c r="K26" s="120">
        <f t="shared" si="1"/>
        <v>20</v>
      </c>
      <c r="L26" s="160" t="s">
        <v>24</v>
      </c>
      <c r="M26" s="321">
        <v>2100</v>
      </c>
      <c r="N26" s="89">
        <f t="shared" si="2"/>
        <v>2302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4009</v>
      </c>
      <c r="D27" s="97">
        <f t="shared" si="6"/>
        <v>4207</v>
      </c>
      <c r="E27" s="55">
        <f t="shared" si="3"/>
        <v>68.122344944774852</v>
      </c>
      <c r="F27" s="52">
        <f t="shared" si="4"/>
        <v>95.293558355122414</v>
      </c>
      <c r="G27" s="76"/>
      <c r="H27" s="289">
        <v>45</v>
      </c>
      <c r="I27" s="3">
        <v>11</v>
      </c>
      <c r="J27" s="160" t="s">
        <v>17</v>
      </c>
      <c r="K27" s="120">
        <f t="shared" si="1"/>
        <v>12</v>
      </c>
      <c r="L27" s="160" t="s">
        <v>18</v>
      </c>
      <c r="M27" s="321">
        <v>1395</v>
      </c>
      <c r="N27" s="89">
        <f t="shared" si="2"/>
        <v>2004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2302</v>
      </c>
      <c r="D28" s="97">
        <f t="shared" si="6"/>
        <v>1645</v>
      </c>
      <c r="E28" s="55">
        <f t="shared" si="3"/>
        <v>109.61904761904762</v>
      </c>
      <c r="F28" s="52">
        <f t="shared" si="4"/>
        <v>139.93920972644375</v>
      </c>
      <c r="G28" s="62"/>
      <c r="H28" s="88">
        <v>13</v>
      </c>
      <c r="I28" s="3">
        <v>27</v>
      </c>
      <c r="J28" s="160" t="s">
        <v>31</v>
      </c>
      <c r="K28" s="120">
        <f t="shared" si="1"/>
        <v>17</v>
      </c>
      <c r="L28" s="160" t="s">
        <v>21</v>
      </c>
      <c r="M28" s="321">
        <v>1049</v>
      </c>
      <c r="N28" s="89">
        <f t="shared" si="2"/>
        <v>1051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18</v>
      </c>
      <c r="C29" s="43">
        <f t="shared" si="5"/>
        <v>2004</v>
      </c>
      <c r="D29" s="97">
        <f t="shared" si="6"/>
        <v>2514</v>
      </c>
      <c r="E29" s="55">
        <f t="shared" si="3"/>
        <v>143.65591397849462</v>
      </c>
      <c r="F29" s="52">
        <f t="shared" si="4"/>
        <v>79.713603818615752</v>
      </c>
      <c r="G29" s="73"/>
      <c r="H29" s="88">
        <v>5</v>
      </c>
      <c r="I29" s="3">
        <v>32</v>
      </c>
      <c r="J29" s="160" t="s">
        <v>35</v>
      </c>
      <c r="K29" s="181">
        <f t="shared" si="1"/>
        <v>36</v>
      </c>
      <c r="L29" s="162" t="s">
        <v>5</v>
      </c>
      <c r="M29" s="322">
        <v>843</v>
      </c>
      <c r="N29" s="89">
        <f t="shared" si="2"/>
        <v>943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21</v>
      </c>
      <c r="C30" s="43">
        <f t="shared" si="5"/>
        <v>1051</v>
      </c>
      <c r="D30" s="97">
        <f t="shared" si="6"/>
        <v>1078</v>
      </c>
      <c r="E30" s="55">
        <f t="shared" si="3"/>
        <v>100.1906577693041</v>
      </c>
      <c r="F30" s="52">
        <f t="shared" si="4"/>
        <v>97.495361781076056</v>
      </c>
      <c r="G30" s="72"/>
      <c r="H30" s="88">
        <v>3</v>
      </c>
      <c r="I30" s="3">
        <v>4</v>
      </c>
      <c r="J30" s="160" t="s">
        <v>11</v>
      </c>
      <c r="K30" s="114"/>
      <c r="L30" s="332" t="s">
        <v>105</v>
      </c>
      <c r="M30" s="323">
        <v>83580</v>
      </c>
      <c r="N30" s="89">
        <f>SUM(H44)</f>
        <v>91686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5</v>
      </c>
      <c r="C31" s="43">
        <f t="shared" si="5"/>
        <v>943</v>
      </c>
      <c r="D31" s="97">
        <f t="shared" si="6"/>
        <v>978</v>
      </c>
      <c r="E31" s="55">
        <f t="shared" si="3"/>
        <v>111.86239620403322</v>
      </c>
      <c r="F31" s="63">
        <f t="shared" si="4"/>
        <v>96.421267893660527</v>
      </c>
      <c r="G31" s="75"/>
      <c r="H31" s="88">
        <v>0</v>
      </c>
      <c r="I31" s="3">
        <v>2</v>
      </c>
      <c r="J31" s="160" t="s">
        <v>6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56</v>
      </c>
      <c r="C32" s="67">
        <f>SUM(H44)</f>
        <v>91686</v>
      </c>
      <c r="D32" s="67">
        <f>SUM(L14)</f>
        <v>90439</v>
      </c>
      <c r="E32" s="68">
        <f>SUM(N30/M30*100)</f>
        <v>109.69849246231156</v>
      </c>
      <c r="F32" s="63">
        <f t="shared" si="4"/>
        <v>101.3788299295658</v>
      </c>
      <c r="G32" s="71"/>
      <c r="H32" s="424">
        <v>0</v>
      </c>
      <c r="I32" s="3">
        <v>3</v>
      </c>
      <c r="J32" s="160" t="s">
        <v>10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7</v>
      </c>
      <c r="J33" s="160" t="s">
        <v>14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6">
        <v>0</v>
      </c>
      <c r="I34" s="3">
        <v>8</v>
      </c>
      <c r="J34" s="160" t="s">
        <v>15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10</v>
      </c>
      <c r="J35" s="160" t="s">
        <v>16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289">
        <v>0</v>
      </c>
      <c r="I36" s="3">
        <v>15</v>
      </c>
      <c r="J36" s="160" t="s">
        <v>20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28</v>
      </c>
      <c r="J38" s="160" t="s">
        <v>32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53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91686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196</v>
      </c>
      <c r="I48" s="3"/>
      <c r="J48" s="178" t="s">
        <v>102</v>
      </c>
      <c r="K48" s="81"/>
      <c r="L48" s="296" t="s">
        <v>198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97</v>
      </c>
      <c r="I49" s="3"/>
      <c r="J49" s="144" t="s">
        <v>9</v>
      </c>
      <c r="K49" s="98"/>
      <c r="L49" s="94" t="s">
        <v>97</v>
      </c>
      <c r="N49" s="48"/>
      <c r="R49" s="48"/>
      <c r="S49" s="26"/>
      <c r="T49" s="26"/>
      <c r="U49" s="26"/>
      <c r="V49" s="26"/>
    </row>
    <row r="50" spans="1:22" ht="13.5" customHeight="1">
      <c r="H50" s="89">
        <v>334762</v>
      </c>
      <c r="I50" s="160">
        <v>17</v>
      </c>
      <c r="J50" s="160" t="s">
        <v>21</v>
      </c>
      <c r="K50" s="123">
        <f>SUM(I50)</f>
        <v>17</v>
      </c>
      <c r="L50" s="297">
        <v>350458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92381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101313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22827</v>
      </c>
      <c r="I52" s="160">
        <v>16</v>
      </c>
      <c r="J52" s="160" t="s">
        <v>3</v>
      </c>
      <c r="K52" s="123">
        <f t="shared" si="7"/>
        <v>16</v>
      </c>
      <c r="L52" s="297">
        <v>18986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17719</v>
      </c>
      <c r="I53" s="160">
        <v>26</v>
      </c>
      <c r="J53" s="160" t="s">
        <v>30</v>
      </c>
      <c r="K53" s="123">
        <f t="shared" si="7"/>
        <v>26</v>
      </c>
      <c r="L53" s="297">
        <v>21699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49</v>
      </c>
      <c r="G54" s="60" t="s">
        <v>51</v>
      </c>
      <c r="H54" s="88">
        <v>17644</v>
      </c>
      <c r="I54" s="160">
        <v>40</v>
      </c>
      <c r="J54" s="160" t="s">
        <v>2</v>
      </c>
      <c r="K54" s="123">
        <f t="shared" si="7"/>
        <v>40</v>
      </c>
      <c r="L54" s="297">
        <v>15322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334762</v>
      </c>
      <c r="D55" s="5">
        <f t="shared" ref="D55:D64" si="8">SUM(L50)</f>
        <v>350458</v>
      </c>
      <c r="E55" s="52">
        <f>SUM(N66/M66*100)</f>
        <v>124.08105473455575</v>
      </c>
      <c r="F55" s="52">
        <f t="shared" ref="F55:F65" si="9">SUM(C55/D55*100)</f>
        <v>95.521289284307969</v>
      </c>
      <c r="G55" s="62"/>
      <c r="H55" s="88">
        <v>12178</v>
      </c>
      <c r="I55" s="160">
        <v>33</v>
      </c>
      <c r="J55" s="160" t="s">
        <v>0</v>
      </c>
      <c r="K55" s="123">
        <f t="shared" si="7"/>
        <v>33</v>
      </c>
      <c r="L55" s="297">
        <v>13998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92381</v>
      </c>
      <c r="D56" s="5">
        <f t="shared" si="8"/>
        <v>101313</v>
      </c>
      <c r="E56" s="52">
        <f t="shared" ref="E56:E65" si="11">SUM(N67/M67*100)</f>
        <v>112.05846676370695</v>
      </c>
      <c r="F56" s="52">
        <f t="shared" si="9"/>
        <v>91.183757267083195</v>
      </c>
      <c r="G56" s="62"/>
      <c r="H56" s="289">
        <v>11831</v>
      </c>
      <c r="I56" s="160">
        <v>24</v>
      </c>
      <c r="J56" s="160" t="s">
        <v>28</v>
      </c>
      <c r="K56" s="123">
        <f t="shared" si="7"/>
        <v>24</v>
      </c>
      <c r="L56" s="297">
        <v>12413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22827</v>
      </c>
      <c r="D57" s="5">
        <f t="shared" si="8"/>
        <v>18986</v>
      </c>
      <c r="E57" s="52">
        <f t="shared" si="11"/>
        <v>94.01565074135091</v>
      </c>
      <c r="F57" s="52">
        <f t="shared" si="9"/>
        <v>120.2306963025387</v>
      </c>
      <c r="G57" s="62"/>
      <c r="H57" s="289">
        <v>11196</v>
      </c>
      <c r="I57" s="160">
        <v>37</v>
      </c>
      <c r="J57" s="160" t="s">
        <v>37</v>
      </c>
      <c r="K57" s="123">
        <f t="shared" si="7"/>
        <v>37</v>
      </c>
      <c r="L57" s="297">
        <v>12104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30</v>
      </c>
      <c r="C58" s="43">
        <f t="shared" si="10"/>
        <v>17719</v>
      </c>
      <c r="D58" s="5">
        <f t="shared" si="8"/>
        <v>21699</v>
      </c>
      <c r="E58" s="52">
        <f t="shared" si="11"/>
        <v>108.57230392156862</v>
      </c>
      <c r="F58" s="52">
        <f t="shared" si="9"/>
        <v>81.658140928153372</v>
      </c>
      <c r="G58" s="62"/>
      <c r="H58" s="374">
        <v>10238</v>
      </c>
      <c r="I58" s="162">
        <v>38</v>
      </c>
      <c r="J58" s="162" t="s">
        <v>38</v>
      </c>
      <c r="K58" s="123">
        <f t="shared" si="7"/>
        <v>38</v>
      </c>
      <c r="L58" s="295">
        <v>9640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</v>
      </c>
      <c r="C59" s="43">
        <f t="shared" si="10"/>
        <v>17644</v>
      </c>
      <c r="D59" s="5">
        <f t="shared" si="8"/>
        <v>15322</v>
      </c>
      <c r="E59" s="52">
        <f t="shared" si="11"/>
        <v>100.02834627813368</v>
      </c>
      <c r="F59" s="52">
        <f t="shared" si="9"/>
        <v>115.15467954575121</v>
      </c>
      <c r="G59" s="72"/>
      <c r="H59" s="374">
        <v>9195</v>
      </c>
      <c r="I59" s="162">
        <v>25</v>
      </c>
      <c r="J59" s="162" t="s">
        <v>29</v>
      </c>
      <c r="K59" s="123">
        <f t="shared" si="7"/>
        <v>25</v>
      </c>
      <c r="L59" s="295">
        <v>9153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0</v>
      </c>
      <c r="C60" s="43">
        <f t="shared" si="10"/>
        <v>12178</v>
      </c>
      <c r="D60" s="5">
        <f t="shared" si="8"/>
        <v>13998</v>
      </c>
      <c r="E60" s="52">
        <f t="shared" si="11"/>
        <v>84.870025785769045</v>
      </c>
      <c r="F60" s="52">
        <f t="shared" si="9"/>
        <v>86.998142591798839</v>
      </c>
      <c r="G60" s="62"/>
      <c r="H60" s="420">
        <v>4915</v>
      </c>
      <c r="I60" s="220">
        <v>34</v>
      </c>
      <c r="J60" s="220" t="s">
        <v>1</v>
      </c>
      <c r="K60" s="81" t="s">
        <v>8</v>
      </c>
      <c r="L60" s="406">
        <v>578899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11831</v>
      </c>
      <c r="D61" s="5">
        <f t="shared" si="8"/>
        <v>12413</v>
      </c>
      <c r="E61" s="52">
        <f t="shared" si="11"/>
        <v>90.74940553808392</v>
      </c>
      <c r="F61" s="52">
        <f t="shared" si="9"/>
        <v>95.311367115121243</v>
      </c>
      <c r="G61" s="62"/>
      <c r="H61" s="88">
        <v>3680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11196</v>
      </c>
      <c r="D62" s="5">
        <f t="shared" si="8"/>
        <v>12104</v>
      </c>
      <c r="E62" s="52">
        <f t="shared" si="11"/>
        <v>96.235172769468804</v>
      </c>
      <c r="F62" s="52">
        <f t="shared" si="9"/>
        <v>92.498347653668205</v>
      </c>
      <c r="G62" s="73"/>
      <c r="H62" s="88">
        <v>1437</v>
      </c>
      <c r="I62" s="160">
        <v>30</v>
      </c>
      <c r="J62" s="160" t="s">
        <v>96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38</v>
      </c>
      <c r="C63" s="43">
        <f t="shared" si="10"/>
        <v>10238</v>
      </c>
      <c r="D63" s="5">
        <f t="shared" si="8"/>
        <v>9640</v>
      </c>
      <c r="E63" s="52">
        <f t="shared" si="11"/>
        <v>118.57771600648599</v>
      </c>
      <c r="F63" s="52">
        <f t="shared" si="9"/>
        <v>106.20331950207469</v>
      </c>
      <c r="G63" s="72"/>
      <c r="H63" s="88">
        <v>920</v>
      </c>
      <c r="I63" s="160">
        <v>29</v>
      </c>
      <c r="J63" s="160" t="s">
        <v>53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9195</v>
      </c>
      <c r="D64" s="5">
        <f t="shared" si="8"/>
        <v>9153</v>
      </c>
      <c r="E64" s="57">
        <f t="shared" si="11"/>
        <v>120.92319831667544</v>
      </c>
      <c r="F64" s="52">
        <f t="shared" si="9"/>
        <v>100.45886594559161</v>
      </c>
      <c r="G64" s="75"/>
      <c r="H64" s="122">
        <v>903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56</v>
      </c>
      <c r="C65" s="67">
        <f>SUM(H90)</f>
        <v>553814</v>
      </c>
      <c r="D65" s="67">
        <f>SUM(L60)</f>
        <v>578899</v>
      </c>
      <c r="E65" s="70">
        <f t="shared" si="11"/>
        <v>115.18162797565815</v>
      </c>
      <c r="F65" s="70">
        <f t="shared" si="9"/>
        <v>95.666774342329148</v>
      </c>
      <c r="G65" s="71"/>
      <c r="H65" s="89">
        <v>614</v>
      </c>
      <c r="I65" s="160">
        <v>14</v>
      </c>
      <c r="J65" s="160" t="s">
        <v>19</v>
      </c>
      <c r="L65" s="190" t="s">
        <v>102</v>
      </c>
      <c r="M65" s="141" t="s">
        <v>61</v>
      </c>
      <c r="N65" t="s">
        <v>73</v>
      </c>
      <c r="R65" s="48"/>
      <c r="S65" s="26"/>
      <c r="T65" s="26"/>
      <c r="U65" s="26"/>
      <c r="V65" s="26"/>
    </row>
    <row r="66" spans="1:22" ht="13.5" customHeight="1">
      <c r="H66" s="289">
        <v>553</v>
      </c>
      <c r="I66" s="160">
        <v>35</v>
      </c>
      <c r="J66" s="160" t="s">
        <v>36</v>
      </c>
      <c r="K66" s="116">
        <f>SUM(I50)</f>
        <v>17</v>
      </c>
      <c r="L66" s="160" t="s">
        <v>21</v>
      </c>
      <c r="M66" s="308">
        <v>269793</v>
      </c>
      <c r="N66" s="89">
        <f>SUM(H50)</f>
        <v>334762</v>
      </c>
      <c r="R66" s="48"/>
      <c r="S66" s="26"/>
      <c r="T66" s="26"/>
      <c r="U66" s="26"/>
      <c r="V66" s="26"/>
    </row>
    <row r="67" spans="1:22" ht="13.5" customHeight="1">
      <c r="H67" s="88">
        <v>288</v>
      </c>
      <c r="I67" s="160">
        <v>13</v>
      </c>
      <c r="J67" s="160" t="s">
        <v>7</v>
      </c>
      <c r="K67" s="116">
        <f t="shared" ref="K67:K75" si="12">SUM(I51)</f>
        <v>36</v>
      </c>
      <c r="L67" s="160" t="s">
        <v>5</v>
      </c>
      <c r="M67" s="306">
        <v>82440</v>
      </c>
      <c r="N67" s="89">
        <f t="shared" ref="N67:N75" si="13">SUM(H51)</f>
        <v>92381</v>
      </c>
      <c r="R67" s="48"/>
      <c r="S67" s="26"/>
      <c r="T67" s="26"/>
      <c r="U67" s="26"/>
      <c r="V67" s="26"/>
    </row>
    <row r="68" spans="1:22" ht="13.5" customHeight="1">
      <c r="C68" s="26"/>
      <c r="H68" s="289">
        <v>247</v>
      </c>
      <c r="I68" s="160">
        <v>1</v>
      </c>
      <c r="J68" s="160" t="s">
        <v>4</v>
      </c>
      <c r="K68" s="116">
        <f t="shared" si="12"/>
        <v>16</v>
      </c>
      <c r="L68" s="160" t="s">
        <v>3</v>
      </c>
      <c r="M68" s="306">
        <v>24280</v>
      </c>
      <c r="N68" s="89">
        <f t="shared" si="13"/>
        <v>22827</v>
      </c>
      <c r="R68" s="48"/>
      <c r="S68" s="26"/>
      <c r="T68" s="26"/>
      <c r="U68" s="26"/>
      <c r="V68" s="26"/>
    </row>
    <row r="69" spans="1:22" ht="13.5" customHeight="1">
      <c r="H69" s="88">
        <v>79</v>
      </c>
      <c r="I69" s="160">
        <v>9</v>
      </c>
      <c r="J69" s="3" t="s">
        <v>159</v>
      </c>
      <c r="K69" s="116">
        <f t="shared" si="12"/>
        <v>26</v>
      </c>
      <c r="L69" s="160" t="s">
        <v>30</v>
      </c>
      <c r="M69" s="306">
        <v>16320</v>
      </c>
      <c r="N69" s="89">
        <f t="shared" si="13"/>
        <v>17719</v>
      </c>
      <c r="R69" s="48"/>
      <c r="S69" s="26"/>
      <c r="T69" s="26"/>
      <c r="U69" s="26"/>
      <c r="V69" s="26"/>
    </row>
    <row r="70" spans="1:22" ht="13.5" customHeight="1">
      <c r="H70" s="88">
        <v>55</v>
      </c>
      <c r="I70" s="160">
        <v>11</v>
      </c>
      <c r="J70" s="160" t="s">
        <v>17</v>
      </c>
      <c r="K70" s="116">
        <f t="shared" si="12"/>
        <v>40</v>
      </c>
      <c r="L70" s="160" t="s">
        <v>2</v>
      </c>
      <c r="M70" s="306">
        <v>17639</v>
      </c>
      <c r="N70" s="89">
        <f t="shared" si="13"/>
        <v>17644</v>
      </c>
      <c r="R70" s="48"/>
      <c r="S70" s="26"/>
      <c r="T70" s="26"/>
      <c r="U70" s="26"/>
      <c r="V70" s="26"/>
    </row>
    <row r="71" spans="1:22" ht="13.5" customHeight="1">
      <c r="H71" s="289">
        <v>51</v>
      </c>
      <c r="I71" s="160">
        <v>27</v>
      </c>
      <c r="J71" s="160" t="s">
        <v>31</v>
      </c>
      <c r="K71" s="116">
        <f t="shared" si="12"/>
        <v>33</v>
      </c>
      <c r="L71" s="160" t="s">
        <v>0</v>
      </c>
      <c r="M71" s="306">
        <v>14349</v>
      </c>
      <c r="N71" s="89">
        <f t="shared" si="13"/>
        <v>12178</v>
      </c>
      <c r="R71" s="48"/>
      <c r="S71" s="26"/>
      <c r="T71" s="26"/>
      <c r="U71" s="26"/>
      <c r="V71" s="26"/>
    </row>
    <row r="72" spans="1:22" ht="13.5" customHeight="1">
      <c r="H72" s="193">
        <v>28</v>
      </c>
      <c r="I72" s="160">
        <v>23</v>
      </c>
      <c r="J72" s="160" t="s">
        <v>27</v>
      </c>
      <c r="K72" s="116">
        <f t="shared" si="12"/>
        <v>24</v>
      </c>
      <c r="L72" s="160" t="s">
        <v>28</v>
      </c>
      <c r="M72" s="306">
        <v>13037</v>
      </c>
      <c r="N72" s="89">
        <f t="shared" si="13"/>
        <v>11831</v>
      </c>
      <c r="R72" s="48"/>
      <c r="S72" s="26"/>
      <c r="T72" s="26"/>
      <c r="U72" s="26"/>
      <c r="V72" s="26"/>
    </row>
    <row r="73" spans="1:22" ht="13.5" customHeight="1">
      <c r="H73" s="88">
        <v>25</v>
      </c>
      <c r="I73" s="160">
        <v>39</v>
      </c>
      <c r="J73" s="160" t="s">
        <v>39</v>
      </c>
      <c r="K73" s="116">
        <f t="shared" si="12"/>
        <v>37</v>
      </c>
      <c r="L73" s="160" t="s">
        <v>37</v>
      </c>
      <c r="M73" s="306">
        <v>11634</v>
      </c>
      <c r="N73" s="89">
        <f t="shared" si="13"/>
        <v>11196</v>
      </c>
      <c r="R73" s="48"/>
      <c r="S73" s="26"/>
      <c r="T73" s="26"/>
      <c r="U73" s="26"/>
      <c r="V73" s="26"/>
    </row>
    <row r="74" spans="1:22" ht="13.5" customHeight="1">
      <c r="H74" s="88">
        <v>21</v>
      </c>
      <c r="I74" s="160">
        <v>22</v>
      </c>
      <c r="J74" s="160" t="s">
        <v>26</v>
      </c>
      <c r="K74" s="116">
        <f t="shared" si="12"/>
        <v>38</v>
      </c>
      <c r="L74" s="162" t="s">
        <v>38</v>
      </c>
      <c r="M74" s="307">
        <v>8634</v>
      </c>
      <c r="N74" s="89">
        <f t="shared" si="13"/>
        <v>10238</v>
      </c>
      <c r="R74" s="48"/>
      <c r="S74" s="26"/>
      <c r="T74" s="26"/>
      <c r="U74" s="26"/>
      <c r="V74" s="26"/>
    </row>
    <row r="75" spans="1:22" ht="13.5" customHeight="1" thickBot="1">
      <c r="H75" s="88">
        <v>15</v>
      </c>
      <c r="I75" s="160">
        <v>28</v>
      </c>
      <c r="J75" s="160" t="s">
        <v>32</v>
      </c>
      <c r="K75" s="116">
        <f t="shared" si="12"/>
        <v>25</v>
      </c>
      <c r="L75" s="162" t="s">
        <v>29</v>
      </c>
      <c r="M75" s="307">
        <v>7604</v>
      </c>
      <c r="N75" s="166">
        <f t="shared" si="13"/>
        <v>9195</v>
      </c>
      <c r="R75" s="48"/>
      <c r="S75" s="26"/>
      <c r="T75" s="26"/>
      <c r="U75" s="26"/>
      <c r="V75" s="26"/>
    </row>
    <row r="76" spans="1:22" ht="13.5" customHeight="1" thickTop="1">
      <c r="H76" s="88">
        <v>10</v>
      </c>
      <c r="I76" s="160">
        <v>4</v>
      </c>
      <c r="J76" s="160" t="s">
        <v>11</v>
      </c>
      <c r="K76" s="3"/>
      <c r="L76" s="332" t="s">
        <v>105</v>
      </c>
      <c r="M76" s="337">
        <v>480818</v>
      </c>
      <c r="N76" s="171">
        <f>SUM(H90)</f>
        <v>553814</v>
      </c>
      <c r="R76" s="48"/>
      <c r="S76" s="26"/>
      <c r="T76" s="26"/>
      <c r="U76" s="26"/>
      <c r="V76" s="26"/>
    </row>
    <row r="77" spans="1:22" ht="13.5" customHeight="1">
      <c r="H77" s="88">
        <v>2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553814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Q33" sqref="Q3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7" t="s">
        <v>208</v>
      </c>
      <c r="B1" s="468"/>
      <c r="C1" s="468"/>
      <c r="D1" s="468"/>
      <c r="E1" s="468"/>
      <c r="F1" s="468"/>
      <c r="G1" s="468"/>
      <c r="I1" s="381"/>
      <c r="J1" s="392"/>
      <c r="M1" s="16"/>
      <c r="N1" t="s">
        <v>193</v>
      </c>
      <c r="O1" s="399"/>
      <c r="Q1" s="279" t="s">
        <v>185</v>
      </c>
    </row>
    <row r="2" spans="1:19" ht="13.5" customHeight="1">
      <c r="H2" s="3"/>
      <c r="I2" s="144" t="s">
        <v>9</v>
      </c>
      <c r="J2" s="8" t="s">
        <v>66</v>
      </c>
      <c r="K2" s="3" t="s">
        <v>44</v>
      </c>
      <c r="L2" s="3"/>
      <c r="M2" s="8" t="s">
        <v>9</v>
      </c>
      <c r="N2" s="400"/>
      <c r="O2" s="89"/>
      <c r="P2" s="3"/>
      <c r="Q2" s="400"/>
      <c r="R2" s="397"/>
      <c r="S2" s="398"/>
    </row>
    <row r="3" spans="1:19" ht="13.5" customHeight="1">
      <c r="H3" s="3">
        <v>17</v>
      </c>
      <c r="I3" s="160" t="s">
        <v>21</v>
      </c>
      <c r="J3" s="217">
        <v>427843</v>
      </c>
      <c r="K3" s="195">
        <v>1</v>
      </c>
      <c r="L3" s="3">
        <f>SUM(H3)</f>
        <v>17</v>
      </c>
      <c r="M3" s="160" t="s">
        <v>21</v>
      </c>
      <c r="N3" s="13">
        <f>SUM(J3)</f>
        <v>427843</v>
      </c>
      <c r="O3" s="3">
        <f>SUM(H3)</f>
        <v>17</v>
      </c>
      <c r="P3" s="160" t="s">
        <v>21</v>
      </c>
      <c r="Q3" s="196">
        <v>444677</v>
      </c>
      <c r="R3" s="397"/>
      <c r="S3" s="398"/>
    </row>
    <row r="4" spans="1:19" ht="13.5" customHeight="1">
      <c r="G4" s="17"/>
      <c r="H4" s="3">
        <v>26</v>
      </c>
      <c r="I4" s="160" t="s">
        <v>30</v>
      </c>
      <c r="J4" s="13">
        <v>132438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132438</v>
      </c>
      <c r="O4" s="3">
        <f t="shared" ref="O4:O12" si="2">SUM(H4)</f>
        <v>26</v>
      </c>
      <c r="P4" s="160" t="s">
        <v>30</v>
      </c>
      <c r="Q4" s="86">
        <v>133779</v>
      </c>
      <c r="R4" s="397"/>
      <c r="S4" s="398"/>
    </row>
    <row r="5" spans="1:19" ht="13.5" customHeight="1">
      <c r="H5" s="3">
        <v>36</v>
      </c>
      <c r="I5" s="160" t="s">
        <v>5</v>
      </c>
      <c r="J5" s="13">
        <v>123654</v>
      </c>
      <c r="K5" s="195">
        <v>3</v>
      </c>
      <c r="L5" s="3">
        <f t="shared" si="0"/>
        <v>36</v>
      </c>
      <c r="M5" s="160" t="s">
        <v>5</v>
      </c>
      <c r="N5" s="13">
        <f t="shared" si="1"/>
        <v>123654</v>
      </c>
      <c r="O5" s="3">
        <f t="shared" si="2"/>
        <v>36</v>
      </c>
      <c r="P5" s="160" t="s">
        <v>5</v>
      </c>
      <c r="Q5" s="86">
        <v>132024</v>
      </c>
    </row>
    <row r="6" spans="1:19" ht="13.5" customHeight="1">
      <c r="H6" s="3">
        <v>33</v>
      </c>
      <c r="I6" s="160" t="s">
        <v>0</v>
      </c>
      <c r="J6" s="217">
        <v>85819</v>
      </c>
      <c r="K6" s="195">
        <v>4</v>
      </c>
      <c r="L6" s="3">
        <f t="shared" si="0"/>
        <v>33</v>
      </c>
      <c r="M6" s="160" t="s">
        <v>0</v>
      </c>
      <c r="N6" s="13">
        <f t="shared" si="1"/>
        <v>85819</v>
      </c>
      <c r="O6" s="3">
        <f t="shared" si="2"/>
        <v>33</v>
      </c>
      <c r="P6" s="160" t="s">
        <v>0</v>
      </c>
      <c r="Q6" s="86">
        <v>83167</v>
      </c>
    </row>
    <row r="7" spans="1:19" ht="13.5" customHeight="1">
      <c r="H7" s="3">
        <v>31</v>
      </c>
      <c r="I7" s="160" t="s">
        <v>62</v>
      </c>
      <c r="J7" s="217">
        <v>79075</v>
      </c>
      <c r="K7" s="195">
        <v>5</v>
      </c>
      <c r="L7" s="3">
        <f t="shared" si="0"/>
        <v>31</v>
      </c>
      <c r="M7" s="160" t="s">
        <v>62</v>
      </c>
      <c r="N7" s="13">
        <f t="shared" si="1"/>
        <v>79075</v>
      </c>
      <c r="O7" s="3">
        <f t="shared" si="2"/>
        <v>31</v>
      </c>
      <c r="P7" s="160" t="s">
        <v>62</v>
      </c>
      <c r="Q7" s="86">
        <v>75956</v>
      </c>
    </row>
    <row r="8" spans="1:19" ht="13.5" customHeight="1">
      <c r="H8" s="33">
        <v>40</v>
      </c>
      <c r="I8" s="160" t="s">
        <v>2</v>
      </c>
      <c r="J8" s="13">
        <v>72904</v>
      </c>
      <c r="K8" s="195">
        <v>6</v>
      </c>
      <c r="L8" s="3">
        <f t="shared" si="0"/>
        <v>40</v>
      </c>
      <c r="M8" s="160" t="s">
        <v>2</v>
      </c>
      <c r="N8" s="13">
        <f t="shared" si="1"/>
        <v>72904</v>
      </c>
      <c r="O8" s="3">
        <f t="shared" si="2"/>
        <v>40</v>
      </c>
      <c r="P8" s="160" t="s">
        <v>2</v>
      </c>
      <c r="Q8" s="86">
        <v>69405</v>
      </c>
    </row>
    <row r="9" spans="1:19" ht="13.5" customHeight="1">
      <c r="H9" s="14">
        <v>34</v>
      </c>
      <c r="I9" s="162" t="s">
        <v>1</v>
      </c>
      <c r="J9" s="13">
        <v>65482</v>
      </c>
      <c r="K9" s="195">
        <v>7</v>
      </c>
      <c r="L9" s="3">
        <f t="shared" si="0"/>
        <v>34</v>
      </c>
      <c r="M9" s="162" t="s">
        <v>1</v>
      </c>
      <c r="N9" s="13">
        <f t="shared" si="1"/>
        <v>65482</v>
      </c>
      <c r="O9" s="3">
        <f t="shared" si="2"/>
        <v>34</v>
      </c>
      <c r="P9" s="162" t="s">
        <v>1</v>
      </c>
      <c r="Q9" s="86">
        <v>63503</v>
      </c>
    </row>
    <row r="10" spans="1:19" ht="13.5" customHeight="1">
      <c r="H10" s="3">
        <v>16</v>
      </c>
      <c r="I10" s="160" t="s">
        <v>3</v>
      </c>
      <c r="J10" s="13">
        <v>61283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61283</v>
      </c>
      <c r="O10" s="3">
        <f t="shared" si="2"/>
        <v>16</v>
      </c>
      <c r="P10" s="160" t="s">
        <v>3</v>
      </c>
      <c r="Q10" s="86">
        <v>64001</v>
      </c>
    </row>
    <row r="11" spans="1:19" ht="13.5" customHeight="1">
      <c r="H11" s="14">
        <v>13</v>
      </c>
      <c r="I11" s="162" t="s">
        <v>7</v>
      </c>
      <c r="J11" s="13">
        <v>52934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52934</v>
      </c>
      <c r="O11" s="3">
        <f t="shared" si="2"/>
        <v>13</v>
      </c>
      <c r="P11" s="162" t="s">
        <v>7</v>
      </c>
      <c r="Q11" s="86">
        <v>48500</v>
      </c>
    </row>
    <row r="12" spans="1:19" ht="13.5" customHeight="1" thickBot="1">
      <c r="H12" s="271">
        <v>25</v>
      </c>
      <c r="I12" s="375" t="s">
        <v>29</v>
      </c>
      <c r="J12" s="412">
        <v>49393</v>
      </c>
      <c r="K12" s="194">
        <v>10</v>
      </c>
      <c r="L12" s="3">
        <f t="shared" si="0"/>
        <v>25</v>
      </c>
      <c r="M12" s="375" t="s">
        <v>29</v>
      </c>
      <c r="N12" s="113">
        <f t="shared" si="1"/>
        <v>49393</v>
      </c>
      <c r="O12" s="14">
        <f t="shared" si="2"/>
        <v>25</v>
      </c>
      <c r="P12" s="375" t="s">
        <v>29</v>
      </c>
      <c r="Q12" s="197">
        <v>43456</v>
      </c>
    </row>
    <row r="13" spans="1:19" ht="13.5" customHeight="1" thickTop="1" thickBot="1">
      <c r="H13" s="121">
        <v>3</v>
      </c>
      <c r="I13" s="174" t="s">
        <v>10</v>
      </c>
      <c r="J13" s="414">
        <v>44757</v>
      </c>
      <c r="K13" s="103"/>
      <c r="L13" s="78"/>
      <c r="M13" s="163"/>
      <c r="N13" s="336">
        <f>SUM(J43)</f>
        <v>1482313</v>
      </c>
      <c r="O13" s="3"/>
      <c r="P13" s="270" t="s">
        <v>8</v>
      </c>
      <c r="Q13" s="198">
        <v>1496436</v>
      </c>
    </row>
    <row r="14" spans="1:19" ht="13.5" customHeight="1">
      <c r="B14" s="19"/>
      <c r="H14" s="3">
        <v>2</v>
      </c>
      <c r="I14" s="160" t="s">
        <v>6</v>
      </c>
      <c r="J14" s="13">
        <v>40474</v>
      </c>
      <c r="K14" s="103"/>
      <c r="L14" s="26"/>
      <c r="O14"/>
    </row>
    <row r="15" spans="1:19" ht="13.5" customHeight="1">
      <c r="H15" s="3">
        <v>24</v>
      </c>
      <c r="I15" s="160" t="s">
        <v>28</v>
      </c>
      <c r="J15" s="13">
        <v>37741</v>
      </c>
      <c r="K15" s="103"/>
      <c r="L15" s="26"/>
      <c r="M15" t="s">
        <v>194</v>
      </c>
      <c r="N15" s="15"/>
      <c r="O15"/>
      <c r="P15" t="s">
        <v>195</v>
      </c>
      <c r="Q15" s="85" t="s">
        <v>173</v>
      </c>
    </row>
    <row r="16" spans="1:19" ht="13.5" customHeight="1">
      <c r="C16" s="15"/>
      <c r="E16" s="17"/>
      <c r="H16" s="3">
        <v>38</v>
      </c>
      <c r="I16" s="160" t="s">
        <v>38</v>
      </c>
      <c r="J16" s="217">
        <v>36690</v>
      </c>
      <c r="K16" s="103"/>
      <c r="L16" s="3">
        <f>SUM(L3)</f>
        <v>17</v>
      </c>
      <c r="M16" s="13">
        <f>SUM(N3)</f>
        <v>427843</v>
      </c>
      <c r="N16" s="160" t="s">
        <v>21</v>
      </c>
      <c r="O16" s="3">
        <f>SUM(O3)</f>
        <v>17</v>
      </c>
      <c r="P16" s="13">
        <f>SUM(M16)</f>
        <v>427843</v>
      </c>
      <c r="Q16" s="275">
        <v>429569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32386</v>
      </c>
      <c r="K17" s="103"/>
      <c r="L17" s="3">
        <f t="shared" ref="L17:L25" si="3">SUM(L4)</f>
        <v>26</v>
      </c>
      <c r="M17" s="13">
        <f t="shared" ref="M17:M25" si="4">SUM(N4)</f>
        <v>132438</v>
      </c>
      <c r="N17" s="160" t="s">
        <v>30</v>
      </c>
      <c r="O17" s="3">
        <f t="shared" ref="O17:O25" si="5">SUM(O4)</f>
        <v>26</v>
      </c>
      <c r="P17" s="13">
        <f t="shared" ref="P17:P25" si="6">SUM(M17)</f>
        <v>132438</v>
      </c>
      <c r="Q17" s="276">
        <v>134404</v>
      </c>
      <c r="R17" s="79"/>
      <c r="S17" s="42"/>
    </row>
    <row r="18" spans="2:20" ht="13.5" customHeight="1">
      <c r="C18" s="15"/>
      <c r="E18" s="17"/>
      <c r="H18" s="3">
        <v>1</v>
      </c>
      <c r="I18" s="160" t="s">
        <v>4</v>
      </c>
      <c r="J18" s="13">
        <v>17433</v>
      </c>
      <c r="K18" s="103"/>
      <c r="L18" s="3">
        <f t="shared" si="3"/>
        <v>36</v>
      </c>
      <c r="M18" s="13">
        <f t="shared" si="4"/>
        <v>123654</v>
      </c>
      <c r="N18" s="160" t="s">
        <v>5</v>
      </c>
      <c r="O18" s="3">
        <f t="shared" si="5"/>
        <v>36</v>
      </c>
      <c r="P18" s="13">
        <f t="shared" si="6"/>
        <v>123654</v>
      </c>
      <c r="Q18" s="276">
        <v>119038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159</v>
      </c>
      <c r="J19" s="136">
        <v>15489</v>
      </c>
      <c r="L19" s="3">
        <f t="shared" si="3"/>
        <v>33</v>
      </c>
      <c r="M19" s="13">
        <f t="shared" si="4"/>
        <v>85819</v>
      </c>
      <c r="N19" s="160" t="s">
        <v>0</v>
      </c>
      <c r="O19" s="3">
        <f t="shared" si="5"/>
        <v>33</v>
      </c>
      <c r="P19" s="13">
        <f t="shared" si="6"/>
        <v>85819</v>
      </c>
      <c r="Q19" s="276">
        <v>80284</v>
      </c>
      <c r="R19" s="79"/>
      <c r="S19" s="124"/>
    </row>
    <row r="20" spans="2:20" ht="13.5" customHeight="1">
      <c r="B20" s="18"/>
      <c r="C20" s="15"/>
      <c r="E20" s="17"/>
      <c r="H20" s="3">
        <v>14</v>
      </c>
      <c r="I20" s="160" t="s">
        <v>19</v>
      </c>
      <c r="J20" s="13">
        <v>14644</v>
      </c>
      <c r="L20" s="3">
        <f t="shared" si="3"/>
        <v>31</v>
      </c>
      <c r="M20" s="13">
        <f t="shared" si="4"/>
        <v>79075</v>
      </c>
      <c r="N20" s="160" t="s">
        <v>62</v>
      </c>
      <c r="O20" s="3">
        <f t="shared" si="5"/>
        <v>31</v>
      </c>
      <c r="P20" s="13">
        <f t="shared" si="6"/>
        <v>79075</v>
      </c>
      <c r="Q20" s="276">
        <v>79876</v>
      </c>
      <c r="R20" s="79"/>
      <c r="S20" s="124"/>
    </row>
    <row r="21" spans="2:20" ht="13.5" customHeight="1">
      <c r="B21" s="18"/>
      <c r="C21" s="15"/>
      <c r="E21" s="17"/>
      <c r="H21" s="3">
        <v>22</v>
      </c>
      <c r="I21" s="160" t="s">
        <v>26</v>
      </c>
      <c r="J21" s="13">
        <v>13086</v>
      </c>
      <c r="L21" s="3">
        <f t="shared" si="3"/>
        <v>40</v>
      </c>
      <c r="M21" s="13">
        <f t="shared" si="4"/>
        <v>72904</v>
      </c>
      <c r="N21" s="160" t="s">
        <v>2</v>
      </c>
      <c r="O21" s="3">
        <f t="shared" si="5"/>
        <v>40</v>
      </c>
      <c r="P21" s="13">
        <f t="shared" si="6"/>
        <v>72904</v>
      </c>
      <c r="Q21" s="276">
        <v>70912</v>
      </c>
      <c r="R21" s="79"/>
      <c r="S21" s="28"/>
    </row>
    <row r="22" spans="2:20" ht="13.5" customHeight="1">
      <c r="C22" s="15"/>
      <c r="E22" s="17"/>
      <c r="H22" s="3">
        <v>21</v>
      </c>
      <c r="I22" s="3" t="s">
        <v>153</v>
      </c>
      <c r="J22" s="217">
        <v>12972</v>
      </c>
      <c r="K22" s="15"/>
      <c r="L22" s="3">
        <f t="shared" si="3"/>
        <v>34</v>
      </c>
      <c r="M22" s="13">
        <f t="shared" si="4"/>
        <v>65482</v>
      </c>
      <c r="N22" s="162" t="s">
        <v>1</v>
      </c>
      <c r="O22" s="3">
        <f t="shared" si="5"/>
        <v>34</v>
      </c>
      <c r="P22" s="13">
        <f t="shared" si="6"/>
        <v>65482</v>
      </c>
      <c r="Q22" s="276">
        <v>58498</v>
      </c>
      <c r="R22" s="79"/>
    </row>
    <row r="23" spans="2:20" ht="13.5" customHeight="1">
      <c r="B23" s="18"/>
      <c r="C23" s="15"/>
      <c r="E23" s="17"/>
      <c r="H23" s="3">
        <v>11</v>
      </c>
      <c r="I23" s="160" t="s">
        <v>17</v>
      </c>
      <c r="J23" s="408">
        <v>12787</v>
      </c>
      <c r="K23" s="15"/>
      <c r="L23" s="3">
        <f t="shared" si="3"/>
        <v>16</v>
      </c>
      <c r="M23" s="13">
        <f t="shared" si="4"/>
        <v>61283</v>
      </c>
      <c r="N23" s="160" t="s">
        <v>3</v>
      </c>
      <c r="O23" s="3">
        <f t="shared" si="5"/>
        <v>16</v>
      </c>
      <c r="P23" s="13">
        <f t="shared" si="6"/>
        <v>61283</v>
      </c>
      <c r="Q23" s="276">
        <v>62949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10533</v>
      </c>
      <c r="K24" s="15"/>
      <c r="L24" s="3">
        <f t="shared" si="3"/>
        <v>13</v>
      </c>
      <c r="M24" s="13">
        <f t="shared" si="4"/>
        <v>52934</v>
      </c>
      <c r="N24" s="162" t="s">
        <v>7</v>
      </c>
      <c r="O24" s="3">
        <f t="shared" si="5"/>
        <v>13</v>
      </c>
      <c r="P24" s="13">
        <f t="shared" si="6"/>
        <v>52934</v>
      </c>
      <c r="Q24" s="276">
        <v>50319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7451</v>
      </c>
      <c r="K25" s="15"/>
      <c r="L25" s="14">
        <f t="shared" si="3"/>
        <v>25</v>
      </c>
      <c r="M25" s="113">
        <f t="shared" si="4"/>
        <v>49393</v>
      </c>
      <c r="N25" s="375" t="s">
        <v>29</v>
      </c>
      <c r="O25" s="14">
        <f t="shared" si="5"/>
        <v>25</v>
      </c>
      <c r="P25" s="113">
        <f t="shared" si="6"/>
        <v>49393</v>
      </c>
      <c r="Q25" s="277">
        <v>50278</v>
      </c>
      <c r="R25" s="126" t="s">
        <v>71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7360</v>
      </c>
      <c r="K26" s="15"/>
      <c r="L26" s="114"/>
      <c r="M26" s="161">
        <f>SUM(J43-(M16+M17+M18+M19+M20+M21+M22+M23+M24+M25))</f>
        <v>331488</v>
      </c>
      <c r="N26" s="218" t="s">
        <v>45</v>
      </c>
      <c r="O26" s="115"/>
      <c r="P26" s="161">
        <f>SUM(M26)</f>
        <v>331488</v>
      </c>
      <c r="Q26" s="161"/>
      <c r="R26" s="175">
        <v>1450761</v>
      </c>
      <c r="T26" s="28"/>
    </row>
    <row r="27" spans="2:20" ht="13.5" customHeight="1">
      <c r="H27" s="3">
        <v>20</v>
      </c>
      <c r="I27" s="160" t="s">
        <v>24</v>
      </c>
      <c r="J27" s="13">
        <v>5428</v>
      </c>
      <c r="K27" s="15"/>
      <c r="M27" t="s">
        <v>186</v>
      </c>
      <c r="O27" s="110"/>
      <c r="P27" s="28" t="s">
        <v>187</v>
      </c>
    </row>
    <row r="28" spans="2:20" ht="13.5" customHeight="1">
      <c r="H28" s="3">
        <v>35</v>
      </c>
      <c r="I28" s="160" t="s">
        <v>36</v>
      </c>
      <c r="J28" s="13">
        <v>4546</v>
      </c>
      <c r="K28" s="15"/>
      <c r="M28" s="86">
        <f t="shared" ref="M28:M37" si="7">SUM(Q3)</f>
        <v>444677</v>
      </c>
      <c r="N28" s="160" t="s">
        <v>21</v>
      </c>
      <c r="O28" s="3">
        <f>SUM(L3)</f>
        <v>17</v>
      </c>
      <c r="P28" s="86">
        <f t="shared" ref="P28:P37" si="8">SUM(Q3)</f>
        <v>444677</v>
      </c>
    </row>
    <row r="29" spans="2:20" ht="13.5" customHeight="1">
      <c r="H29" s="3">
        <v>12</v>
      </c>
      <c r="I29" s="160" t="s">
        <v>18</v>
      </c>
      <c r="J29" s="13">
        <v>3915</v>
      </c>
      <c r="K29" s="15"/>
      <c r="M29" s="86">
        <f t="shared" si="7"/>
        <v>133779</v>
      </c>
      <c r="N29" s="160" t="s">
        <v>30</v>
      </c>
      <c r="O29" s="3">
        <f t="shared" ref="O29:O37" si="9">SUM(L4)</f>
        <v>26</v>
      </c>
      <c r="P29" s="86">
        <f t="shared" si="8"/>
        <v>133779</v>
      </c>
    </row>
    <row r="30" spans="2:20" ht="13.5" customHeight="1">
      <c r="H30" s="3">
        <v>29</v>
      </c>
      <c r="I30" s="160" t="s">
        <v>53</v>
      </c>
      <c r="J30" s="13">
        <v>3564</v>
      </c>
      <c r="K30" s="15"/>
      <c r="M30" s="86">
        <f t="shared" si="7"/>
        <v>132024</v>
      </c>
      <c r="N30" s="160" t="s">
        <v>5</v>
      </c>
      <c r="O30" s="3">
        <f t="shared" si="9"/>
        <v>36</v>
      </c>
      <c r="P30" s="86">
        <f t="shared" si="8"/>
        <v>132024</v>
      </c>
    </row>
    <row r="31" spans="2:20" ht="13.5" customHeight="1">
      <c r="H31" s="3">
        <v>39</v>
      </c>
      <c r="I31" s="160" t="s">
        <v>39</v>
      </c>
      <c r="J31" s="13">
        <v>1988</v>
      </c>
      <c r="K31" s="15"/>
      <c r="M31" s="86">
        <f t="shared" si="7"/>
        <v>83167</v>
      </c>
      <c r="N31" s="160" t="s">
        <v>0</v>
      </c>
      <c r="O31" s="3">
        <f t="shared" si="9"/>
        <v>33</v>
      </c>
      <c r="P31" s="86">
        <f t="shared" si="8"/>
        <v>83167</v>
      </c>
    </row>
    <row r="32" spans="2:20" ht="13.5" customHeight="1">
      <c r="H32" s="3">
        <v>23</v>
      </c>
      <c r="I32" s="160" t="s">
        <v>27</v>
      </c>
      <c r="J32" s="136">
        <v>1697</v>
      </c>
      <c r="K32" s="15"/>
      <c r="M32" s="86">
        <f t="shared" si="7"/>
        <v>75956</v>
      </c>
      <c r="N32" s="160" t="s">
        <v>62</v>
      </c>
      <c r="O32" s="3">
        <f t="shared" si="9"/>
        <v>31</v>
      </c>
      <c r="P32" s="86">
        <f t="shared" si="8"/>
        <v>75956</v>
      </c>
      <c r="S32" s="10"/>
    </row>
    <row r="33" spans="8:21" ht="13.5" customHeight="1">
      <c r="H33" s="3">
        <v>10</v>
      </c>
      <c r="I33" s="160" t="s">
        <v>16</v>
      </c>
      <c r="J33" s="13">
        <v>1350</v>
      </c>
      <c r="K33" s="15"/>
      <c r="M33" s="86">
        <f t="shared" si="7"/>
        <v>69405</v>
      </c>
      <c r="N33" s="160" t="s">
        <v>2</v>
      </c>
      <c r="O33" s="3">
        <f t="shared" si="9"/>
        <v>40</v>
      </c>
      <c r="P33" s="86">
        <f t="shared" si="8"/>
        <v>69405</v>
      </c>
      <c r="S33" s="28"/>
      <c r="T33" s="28"/>
    </row>
    <row r="34" spans="8:21" ht="13.5" customHeight="1">
      <c r="H34" s="3">
        <v>32</v>
      </c>
      <c r="I34" s="160" t="s">
        <v>35</v>
      </c>
      <c r="J34" s="13">
        <v>1292</v>
      </c>
      <c r="K34" s="15"/>
      <c r="M34" s="86">
        <f t="shared" si="7"/>
        <v>63503</v>
      </c>
      <c r="N34" s="162" t="s">
        <v>1</v>
      </c>
      <c r="O34" s="3">
        <f t="shared" si="9"/>
        <v>34</v>
      </c>
      <c r="P34" s="86">
        <f t="shared" si="8"/>
        <v>63503</v>
      </c>
      <c r="S34" s="28"/>
      <c r="T34" s="28"/>
    </row>
    <row r="35" spans="8:21" ht="13.5" customHeight="1">
      <c r="H35" s="3">
        <v>6</v>
      </c>
      <c r="I35" s="160" t="s">
        <v>13</v>
      </c>
      <c r="J35" s="13">
        <v>1197</v>
      </c>
      <c r="K35" s="15"/>
      <c r="M35" s="86">
        <f t="shared" si="7"/>
        <v>64001</v>
      </c>
      <c r="N35" s="160" t="s">
        <v>3</v>
      </c>
      <c r="O35" s="3">
        <f t="shared" si="9"/>
        <v>16</v>
      </c>
      <c r="P35" s="86">
        <f t="shared" si="8"/>
        <v>64001</v>
      </c>
      <c r="S35" s="28"/>
    </row>
    <row r="36" spans="8:21" ht="13.5" customHeight="1">
      <c r="H36" s="3">
        <v>18</v>
      </c>
      <c r="I36" s="160" t="s">
        <v>22</v>
      </c>
      <c r="J36" s="217">
        <v>993</v>
      </c>
      <c r="K36" s="15"/>
      <c r="M36" s="86">
        <f t="shared" si="7"/>
        <v>48500</v>
      </c>
      <c r="N36" s="162" t="s">
        <v>7</v>
      </c>
      <c r="O36" s="3">
        <f t="shared" si="9"/>
        <v>13</v>
      </c>
      <c r="P36" s="86">
        <f t="shared" si="8"/>
        <v>48500</v>
      </c>
      <c r="S36" s="28"/>
    </row>
    <row r="37" spans="8:21" ht="13.5" customHeight="1" thickBot="1">
      <c r="H37" s="3">
        <v>4</v>
      </c>
      <c r="I37" s="160" t="s">
        <v>11</v>
      </c>
      <c r="J37" s="13">
        <v>606</v>
      </c>
      <c r="K37" s="15"/>
      <c r="M37" s="112">
        <f t="shared" si="7"/>
        <v>43456</v>
      </c>
      <c r="N37" s="375" t="s">
        <v>29</v>
      </c>
      <c r="O37" s="14">
        <f t="shared" si="9"/>
        <v>25</v>
      </c>
      <c r="P37" s="112">
        <f t="shared" si="8"/>
        <v>43456</v>
      </c>
      <c r="S37" s="28"/>
    </row>
    <row r="38" spans="8:21" ht="13.5" customHeight="1" thickTop="1">
      <c r="H38" s="3">
        <v>5</v>
      </c>
      <c r="I38" s="160" t="s">
        <v>12</v>
      </c>
      <c r="J38" s="87">
        <v>398</v>
      </c>
      <c r="K38" s="15"/>
      <c r="M38" s="342">
        <f>SUM(Q13-(Q3+Q4+Q5+Q6+Q7+Q8+Q9+Q10+Q11+Q12))</f>
        <v>337968</v>
      </c>
      <c r="N38" s="407" t="s">
        <v>176</v>
      </c>
      <c r="O38" s="343"/>
      <c r="P38" s="344">
        <f>SUM(M38)</f>
        <v>337968</v>
      </c>
      <c r="U38" s="28"/>
    </row>
    <row r="39" spans="8:21" ht="13.5" customHeight="1">
      <c r="H39" s="3">
        <v>7</v>
      </c>
      <c r="I39" s="160" t="s">
        <v>14</v>
      </c>
      <c r="J39" s="13">
        <v>273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262</v>
      </c>
      <c r="K40" s="15"/>
    </row>
    <row r="41" spans="8:21" ht="13.5" customHeight="1">
      <c r="H41" s="3">
        <v>28</v>
      </c>
      <c r="I41" s="160" t="s">
        <v>32</v>
      </c>
      <c r="J41" s="217">
        <v>176</v>
      </c>
      <c r="K41" s="15"/>
    </row>
    <row r="42" spans="8:21" ht="13.5" customHeight="1" thickBot="1">
      <c r="H42" s="14">
        <v>8</v>
      </c>
      <c r="I42" s="162" t="s">
        <v>15</v>
      </c>
      <c r="J42" s="426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1482313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 thickBo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59" t="s">
        <v>193</v>
      </c>
      <c r="D52" s="59" t="s">
        <v>185</v>
      </c>
      <c r="E52" s="24" t="s">
        <v>43</v>
      </c>
      <c r="F52" s="23" t="s">
        <v>42</v>
      </c>
      <c r="G52" s="8" t="s">
        <v>170</v>
      </c>
      <c r="I52" s="42"/>
      <c r="J52" s="159"/>
      <c r="N52" s="30"/>
      <c r="S52" s="383"/>
    </row>
    <row r="53" spans="1:19" ht="13.5" customHeight="1">
      <c r="A53" s="9">
        <v>1</v>
      </c>
      <c r="B53" s="160" t="s">
        <v>21</v>
      </c>
      <c r="C53" s="409">
        <f>SUM(J3)</f>
        <v>427843</v>
      </c>
      <c r="D53" s="87">
        <f t="shared" ref="D53:D63" si="10">SUM(Q3)</f>
        <v>444677</v>
      </c>
      <c r="E53" s="80">
        <f t="shared" ref="E53:E62" si="11">SUM(P16/Q16*100)</f>
        <v>99.598201918667314</v>
      </c>
      <c r="F53" s="20">
        <f t="shared" ref="F53:F63" si="12">SUM(C53/D53*100)</f>
        <v>96.214330851382016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09">
        <f t="shared" ref="C54:C62" si="13">SUM(J4)</f>
        <v>132438</v>
      </c>
      <c r="D54" s="87">
        <f t="shared" si="10"/>
        <v>133779</v>
      </c>
      <c r="E54" s="80">
        <f t="shared" si="11"/>
        <v>98.537245915300147</v>
      </c>
      <c r="F54" s="394">
        <f t="shared" si="12"/>
        <v>98.997600520261031</v>
      </c>
      <c r="G54" s="21"/>
      <c r="M54" s="382"/>
      <c r="N54" s="17"/>
    </row>
    <row r="55" spans="1:19" ht="13.5" customHeight="1">
      <c r="A55" s="9">
        <v>3</v>
      </c>
      <c r="B55" s="160" t="s">
        <v>5</v>
      </c>
      <c r="C55" s="409">
        <f t="shared" si="13"/>
        <v>123654</v>
      </c>
      <c r="D55" s="87">
        <f t="shared" si="10"/>
        <v>132024</v>
      </c>
      <c r="E55" s="80">
        <f t="shared" si="11"/>
        <v>103.87775332246845</v>
      </c>
      <c r="F55" s="20">
        <f t="shared" si="12"/>
        <v>93.660243592074167</v>
      </c>
      <c r="G55" s="21"/>
      <c r="I55" s="469"/>
      <c r="J55" s="470"/>
    </row>
    <row r="56" spans="1:19" ht="13.5" customHeight="1">
      <c r="A56" s="9">
        <v>4</v>
      </c>
      <c r="B56" s="160" t="s">
        <v>0</v>
      </c>
      <c r="C56" s="409">
        <f t="shared" si="13"/>
        <v>85819</v>
      </c>
      <c r="D56" s="87">
        <f t="shared" si="10"/>
        <v>83167</v>
      </c>
      <c r="E56" s="80">
        <f t="shared" si="11"/>
        <v>106.89427532260476</v>
      </c>
      <c r="F56" s="20">
        <f t="shared" si="12"/>
        <v>103.18876477448988</v>
      </c>
      <c r="G56" s="21"/>
      <c r="I56" s="469"/>
      <c r="J56" s="470"/>
    </row>
    <row r="57" spans="1:19" ht="13.5" customHeight="1">
      <c r="A57" s="9">
        <v>5</v>
      </c>
      <c r="B57" s="160" t="s">
        <v>62</v>
      </c>
      <c r="C57" s="409">
        <f t="shared" si="13"/>
        <v>79075</v>
      </c>
      <c r="D57" s="87">
        <f t="shared" si="10"/>
        <v>75956</v>
      </c>
      <c r="E57" s="80">
        <f t="shared" si="11"/>
        <v>98.997195653262565</v>
      </c>
      <c r="F57" s="20">
        <f t="shared" si="12"/>
        <v>104.10632471430827</v>
      </c>
      <c r="G57" s="21"/>
      <c r="I57" s="159"/>
      <c r="P57" s="28"/>
    </row>
    <row r="58" spans="1:19" ht="13.5" customHeight="1">
      <c r="A58" s="9">
        <v>6</v>
      </c>
      <c r="B58" s="160" t="s">
        <v>2</v>
      </c>
      <c r="C58" s="409">
        <f t="shared" si="13"/>
        <v>72904</v>
      </c>
      <c r="D58" s="87">
        <f t="shared" si="10"/>
        <v>69405</v>
      </c>
      <c r="E58" s="80">
        <f t="shared" si="11"/>
        <v>102.80911552346569</v>
      </c>
      <c r="F58" s="20">
        <f t="shared" si="12"/>
        <v>105.04142352856422</v>
      </c>
      <c r="G58" s="21"/>
    </row>
    <row r="59" spans="1:19" ht="13.5" customHeight="1">
      <c r="A59" s="9">
        <v>7</v>
      </c>
      <c r="B59" s="162" t="s">
        <v>1</v>
      </c>
      <c r="C59" s="409">
        <f t="shared" si="13"/>
        <v>65482</v>
      </c>
      <c r="D59" s="87">
        <f t="shared" si="10"/>
        <v>63503</v>
      </c>
      <c r="E59" s="80">
        <f t="shared" si="11"/>
        <v>111.93886970494718</v>
      </c>
      <c r="F59" s="20">
        <f t="shared" si="12"/>
        <v>103.11638820213219</v>
      </c>
      <c r="G59" s="21"/>
    </row>
    <row r="60" spans="1:19" ht="13.5" customHeight="1">
      <c r="A60" s="9">
        <v>8</v>
      </c>
      <c r="B60" s="160" t="s">
        <v>3</v>
      </c>
      <c r="C60" s="409">
        <f t="shared" si="13"/>
        <v>61283</v>
      </c>
      <c r="D60" s="87">
        <f t="shared" si="10"/>
        <v>64001</v>
      </c>
      <c r="E60" s="80">
        <f t="shared" si="11"/>
        <v>97.353413080430187</v>
      </c>
      <c r="F60" s="20">
        <f t="shared" si="12"/>
        <v>95.753191356385059</v>
      </c>
      <c r="G60" s="21"/>
    </row>
    <row r="61" spans="1:19" ht="13.5" customHeight="1">
      <c r="A61" s="9">
        <v>9</v>
      </c>
      <c r="B61" s="162" t="s">
        <v>7</v>
      </c>
      <c r="C61" s="409">
        <f t="shared" si="13"/>
        <v>52934</v>
      </c>
      <c r="D61" s="87">
        <f t="shared" si="10"/>
        <v>48500</v>
      </c>
      <c r="E61" s="80">
        <f t="shared" si="11"/>
        <v>105.19684413442238</v>
      </c>
      <c r="F61" s="20">
        <f t="shared" si="12"/>
        <v>109.14226804123712</v>
      </c>
      <c r="G61" s="21"/>
    </row>
    <row r="62" spans="1:19" ht="13.5" customHeight="1" thickBot="1">
      <c r="A62" s="127">
        <v>10</v>
      </c>
      <c r="B62" s="375" t="s">
        <v>29</v>
      </c>
      <c r="C62" s="409">
        <f t="shared" si="13"/>
        <v>49393</v>
      </c>
      <c r="D62" s="128">
        <f t="shared" si="10"/>
        <v>43456</v>
      </c>
      <c r="E62" s="129">
        <f t="shared" si="11"/>
        <v>98.239786785472774</v>
      </c>
      <c r="F62" s="130">
        <f t="shared" si="12"/>
        <v>113.66209499263621</v>
      </c>
      <c r="G62" s="131"/>
    </row>
    <row r="63" spans="1:19" ht="13.5" customHeight="1" thickTop="1">
      <c r="A63" s="114"/>
      <c r="B63" s="132" t="s">
        <v>72</v>
      </c>
      <c r="C63" s="133">
        <f>SUM(J43)</f>
        <v>1482313</v>
      </c>
      <c r="D63" s="133">
        <f t="shared" si="10"/>
        <v>1496436</v>
      </c>
      <c r="E63" s="134">
        <f>SUM(C63/R26*100)</f>
        <v>102.17485857422415</v>
      </c>
      <c r="F63" s="135">
        <f t="shared" si="12"/>
        <v>99.056224255497725</v>
      </c>
      <c r="G63" s="140">
        <v>69.400000000000006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r-tsukauchi</cp:lastModifiedBy>
  <cp:lastPrinted>2025-04-09T05:24:02Z</cp:lastPrinted>
  <dcterms:created xsi:type="dcterms:W3CDTF">2004-08-12T01:21:30Z</dcterms:created>
  <dcterms:modified xsi:type="dcterms:W3CDTF">2025-04-09T11:30:38Z</dcterms:modified>
</cp:coreProperties>
</file>