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43DE4521-A246-41F4-83EB-107DA27D456F}" xr6:coauthVersionLast="36" xr6:coauthVersionMax="36" xr10:uidLastSave="{00000000-0000-0000-0000-000000000000}"/>
  <bookViews>
    <workbookView xWindow="0" yWindow="0" windowWidth="28800" windowHeight="12135" tabRatio="597" firstSheet="1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K50" i="60" l="1"/>
  <c r="K51" i="60"/>
  <c r="K52" i="60"/>
  <c r="K53" i="60"/>
  <c r="K54" i="60"/>
  <c r="K55" i="60"/>
  <c r="K56" i="60"/>
  <c r="K57" i="60"/>
  <c r="K58" i="60"/>
  <c r="K59" i="60"/>
  <c r="K66" i="60"/>
  <c r="N3" i="57"/>
  <c r="M16" i="57" s="1"/>
  <c r="P16" i="57" s="1"/>
  <c r="N4" i="57"/>
  <c r="M17" i="57" s="1"/>
  <c r="N5" i="57"/>
  <c r="M18" i="57" s="1"/>
  <c r="P18" i="57" s="1"/>
  <c r="N6" i="57"/>
  <c r="M19" i="57" s="1"/>
  <c r="P19" i="57" s="1"/>
  <c r="N7" i="57"/>
  <c r="M20" i="57" s="1"/>
  <c r="P20" i="57" s="1"/>
  <c r="N8" i="57"/>
  <c r="M21" i="57" s="1"/>
  <c r="P21" i="57" s="1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O87" i="48"/>
  <c r="N87" i="48"/>
  <c r="N86" i="48"/>
  <c r="O86" i="48" s="1"/>
  <c r="N85" i="48"/>
  <c r="O85" i="48" s="1"/>
  <c r="N84" i="48"/>
  <c r="N57" i="48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O69" i="46"/>
  <c r="N69" i="46"/>
  <c r="N68" i="46"/>
  <c r="N67" i="46"/>
  <c r="O68" i="46" s="1"/>
  <c r="N66" i="46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O29" i="54"/>
  <c r="N29" i="54"/>
  <c r="N28" i="54"/>
  <c r="N27" i="54"/>
  <c r="O28" i="54" s="1"/>
  <c r="N26" i="54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C31" i="62"/>
  <c r="D30" i="62"/>
  <c r="C30" i="62"/>
  <c r="N29" i="62"/>
  <c r="E31" i="62" s="1"/>
  <c r="K29" i="62"/>
  <c r="D29" i="62"/>
  <c r="C29" i="62"/>
  <c r="N28" i="62"/>
  <c r="E30" i="62" s="1"/>
  <c r="K28" i="62"/>
  <c r="D28" i="62"/>
  <c r="C28" i="62"/>
  <c r="N27" i="62"/>
  <c r="E29" i="62" s="1"/>
  <c r="K27" i="62"/>
  <c r="D27" i="62"/>
  <c r="C27" i="62"/>
  <c r="N26" i="62"/>
  <c r="E28" i="62" s="1"/>
  <c r="K26" i="62"/>
  <c r="D26" i="62"/>
  <c r="C26" i="62"/>
  <c r="N25" i="62"/>
  <c r="E27" i="62" s="1"/>
  <c r="K25" i="62"/>
  <c r="D25" i="62"/>
  <c r="C25" i="62"/>
  <c r="N24" i="62"/>
  <c r="E26" i="62" s="1"/>
  <c r="K24" i="62"/>
  <c r="D24" i="62"/>
  <c r="C24" i="62"/>
  <c r="N23" i="62"/>
  <c r="E25" i="62" s="1"/>
  <c r="K23" i="62"/>
  <c r="D23" i="62"/>
  <c r="C23" i="62"/>
  <c r="N22" i="62"/>
  <c r="E24" i="62" s="1"/>
  <c r="K22" i="62"/>
  <c r="D22" i="62"/>
  <c r="C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45" i="46"/>
  <c r="O45" i="46" s="1"/>
  <c r="N44" i="46"/>
  <c r="O44" i="46" s="1"/>
  <c r="N43" i="46"/>
  <c r="O43" i="46" s="1"/>
  <c r="N20" i="46"/>
  <c r="O20" i="46" s="1"/>
  <c r="N19" i="46"/>
  <c r="O19" i="46" s="1"/>
  <c r="N18" i="46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D65" i="60"/>
  <c r="D64" i="60"/>
  <c r="C64" i="60"/>
  <c r="D63" i="60"/>
  <c r="C63" i="60"/>
  <c r="D62" i="60"/>
  <c r="C62" i="60"/>
  <c r="D61" i="60"/>
  <c r="C61" i="60"/>
  <c r="D60" i="60"/>
  <c r="C60" i="60"/>
  <c r="D59" i="60"/>
  <c r="C59" i="60"/>
  <c r="D58" i="60"/>
  <c r="C58" i="60"/>
  <c r="D57" i="60"/>
  <c r="C57" i="60"/>
  <c r="D56" i="60"/>
  <c r="C56" i="60"/>
  <c r="D55" i="60"/>
  <c r="C55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L4" i="57"/>
  <c r="O29" i="57" s="1"/>
  <c r="O3" i="57"/>
  <c r="O16" i="57" s="1"/>
  <c r="L3" i="57"/>
  <c r="O28" i="57" s="1"/>
  <c r="F61" i="59" l="1"/>
  <c r="F62" i="59"/>
  <c r="N13" i="57"/>
  <c r="O67" i="46"/>
  <c r="O18" i="46"/>
  <c r="O27" i="54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0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L13" i="41"/>
  <c r="L14" i="41"/>
  <c r="L15" i="4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E62" i="15" s="1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F62" i="15" s="1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59" i="15" l="1"/>
  <c r="F31" i="8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<sst xmlns="http://schemas.openxmlformats.org/spreadsheetml/2006/main" count="1676" uniqueCount="218">
  <si>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</si>
  <si>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</si>
  <si>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</si>
  <si>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</si>
  <si>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</si>
  <si>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</si>
  <si>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</si>
  <si>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</si>
  <si>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</si>
  <si>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</si>
  <si>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</si>
  <si>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</si>
  <si>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</si>
  <si>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</si>
  <si>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</si>
  <si>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</si>
  <si>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</si>
  <si>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</si>
  <si>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</si>
  <si>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</si>
  <si>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</si>
  <si>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</si>
  <si>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</si>
  <si>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</si>
  <si>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</si>
  <si>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</si>
  <si>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</si>
  <si>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</si>
  <si>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</si>
  <si>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</si>
  <si>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</si>
  <si>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</si>
  <si>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</si>
  <si>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</si>
  <si>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</si>
  <si>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</si>
  <si>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</si>
  <si>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</si>
  <si>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</si>
  <si>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</si>
  <si>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</si>
  <si>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</si>
  <si>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</si>
  <si>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</si>
  <si>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</si>
  <si>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</si>
  <si>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</si>
  <si>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</si>
  <si>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</si>
  <si>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</si>
  <si>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</si>
  <si>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</si>
  <si>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</si>
  <si>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</si>
  <si>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</si>
  <si>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</si>
  <si>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</si>
  <si>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</si>
  <si>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</si>
  <si>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</si>
  <si>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</si>
  <si>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</si>
  <si>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</si>
  <si>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</si>
  <si>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</si>
  <si>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</si>
  <si>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</si>
  <si>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</si>
  <si>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</si>
  <si>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</si>
  <si>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</si>
  <si>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</si>
  <si>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</si>
  <si>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</si>
  <si>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</si>
  <si>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</si>
  <si>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</si>
  <si>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</si>
  <si>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</si>
  <si>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</si>
  <si>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</si>
  <si>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</si>
  <si>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</si>
  <si>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</si>
  <si>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</si>
  <si>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</si>
  <si>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</si>
  <si>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</si>
  <si>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</si>
  <si>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</si>
  <si>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</si>
  <si>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</si>
  <si>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</si>
  <si>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</si>
  <si>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</si>
  <si>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</si>
  <si>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</si>
  <si>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</si>
  <si>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</si>
  <si>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</si>
  <si>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</si>
  <si>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</si>
  <si>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</si>
  <si>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</si>
  <si>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</si>
  <si>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</si>
  <si>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</si>
  <si>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</si>
  <si>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</si>
  <si>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</si>
  <si>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</si>
  <si>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</si>
  <si>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</si>
  <si>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</si>
  <si>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</si>
  <si>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</si>
  <si>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</si>
  <si>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</si>
  <si>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</si>
  <si>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</si>
  <si>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</si>
  <si>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</si>
  <si>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</si>
  <si>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</si>
  <si>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</si>
  <si>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</si>
  <si>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</si>
  <si>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</si>
  <si>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</si>
  <si>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</si>
  <si>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</si>
  <si>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</si>
  <si>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</si>
  <si>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</si>
  <si>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</si>
  <si>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</si>
  <si>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</si>
  <si>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</si>
  <si>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</si>
  <si>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</si>
  <si>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</si>
  <si>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</si>
  <si>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</si>
  <si>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</si>
  <si>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</si>
  <si>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</si>
  <si>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</si>
  <si>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</si>
  <si>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</si>
  <si>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</si>
  <si>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</si>
  <si>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</si>
  <si>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</si>
  <si>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</si>
  <si>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</si>
  <si>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</si>
  <si>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</si>
  <si>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</si>
  <si>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</si>
  <si>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</si>
  <si>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</si>
  <si>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</si>
  <si>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</si>
  <si>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</si>
  <si>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</si>
  <si>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</si>
  <si>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</si>
  <si>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</si>
  <si>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</si>
  <si>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</si>
  <si>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</si>
  <si>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</si>
  <si>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</si>
  <si>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</si>
  <si>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</si>
  <si>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</si>
  <si>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</si>
  <si>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</si>
  <si>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</si>
  <si>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</si>
  <si>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</si>
  <si>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</si>
  <si>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</si>
  <si>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</si>
  <si>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</si>
  <si>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</si>
  <si>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</si>
  <si>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</si>
  <si>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</si>
  <si>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</si>
  <si>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</si>
  <si>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13"/>
  </si>
  <si>
    <t>前月</t>
    <rPh sb="0" eb="2">
      <t>ゼンゲツ</t>
    </rPh>
    <phoneticPr fontId="2"/>
  </si>
  <si>
    <t>令和4年</t>
    <phoneticPr fontId="2"/>
  </si>
  <si>
    <r>
      <t xml:space="preserve">所管面積　     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11" eb="12">
      <t>マン</t>
    </rPh>
    <phoneticPr fontId="2"/>
  </si>
  <si>
    <t>23，394 ㎡</t>
    <phoneticPr fontId="2"/>
  </si>
  <si>
    <t xml:space="preserve"> 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</si>
  <si>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</si>
  <si>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</si>
  <si>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</si>
  <si>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</si>
  <si>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</si>
  <si>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</si>
  <si>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13"/>
  </si>
  <si>
    <t>令和６年</t>
    <rPh sb="0" eb="1">
      <t>レイ</t>
    </rPh>
    <rPh sb="1" eb="2">
      <t>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</si>
  <si>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</si>
  <si>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令和６年</t>
    <rPh sb="0" eb="1">
      <t>レイ</t>
    </rPh>
    <rPh sb="1" eb="2">
      <t>ワ</t>
    </rPh>
    <rPh sb="3" eb="4">
      <t>ネン</t>
    </rPh>
    <phoneticPr fontId="13"/>
  </si>
  <si>
    <t>令和５年</t>
    <rPh sb="0" eb="1">
      <t>レイ</t>
    </rPh>
    <rPh sb="1" eb="2">
      <t>ワ</t>
    </rPh>
    <rPh sb="3" eb="4">
      <t>ネン</t>
    </rPh>
    <phoneticPr fontId="13"/>
  </si>
  <si>
    <t>※</t>
    <phoneticPr fontId="2"/>
  </si>
  <si>
    <t>令和6年5月</t>
    <rPh sb="5" eb="6">
      <t>ガツ</t>
    </rPh>
    <phoneticPr fontId="2"/>
  </si>
  <si>
    <t xml:space="preserve">                       令和6年5月所管面（1～3類）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</si>
  <si>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3，538　㎡</t>
    <phoneticPr fontId="2"/>
  </si>
  <si>
    <r>
      <t>107，819  m</t>
    </r>
    <r>
      <rPr>
        <sz val="8"/>
        <rFont val="ＭＳ Ｐゴシック"/>
        <family val="3"/>
        <charset val="128"/>
      </rPr>
      <t>3</t>
    </r>
    <phoneticPr fontId="2"/>
  </si>
  <si>
    <t>14，497　㎡</t>
    <phoneticPr fontId="2"/>
  </si>
  <si>
    <t>　　　　　　　　　　　　　　　　令和6年5月末上位10品目入庫高(県合計）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</si>
  <si>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令和6年5月末上位10品目保管残高(県合計）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</si>
  <si>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18，753 ㎡</t>
    <phoneticPr fontId="2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</si>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</sst>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6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42" xfId="1" applyFill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1" fillId="0" borderId="38" xfId="1" applyFill="1" applyBorder="1"/>
    <xf numFmtId="38" fontId="1" fillId="0" borderId="20" xfId="1" applyBorder="1"/>
    <xf numFmtId="38" fontId="0" fillId="0" borderId="11" xfId="1" applyFont="1" applyFill="1" applyBorder="1"/>
    <xf numFmtId="38" fontId="1" fillId="0" borderId="34" xfId="1" applyBorder="1"/>
    <xf numFmtId="38" fontId="0" fillId="0" borderId="8" xfId="1" applyFont="1" applyBorder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177" fontId="0" fillId="0" borderId="1" xfId="0" applyNumberFormat="1" applyBorder="1" applyAlignment="1">
      <alignment horizontal="right"/>
    </xf>
    <xf numFmtId="38" fontId="0" fillId="0" borderId="20" xfId="1" applyFont="1" applyFill="1" applyBorder="1"/>
    <xf numFmtId="38" fontId="1" fillId="0" borderId="35" xfId="1" applyFill="1" applyBorder="1"/>
    <xf numFmtId="38" fontId="1" fillId="0" borderId="33" xfId="1" applyFill="1" applyBorder="1"/>
    <xf numFmtId="38" fontId="1" fillId="0" borderId="9" xfId="1" applyFill="1" applyBorder="1"/>
    <xf numFmtId="179" fontId="1" fillId="0" borderId="2" xfId="1" applyNumberFormat="1" applyFont="1" applyBorder="1"/>
    <xf numFmtId="38" fontId="1" fillId="0" borderId="33" xfId="1" applyFont="1" applyFill="1" applyBorder="1"/>
    <xf numFmtId="38" fontId="1" fillId="0" borderId="10" xfId="1" applyFont="1" applyBorder="1"/>
    <xf numFmtId="178" fontId="1" fillId="0" borderId="0" xfId="1" applyNumberFormat="1" applyFill="1" applyBorder="1"/>
    <xf numFmtId="38" fontId="1" fillId="0" borderId="9" xfId="1" applyBorder="1"/>
    <xf numFmtId="38" fontId="0" fillId="0" borderId="2" xfId="1" applyFont="1" applyBorder="1"/>
    <xf numFmtId="38" fontId="0" fillId="0" borderId="38" xfId="1" applyFont="1" applyBorder="1"/>
    <xf numFmtId="0" fontId="20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令和6年5月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170</c:v>
                </c:pt>
                <c:pt idx="5">
                  <c:v>171</c:v>
                </c:pt>
                <c:pt idx="6">
                  <c:v>169</c:v>
                </c:pt>
                <c:pt idx="7">
                  <c:v>171</c:v>
                </c:pt>
                <c:pt idx="8">
                  <c:v>169</c:v>
                </c:pt>
                <c:pt idx="9">
                  <c:v>170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令和6年5月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99.5</c:v>
                </c:pt>
                <c:pt idx="1">
                  <c:v>100.7</c:v>
                </c:pt>
                <c:pt idx="2">
                  <c:v>106.9</c:v>
                </c:pt>
                <c:pt idx="3">
                  <c:v>108.5</c:v>
                </c:pt>
                <c:pt idx="4">
                  <c:v>114.8</c:v>
                </c:pt>
                <c:pt idx="5">
                  <c:v>122.6</c:v>
                </c:pt>
                <c:pt idx="6">
                  <c:v>120.5</c:v>
                </c:pt>
                <c:pt idx="7">
                  <c:v>125.7</c:v>
                </c:pt>
                <c:pt idx="8">
                  <c:v>141.4</c:v>
                </c:pt>
                <c:pt idx="9">
                  <c:v>149.5</c:v>
                </c:pt>
                <c:pt idx="10">
                  <c:v>149.9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所管面積　 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令和6年5月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225.3</c:v>
                </c:pt>
                <c:pt idx="1">
                  <c:v>226.3</c:v>
                </c:pt>
                <c:pt idx="2">
                  <c:v>228.9</c:v>
                </c:pt>
                <c:pt idx="3">
                  <c:v>231.8</c:v>
                </c:pt>
                <c:pt idx="4">
                  <c:v>234.9</c:v>
                </c:pt>
                <c:pt idx="5">
                  <c:v>240.8</c:v>
                </c:pt>
                <c:pt idx="6">
                  <c:v>233.6</c:v>
                </c:pt>
                <c:pt idx="7">
                  <c:v>240.2</c:v>
                </c:pt>
                <c:pt idx="8">
                  <c:v>239.9</c:v>
                </c:pt>
                <c:pt idx="9">
                  <c:v>246.5</c:v>
                </c:pt>
                <c:pt idx="10">
                  <c:v>247.3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-7.263290877132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3.724272391293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-1.834333568705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ゴム製品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金属製品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18105</c:v>
                </c:pt>
                <c:pt idx="1">
                  <c:v>12711</c:v>
                </c:pt>
                <c:pt idx="2">
                  <c:v>7209</c:v>
                </c:pt>
                <c:pt idx="3">
                  <c:v>3667</c:v>
                </c:pt>
                <c:pt idx="4">
                  <c:v>3615</c:v>
                </c:pt>
                <c:pt idx="5">
                  <c:v>2644</c:v>
                </c:pt>
                <c:pt idx="6">
                  <c:v>2552</c:v>
                </c:pt>
                <c:pt idx="7">
                  <c:v>1687</c:v>
                </c:pt>
                <c:pt idx="8">
                  <c:v>1524</c:v>
                </c:pt>
                <c:pt idx="9">
                  <c:v>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7.38718124404547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-1.8502909068481641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1.6858206040171872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3.4903339432440397E-3"/>
                  <c:y val="-3.600963669295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1.8497762412011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ゴム製品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金属製品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10954</c:v>
                </c:pt>
                <c:pt idx="1">
                  <c:v>17260</c:v>
                </c:pt>
                <c:pt idx="2">
                  <c:v>5449</c:v>
                </c:pt>
                <c:pt idx="3">
                  <c:v>2666</c:v>
                </c:pt>
                <c:pt idx="4">
                  <c:v>3860</c:v>
                </c:pt>
                <c:pt idx="5">
                  <c:v>5702</c:v>
                </c:pt>
                <c:pt idx="6">
                  <c:v>2921</c:v>
                </c:pt>
                <c:pt idx="7">
                  <c:v>1769</c:v>
                </c:pt>
                <c:pt idx="8">
                  <c:v>3880</c:v>
                </c:pt>
                <c:pt idx="9">
                  <c:v>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1.3943355119825708E-2"/>
                  <c:y val="1.5194166070150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1.5151216893342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8.7145969498911308E-3"/>
                  <c:y val="7.575757575757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化学肥料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59321</c:v>
                </c:pt>
                <c:pt idx="1">
                  <c:v>12917</c:v>
                </c:pt>
                <c:pt idx="2">
                  <c:v>12131</c:v>
                </c:pt>
                <c:pt idx="3">
                  <c:v>8335</c:v>
                </c:pt>
                <c:pt idx="4">
                  <c:v>5056</c:v>
                </c:pt>
                <c:pt idx="5">
                  <c:v>4351</c:v>
                </c:pt>
                <c:pt idx="6">
                  <c:v>3701</c:v>
                </c:pt>
                <c:pt idx="7">
                  <c:v>1976</c:v>
                </c:pt>
                <c:pt idx="8">
                  <c:v>1736</c:v>
                </c:pt>
                <c:pt idx="9">
                  <c:v>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8.7055392585730709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1.7429193899782135E-3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1.893849916487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化学肥料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48542</c:v>
                </c:pt>
                <c:pt idx="1">
                  <c:v>5368</c:v>
                </c:pt>
                <c:pt idx="2">
                  <c:v>13702</c:v>
                </c:pt>
                <c:pt idx="3">
                  <c:v>8621</c:v>
                </c:pt>
                <c:pt idx="4">
                  <c:v>5432</c:v>
                </c:pt>
                <c:pt idx="5">
                  <c:v>3647</c:v>
                </c:pt>
                <c:pt idx="6">
                  <c:v>3128</c:v>
                </c:pt>
                <c:pt idx="7">
                  <c:v>2090</c:v>
                </c:pt>
                <c:pt idx="8">
                  <c:v>851</c:v>
                </c:pt>
                <c:pt idx="9">
                  <c:v>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0638297872340425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7730496453900709E-3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3.5460992907801418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5.3191489361702126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7730496453900709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5.3191489361702126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1.7730496453900711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麦</c:v>
                </c:pt>
                <c:pt idx="5">
                  <c:v>缶詰・びん詰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21304</c:v>
                </c:pt>
                <c:pt idx="1">
                  <c:v>20246</c:v>
                </c:pt>
                <c:pt idx="2">
                  <c:v>19108</c:v>
                </c:pt>
                <c:pt idx="3">
                  <c:v>16959</c:v>
                </c:pt>
                <c:pt idx="4">
                  <c:v>14972</c:v>
                </c:pt>
                <c:pt idx="5">
                  <c:v>13964</c:v>
                </c:pt>
                <c:pt idx="6">
                  <c:v>12996</c:v>
                </c:pt>
                <c:pt idx="7">
                  <c:v>10290</c:v>
                </c:pt>
                <c:pt idx="8">
                  <c:v>8251</c:v>
                </c:pt>
                <c:pt idx="9">
                  <c:v>7039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411347517730497E-2"/>
                  <c:y val="1.1627601782335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-1.7730496453900709E-3"/>
                  <c:y val="3.875968992248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5.3191489361702456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3.5460992907801418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8.865248226950355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8.8652482269503553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3.5460992907801418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麦</c:v>
                </c:pt>
                <c:pt idx="5">
                  <c:v>缶詰・びん詰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22045</c:v>
                </c:pt>
                <c:pt idx="1">
                  <c:v>25218</c:v>
                </c:pt>
                <c:pt idx="2">
                  <c:v>32926</c:v>
                </c:pt>
                <c:pt idx="3">
                  <c:v>14161</c:v>
                </c:pt>
                <c:pt idx="4">
                  <c:v>8520</c:v>
                </c:pt>
                <c:pt idx="5">
                  <c:v>12566</c:v>
                </c:pt>
                <c:pt idx="6">
                  <c:v>11601</c:v>
                </c:pt>
                <c:pt idx="7">
                  <c:v>9403</c:v>
                </c:pt>
                <c:pt idx="8">
                  <c:v>10571</c:v>
                </c:pt>
                <c:pt idx="9">
                  <c:v>12187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動植物性飼・肥料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34597</c:v>
                </c:pt>
                <c:pt idx="1">
                  <c:v>14887</c:v>
                </c:pt>
                <c:pt idx="2">
                  <c:v>11911</c:v>
                </c:pt>
                <c:pt idx="3">
                  <c:v>6368</c:v>
                </c:pt>
                <c:pt idx="4">
                  <c:v>5780</c:v>
                </c:pt>
                <c:pt idx="5">
                  <c:v>5713</c:v>
                </c:pt>
                <c:pt idx="6">
                  <c:v>1903</c:v>
                </c:pt>
                <c:pt idx="7">
                  <c:v>1878</c:v>
                </c:pt>
                <c:pt idx="8">
                  <c:v>1397</c:v>
                </c:pt>
                <c:pt idx="9">
                  <c:v>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3.5555555555554902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動植物性飼・肥料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38952</c:v>
                </c:pt>
                <c:pt idx="1">
                  <c:v>9916</c:v>
                </c:pt>
                <c:pt idx="2">
                  <c:v>10447</c:v>
                </c:pt>
                <c:pt idx="3">
                  <c:v>6633</c:v>
                </c:pt>
                <c:pt idx="4">
                  <c:v>1737</c:v>
                </c:pt>
                <c:pt idx="5">
                  <c:v>2222</c:v>
                </c:pt>
                <c:pt idx="6">
                  <c:v>383</c:v>
                </c:pt>
                <c:pt idx="7">
                  <c:v>0</c:v>
                </c:pt>
                <c:pt idx="8">
                  <c:v>954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5.2494816100743637E-3"/>
                  <c:y val="-2.8423565698356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-1.6507258626569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動植物性飼・肥料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51031</c:v>
                </c:pt>
                <c:pt idx="1">
                  <c:v>10610</c:v>
                </c:pt>
                <c:pt idx="2">
                  <c:v>9565</c:v>
                </c:pt>
                <c:pt idx="3">
                  <c:v>9228</c:v>
                </c:pt>
                <c:pt idx="4">
                  <c:v>5020</c:v>
                </c:pt>
                <c:pt idx="5">
                  <c:v>4656</c:v>
                </c:pt>
                <c:pt idx="6">
                  <c:v>1398</c:v>
                </c:pt>
                <c:pt idx="7">
                  <c:v>1223</c:v>
                </c:pt>
                <c:pt idx="8">
                  <c:v>1197</c:v>
                </c:pt>
                <c:pt idx="9">
                  <c:v>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07918793615364E-2"/>
                  <c:y val="1.5065913370998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3.499562554680665E-3"/>
                  <c:y val="1.8832391713747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5.2723527669276916E-3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1.5128786867743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動植物性飼・肥料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43751</c:v>
                </c:pt>
                <c:pt idx="1">
                  <c:v>9858</c:v>
                </c:pt>
                <c:pt idx="2">
                  <c:v>10039</c:v>
                </c:pt>
                <c:pt idx="3">
                  <c:v>9390</c:v>
                </c:pt>
                <c:pt idx="4">
                  <c:v>5333</c:v>
                </c:pt>
                <c:pt idx="5">
                  <c:v>3613</c:v>
                </c:pt>
                <c:pt idx="6">
                  <c:v>2402</c:v>
                </c:pt>
                <c:pt idx="7">
                  <c:v>1117</c:v>
                </c:pt>
                <c:pt idx="8">
                  <c:v>1251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-3.5842576129596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0484929358820427E-2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1.0484929358820427E-2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5.2424646794102768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紙・パルプ</c:v>
                </c:pt>
                <c:pt idx="5">
                  <c:v>飲料</c:v>
                </c:pt>
                <c:pt idx="6">
                  <c:v>ゴム製品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その他の食料工業品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324263</c:v>
                </c:pt>
                <c:pt idx="1">
                  <c:v>62848</c:v>
                </c:pt>
                <c:pt idx="2">
                  <c:v>20635</c:v>
                </c:pt>
                <c:pt idx="3">
                  <c:v>18763</c:v>
                </c:pt>
                <c:pt idx="4">
                  <c:v>17730</c:v>
                </c:pt>
                <c:pt idx="5">
                  <c:v>14050</c:v>
                </c:pt>
                <c:pt idx="6">
                  <c:v>12340</c:v>
                </c:pt>
                <c:pt idx="7">
                  <c:v>10803</c:v>
                </c:pt>
                <c:pt idx="8">
                  <c:v>9075</c:v>
                </c:pt>
                <c:pt idx="9">
                  <c:v>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4949764529401258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6.9899529058802838E-3"/>
                  <c:y val="-3.22583467389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-2.1505658566872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1.7474882264700709E-3"/>
                  <c:y val="3.5836649451076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紙・パルプ</c:v>
                </c:pt>
                <c:pt idx="5">
                  <c:v>飲料</c:v>
                </c:pt>
                <c:pt idx="6">
                  <c:v>ゴム製品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その他の食料工業品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326268</c:v>
                </c:pt>
                <c:pt idx="1">
                  <c:v>88420</c:v>
                </c:pt>
                <c:pt idx="2">
                  <c:v>18563</c:v>
                </c:pt>
                <c:pt idx="3">
                  <c:v>21817</c:v>
                </c:pt>
                <c:pt idx="4">
                  <c:v>16430</c:v>
                </c:pt>
                <c:pt idx="5">
                  <c:v>12739</c:v>
                </c:pt>
                <c:pt idx="6">
                  <c:v>8534</c:v>
                </c:pt>
                <c:pt idx="7">
                  <c:v>12739</c:v>
                </c:pt>
                <c:pt idx="8">
                  <c:v>10858</c:v>
                </c:pt>
                <c:pt idx="9">
                  <c:v>4154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3.569694852156813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7.1396707937150189E-3"/>
                  <c:y val="1.1543784299689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443880</c:v>
                </c:pt>
                <c:pt idx="1">
                  <c:v>130317</c:v>
                </c:pt>
                <c:pt idx="2">
                  <c:v>122061</c:v>
                </c:pt>
                <c:pt idx="3">
                  <c:v>99402</c:v>
                </c:pt>
                <c:pt idx="4">
                  <c:v>73435</c:v>
                </c:pt>
                <c:pt idx="5">
                  <c:v>66004</c:v>
                </c:pt>
                <c:pt idx="6">
                  <c:v>62743</c:v>
                </c:pt>
                <c:pt idx="7">
                  <c:v>58936</c:v>
                </c:pt>
                <c:pt idx="8">
                  <c:v>47056</c:v>
                </c:pt>
                <c:pt idx="9">
                  <c:v>45838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6064259285858647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-1.4054470069640329E-7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4279341587429906E-2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5.3547530952861499E-3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5.35475309528621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1.7849176984287383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0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5.354753095286084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384184</c:v>
                </c:pt>
                <c:pt idx="1">
                  <c:v>144609</c:v>
                </c:pt>
                <c:pt idx="2">
                  <c:v>121731</c:v>
                </c:pt>
                <c:pt idx="3">
                  <c:v>93660</c:v>
                </c:pt>
                <c:pt idx="4">
                  <c:v>67586</c:v>
                </c:pt>
                <c:pt idx="5">
                  <c:v>88880</c:v>
                </c:pt>
                <c:pt idx="6">
                  <c:v>69725</c:v>
                </c:pt>
                <c:pt idx="7">
                  <c:v>64230</c:v>
                </c:pt>
                <c:pt idx="8">
                  <c:v>22770</c:v>
                </c:pt>
                <c:pt idx="9">
                  <c:v>47515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3.3795754163208229E-2"/>
                  <c:y val="-6.06125839774615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0804585324270363"/>
                  <c:y val="-9.7920489296636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0.10066476733143399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4955395532823354E-7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65185334739134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443880</c:v>
                </c:pt>
                <c:pt idx="1">
                  <c:v>130317</c:v>
                </c:pt>
                <c:pt idx="2">
                  <c:v>122061</c:v>
                </c:pt>
                <c:pt idx="3">
                  <c:v>99402</c:v>
                </c:pt>
                <c:pt idx="4">
                  <c:v>73435</c:v>
                </c:pt>
                <c:pt idx="5">
                  <c:v>66004</c:v>
                </c:pt>
                <c:pt idx="6">
                  <c:v>62743</c:v>
                </c:pt>
                <c:pt idx="7">
                  <c:v>58936</c:v>
                </c:pt>
                <c:pt idx="8">
                  <c:v>47056</c:v>
                </c:pt>
                <c:pt idx="9">
                  <c:v>45838</c:v>
                </c:pt>
                <c:pt idx="10">
                  <c:v>329146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443880</c:v>
                </c:pt>
                <c:pt idx="1">
                  <c:v>130317</c:v>
                </c:pt>
                <c:pt idx="2">
                  <c:v>122061</c:v>
                </c:pt>
                <c:pt idx="3">
                  <c:v>99402</c:v>
                </c:pt>
                <c:pt idx="4">
                  <c:v>73435</c:v>
                </c:pt>
                <c:pt idx="5">
                  <c:v>66004</c:v>
                </c:pt>
                <c:pt idx="6">
                  <c:v>62743</c:v>
                </c:pt>
                <c:pt idx="7">
                  <c:v>58936</c:v>
                </c:pt>
                <c:pt idx="8">
                  <c:v>47056</c:v>
                </c:pt>
                <c:pt idx="9">
                  <c:v>45838</c:v>
                </c:pt>
                <c:pt idx="10">
                  <c:v>329146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4.6013103323916574E-2"/>
                  <c:y val="-3.6722357981114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1772768861907534"/>
                  <c:y val="-7.87277279995171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3.4023094441439097E-2"/>
                  <c:y val="-3.22372462062932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6834926168580067"/>
                  <c:y val="-0.117598334690922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3093199227959101"/>
                  <c:y val="-6.71681901831237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0205699478404893"/>
                  <c:y val="-8.20994961836667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2.2077965445159052E-3"/>
                  <c:y val="-3.3143150209672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2.69974356653694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4165347652154167"/>
                  <c:y val="0.1475376957190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384184</c:v>
                </c:pt>
                <c:pt idx="1">
                  <c:v>144609</c:v>
                </c:pt>
                <c:pt idx="2">
                  <c:v>121731</c:v>
                </c:pt>
                <c:pt idx="3">
                  <c:v>93660</c:v>
                </c:pt>
                <c:pt idx="4">
                  <c:v>67586</c:v>
                </c:pt>
                <c:pt idx="5">
                  <c:v>88880</c:v>
                </c:pt>
                <c:pt idx="6">
                  <c:v>69725</c:v>
                </c:pt>
                <c:pt idx="7">
                  <c:v>64230</c:v>
                </c:pt>
                <c:pt idx="8">
                  <c:v>22770</c:v>
                </c:pt>
                <c:pt idx="9">
                  <c:v>47515</c:v>
                </c:pt>
                <c:pt idx="10" formatCode="#,##0_);[Red]\(#,##0\)">
                  <c:v>379430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3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1204225999294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2.2253443628719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1.0471275946903504E-2"/>
                  <c:y val="7.479662785544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1.7772386806740542E-3"/>
                  <c:y val="-7.2321728741751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1.4649890476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ゴム製品</c:v>
                </c:pt>
                <c:pt idx="1">
                  <c:v>飲料</c:v>
                </c:pt>
                <c:pt idx="2">
                  <c:v>紙・パルプ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化学繊維糸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15706</c:v>
                </c:pt>
                <c:pt idx="1">
                  <c:v>14996</c:v>
                </c:pt>
                <c:pt idx="2">
                  <c:v>10641</c:v>
                </c:pt>
                <c:pt idx="3">
                  <c:v>6815</c:v>
                </c:pt>
                <c:pt idx="4">
                  <c:v>5751</c:v>
                </c:pt>
                <c:pt idx="5">
                  <c:v>5640</c:v>
                </c:pt>
                <c:pt idx="6">
                  <c:v>4981</c:v>
                </c:pt>
                <c:pt idx="7">
                  <c:v>4427</c:v>
                </c:pt>
                <c:pt idx="8">
                  <c:v>3347</c:v>
                </c:pt>
                <c:pt idx="9">
                  <c:v>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6.8529292846227123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0453047155006407E-2"/>
                  <c:y val="3.053635804199709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1.4681008479219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6.165436099907983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ゴム製品</c:v>
                </c:pt>
                <c:pt idx="1">
                  <c:v>飲料</c:v>
                </c:pt>
                <c:pt idx="2">
                  <c:v>紙・パルプ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化学繊維糸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12733</c:v>
                </c:pt>
                <c:pt idx="1">
                  <c:v>8774</c:v>
                </c:pt>
                <c:pt idx="2">
                  <c:v>22029</c:v>
                </c:pt>
                <c:pt idx="3">
                  <c:v>5724</c:v>
                </c:pt>
                <c:pt idx="4">
                  <c:v>5794</c:v>
                </c:pt>
                <c:pt idx="5">
                  <c:v>5884</c:v>
                </c:pt>
                <c:pt idx="6">
                  <c:v>3073</c:v>
                </c:pt>
                <c:pt idx="7">
                  <c:v>4689</c:v>
                </c:pt>
                <c:pt idx="8">
                  <c:v>2961</c:v>
                </c:pt>
                <c:pt idx="9">
                  <c:v>3356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2,473,893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2,473,893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388040</c:v>
                </c:pt>
                <c:pt idx="2">
                  <c:v>514802</c:v>
                </c:pt>
                <c:pt idx="3">
                  <c:v>248766</c:v>
                </c:pt>
                <c:pt idx="4">
                  <c:v>283562</c:v>
                </c:pt>
                <c:pt idx="5">
                  <c:v>847085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-3.7452278692435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80667</c:v>
                </c:pt>
                <c:pt idx="1">
                  <c:v>13983</c:v>
                </c:pt>
                <c:pt idx="2">
                  <c:v>13207</c:v>
                </c:pt>
                <c:pt idx="3">
                  <c:v>8661</c:v>
                </c:pt>
                <c:pt idx="4">
                  <c:v>8570</c:v>
                </c:pt>
                <c:pt idx="5">
                  <c:v>6879</c:v>
                </c:pt>
                <c:pt idx="6">
                  <c:v>6244</c:v>
                </c:pt>
                <c:pt idx="7">
                  <c:v>5760</c:v>
                </c:pt>
                <c:pt idx="8">
                  <c:v>5304</c:v>
                </c:pt>
                <c:pt idx="9">
                  <c:v>4887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9.1949290652393941E-6"/>
                  <c:y val="-2.6515748031496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-3.4948964712744239E-3"/>
                  <c:y val="-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1.515121689334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3.4767810886383661E-3"/>
                  <c:y val="-2.651544977332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1.6792410752577496E-3"/>
                  <c:y val="-7.5766523502743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-1.7429193899782774E-3"/>
                  <c:y val="3.787282271534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84139</c:v>
                </c:pt>
                <c:pt idx="1">
                  <c:v>16674</c:v>
                </c:pt>
                <c:pt idx="2">
                  <c:v>13876</c:v>
                </c:pt>
                <c:pt idx="3">
                  <c:v>9375</c:v>
                </c:pt>
                <c:pt idx="4">
                  <c:v>9494</c:v>
                </c:pt>
                <c:pt idx="5">
                  <c:v>13621</c:v>
                </c:pt>
                <c:pt idx="6">
                  <c:v>14098</c:v>
                </c:pt>
                <c:pt idx="7">
                  <c:v>5741</c:v>
                </c:pt>
                <c:pt idx="8">
                  <c:v>6480</c:v>
                </c:pt>
                <c:pt idx="9">
                  <c:v>4965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1.773049645390070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2.3049645390070921E-2"/>
                  <c:y val="1.937953976683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3.5460992907801418E-3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3.5460992907801418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-6.103888177479187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飲料</c:v>
                </c:pt>
                <c:pt idx="7">
                  <c:v>鉄鋼</c:v>
                </c:pt>
                <c:pt idx="8">
                  <c:v>電気機械</c:v>
                </c:pt>
                <c:pt idx="9">
                  <c:v>木材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63815</c:v>
                </c:pt>
                <c:pt idx="1">
                  <c:v>47054</c:v>
                </c:pt>
                <c:pt idx="2">
                  <c:v>41334</c:v>
                </c:pt>
                <c:pt idx="3">
                  <c:v>32694</c:v>
                </c:pt>
                <c:pt idx="4">
                  <c:v>25835</c:v>
                </c:pt>
                <c:pt idx="5">
                  <c:v>18079</c:v>
                </c:pt>
                <c:pt idx="6">
                  <c:v>15719</c:v>
                </c:pt>
                <c:pt idx="7">
                  <c:v>15053</c:v>
                </c:pt>
                <c:pt idx="8">
                  <c:v>12067</c:v>
                </c:pt>
                <c:pt idx="9">
                  <c:v>10560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-5.3191489361702126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1.0638297872340425E-2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1627601782335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-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1.7730496453900709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1.773049645389941E-3"/>
                  <c:y val="1.1627296587926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飲料</c:v>
                </c:pt>
                <c:pt idx="7">
                  <c:v>鉄鋼</c:v>
                </c:pt>
                <c:pt idx="8">
                  <c:v>電気機械</c:v>
                </c:pt>
                <c:pt idx="9">
                  <c:v>木材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87162</c:v>
                </c:pt>
                <c:pt idx="1">
                  <c:v>22544</c:v>
                </c:pt>
                <c:pt idx="2">
                  <c:v>47159</c:v>
                </c:pt>
                <c:pt idx="3">
                  <c:v>29215</c:v>
                </c:pt>
                <c:pt idx="4">
                  <c:v>27662</c:v>
                </c:pt>
                <c:pt idx="5">
                  <c:v>18174</c:v>
                </c:pt>
                <c:pt idx="6">
                  <c:v>15888</c:v>
                </c:pt>
                <c:pt idx="7">
                  <c:v>15349</c:v>
                </c:pt>
                <c:pt idx="8">
                  <c:v>16008</c:v>
                </c:pt>
                <c:pt idx="9">
                  <c:v>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1.7777777777777779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3.5555555555555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5.333333333333398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動植物性飼・肥料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非鉄金属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16509</c:v>
                </c:pt>
                <c:pt idx="1">
                  <c:v>14313</c:v>
                </c:pt>
                <c:pt idx="2">
                  <c:v>10002</c:v>
                </c:pt>
                <c:pt idx="3">
                  <c:v>8400</c:v>
                </c:pt>
                <c:pt idx="4">
                  <c:v>1681</c:v>
                </c:pt>
                <c:pt idx="5">
                  <c:v>1479</c:v>
                </c:pt>
                <c:pt idx="6">
                  <c:v>1471</c:v>
                </c:pt>
                <c:pt idx="7">
                  <c:v>1437</c:v>
                </c:pt>
                <c:pt idx="8">
                  <c:v>1251</c:v>
                </c:pt>
                <c:pt idx="9">
                  <c:v>1153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-7.1306862043314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動植物性飼・肥料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非鉄金属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14967</c:v>
                </c:pt>
                <c:pt idx="1">
                  <c:v>7012</c:v>
                </c:pt>
                <c:pt idx="2">
                  <c:v>10649</c:v>
                </c:pt>
                <c:pt idx="3">
                  <c:v>1750</c:v>
                </c:pt>
                <c:pt idx="4">
                  <c:v>871</c:v>
                </c:pt>
                <c:pt idx="5">
                  <c:v>0</c:v>
                </c:pt>
                <c:pt idx="6">
                  <c:v>1767</c:v>
                </c:pt>
                <c:pt idx="7">
                  <c:v>1205</c:v>
                </c:pt>
                <c:pt idx="8">
                  <c:v>831</c:v>
                </c:pt>
                <c:pt idx="9">
                  <c:v>1167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9.2311295733702576E-6"/>
                  <c:y val="-2.45805714963595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-1.7908269940833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米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32214</c:v>
                </c:pt>
                <c:pt idx="1">
                  <c:v>15628</c:v>
                </c:pt>
                <c:pt idx="2">
                  <c:v>12214</c:v>
                </c:pt>
                <c:pt idx="3">
                  <c:v>8324</c:v>
                </c:pt>
                <c:pt idx="4">
                  <c:v>7222</c:v>
                </c:pt>
                <c:pt idx="5">
                  <c:v>6022</c:v>
                </c:pt>
                <c:pt idx="6">
                  <c:v>3198</c:v>
                </c:pt>
                <c:pt idx="7">
                  <c:v>2447</c:v>
                </c:pt>
                <c:pt idx="8">
                  <c:v>1717</c:v>
                </c:pt>
                <c:pt idx="9">
                  <c:v>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0083562389347005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7558E-3"/>
                  <c:y val="-1.8864125035218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-1.7543279531003506E-3"/>
                  <c:y val="7.076827260999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米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31523</c:v>
                </c:pt>
                <c:pt idx="1">
                  <c:v>14360</c:v>
                </c:pt>
                <c:pt idx="2">
                  <c:v>15269</c:v>
                </c:pt>
                <c:pt idx="3">
                  <c:v>9097</c:v>
                </c:pt>
                <c:pt idx="4">
                  <c:v>6845</c:v>
                </c:pt>
                <c:pt idx="5">
                  <c:v>5142</c:v>
                </c:pt>
                <c:pt idx="6">
                  <c:v>3184</c:v>
                </c:pt>
                <c:pt idx="7">
                  <c:v>3495</c:v>
                </c:pt>
                <c:pt idx="8">
                  <c:v>1759</c:v>
                </c:pt>
                <c:pt idx="9">
                  <c:v>1660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1.7920582507831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5727394038230671E-2"/>
                  <c:y val="-2.5089605734767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1.3980043409258779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404237</c:v>
                </c:pt>
                <c:pt idx="1">
                  <c:v>102650</c:v>
                </c:pt>
                <c:pt idx="2">
                  <c:v>41596</c:v>
                </c:pt>
                <c:pt idx="3">
                  <c:v>21498</c:v>
                </c:pt>
                <c:pt idx="4">
                  <c:v>20979</c:v>
                </c:pt>
                <c:pt idx="5">
                  <c:v>19877</c:v>
                </c:pt>
                <c:pt idx="6">
                  <c:v>16782</c:v>
                </c:pt>
                <c:pt idx="7">
                  <c:v>13507</c:v>
                </c:pt>
                <c:pt idx="8">
                  <c:v>13375</c:v>
                </c:pt>
                <c:pt idx="9">
                  <c:v>13264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27394038230622E-2"/>
                  <c:y val="3.58422939068093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5.2424646794101814E-3"/>
                  <c:y val="-1.4336917562723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-6.9899529058802838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-5.2424646794102768E-3"/>
                  <c:y val="-5.64445573467011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347208</c:v>
                </c:pt>
                <c:pt idx="1">
                  <c:v>103118</c:v>
                </c:pt>
                <c:pt idx="2">
                  <c:v>34195</c:v>
                </c:pt>
                <c:pt idx="3">
                  <c:v>24434</c:v>
                </c:pt>
                <c:pt idx="4">
                  <c:v>30172</c:v>
                </c:pt>
                <c:pt idx="5">
                  <c:v>22119</c:v>
                </c:pt>
                <c:pt idx="6">
                  <c:v>12742</c:v>
                </c:pt>
                <c:pt idx="7">
                  <c:v>20084</c:v>
                </c:pt>
                <c:pt idx="8">
                  <c:v>17703</c:v>
                </c:pt>
                <c:pt idx="9">
                  <c:v>12950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  <c:pt idx="2">
                  <c:v>84.2</c:v>
                </c:pt>
                <c:pt idx="3">
                  <c:v>84.1</c:v>
                </c:pt>
                <c:pt idx="4">
                  <c:v>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  <c:pt idx="2">
                  <c:v>56.3</c:v>
                </c:pt>
                <c:pt idx="3">
                  <c:v>59.1</c:v>
                </c:pt>
                <c:pt idx="4">
                  <c:v>59.3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  <c:pt idx="2">
                  <c:v>67.2</c:v>
                </c:pt>
                <c:pt idx="3">
                  <c:v>70.3</c:v>
                </c:pt>
                <c:pt idx="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  <c:pt idx="2">
                  <c:v>11.7</c:v>
                </c:pt>
                <c:pt idx="3">
                  <c:v>11.6</c:v>
                </c:pt>
                <c:pt idx="4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16.600000000000001</c:v>
                </c:pt>
                <c:pt idx="4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6</a:t>
            </a:r>
            <a:r>
              <a:rPr lang="ja-JP" altLang="en-US" sz="1200" baseline="0"/>
              <a:t>年</a:t>
            </a:r>
            <a:r>
              <a:rPr lang="en-US" altLang="ja-JP" sz="1200" baseline="0"/>
              <a:t>5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131489</c:v>
                </c:pt>
                <c:pt idx="1">
                  <c:v>244685</c:v>
                </c:pt>
                <c:pt idx="2">
                  <c:v>314838</c:v>
                </c:pt>
                <c:pt idx="3">
                  <c:v>219206</c:v>
                </c:pt>
                <c:pt idx="4">
                  <c:v>166525</c:v>
                </c:pt>
                <c:pt idx="5">
                  <c:v>590400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60149</c:v>
                </c:pt>
                <c:pt idx="1">
                  <c:v>143355</c:v>
                </c:pt>
                <c:pt idx="2">
                  <c:v>199964</c:v>
                </c:pt>
                <c:pt idx="3">
                  <c:v>29560</c:v>
                </c:pt>
                <c:pt idx="4">
                  <c:v>117037</c:v>
                </c:pt>
                <c:pt idx="5">
                  <c:v>256685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0.68613218672705834</c:v>
                </c:pt>
                <c:pt idx="1">
                  <c:v>0.63056643644985055</c:v>
                </c:pt>
                <c:pt idx="2">
                  <c:v>0.61157105061751893</c:v>
                </c:pt>
                <c:pt idx="3">
                  <c:v>0.88117347225907072</c:v>
                </c:pt>
                <c:pt idx="4">
                  <c:v>0.58726133967174732</c:v>
                </c:pt>
                <c:pt idx="5">
                  <c:v>0.69697846142949049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  <c:pt idx="2">
                  <c:v>68.8</c:v>
                </c:pt>
                <c:pt idx="3">
                  <c:v>70</c:v>
                </c:pt>
                <c:pt idx="4">
                  <c:v>71.099999999999994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  <c:pt idx="2">
                  <c:v>15.8</c:v>
                </c:pt>
                <c:pt idx="3">
                  <c:v>17.8</c:v>
                </c:pt>
                <c:pt idx="4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  <c:pt idx="2">
                  <c:v>34.6</c:v>
                </c:pt>
                <c:pt idx="3">
                  <c:v>34.799999999999997</c:v>
                </c:pt>
                <c:pt idx="4">
                  <c:v>35.1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  <c:pt idx="2" formatCode="General">
                  <c:v>45.6</c:v>
                </c:pt>
                <c:pt idx="3" formatCode="General">
                  <c:v>51.1</c:v>
                </c:pt>
                <c:pt idx="4" formatCode="General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  <c:pt idx="2">
                  <c:v>56.7</c:v>
                </c:pt>
                <c:pt idx="3">
                  <c:v>83.1</c:v>
                </c:pt>
                <c:pt idx="4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  <c:pt idx="2">
                  <c:v>55.6</c:v>
                </c:pt>
                <c:pt idx="3">
                  <c:v>60.4</c:v>
                </c:pt>
                <c:pt idx="4">
                  <c:v>62.7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  <c:pt idx="2">
                  <c:v>101.8</c:v>
                </c:pt>
                <c:pt idx="3">
                  <c:v>139.1</c:v>
                </c:pt>
                <c:pt idx="4">
                  <c:v>141.30000000000001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  <c:pt idx="2">
                  <c:v>95.5</c:v>
                </c:pt>
                <c:pt idx="3">
                  <c:v>97.1</c:v>
                </c:pt>
                <c:pt idx="4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  <c:pt idx="2">
                  <c:v>103.7</c:v>
                </c:pt>
                <c:pt idx="3">
                  <c:v>98.9</c:v>
                </c:pt>
                <c:pt idx="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  <c:pt idx="2">
                  <c:v>92</c:v>
                </c:pt>
                <c:pt idx="3">
                  <c:v>98.3</c:v>
                </c:pt>
                <c:pt idx="4">
                  <c:v>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  <c:pt idx="2" formatCode="0.0_ ">
                  <c:v>112.8</c:v>
                </c:pt>
                <c:pt idx="3">
                  <c:v>102.7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  <c:pt idx="2">
                  <c:v>64.5</c:v>
                </c:pt>
                <c:pt idx="3">
                  <c:v>49.4</c:v>
                </c:pt>
                <c:pt idx="4">
                  <c:v>51.7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  <c:pt idx="2">
                  <c:v>75.2</c:v>
                </c:pt>
                <c:pt idx="3">
                  <c:v>74.099999999999994</c:v>
                </c:pt>
                <c:pt idx="4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  <c:pt idx="2">
                  <c:v>85.6</c:v>
                </c:pt>
                <c:pt idx="3">
                  <c:v>66.8</c:v>
                </c:pt>
                <c:pt idx="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  <c:pt idx="2">
                  <c:v>151.1</c:v>
                </c:pt>
                <c:pt idx="3">
                  <c:v>149.80000000000001</c:v>
                </c:pt>
                <c:pt idx="4">
                  <c:v>147.9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1720990873533377E-2"/>
                  <c:y val="-2.721088435374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81B-9593-BE0AD202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  <c:pt idx="2">
                  <c:v>74.5</c:v>
                </c:pt>
                <c:pt idx="3">
                  <c:v>68.7</c:v>
                </c:pt>
                <c:pt idx="4">
                  <c:v>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8.924588492143691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0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24944238890011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4279341587429972E-2"/>
                  <c:y val="-8.658235902330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6064259285858775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0709506190572562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1.7316017316017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346764</c:v>
                </c:pt>
                <c:pt idx="1">
                  <c:v>127474</c:v>
                </c:pt>
                <c:pt idx="2">
                  <c:v>110795</c:v>
                </c:pt>
                <c:pt idx="3">
                  <c:v>70110</c:v>
                </c:pt>
                <c:pt idx="4">
                  <c:v>63419</c:v>
                </c:pt>
                <c:pt idx="5">
                  <c:v>48842</c:v>
                </c:pt>
                <c:pt idx="6">
                  <c:v>45500</c:v>
                </c:pt>
                <c:pt idx="7">
                  <c:v>37983</c:v>
                </c:pt>
                <c:pt idx="8">
                  <c:v>28178</c:v>
                </c:pt>
                <c:pt idx="9">
                  <c:v>24231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3.569835396857493E-3"/>
                  <c:y val="-5.7724602606492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7.139670793714953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0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5.35475309528608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8.924588492143691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-3.569835396857607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-8.3075972562301353E-4"/>
                  <c:y val="-1.15440115440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362485</c:v>
                </c:pt>
                <c:pt idx="1">
                  <c:v>116811</c:v>
                </c:pt>
                <c:pt idx="2">
                  <c:v>97921</c:v>
                </c:pt>
                <c:pt idx="3">
                  <c:v>96871</c:v>
                </c:pt>
                <c:pt idx="4">
                  <c:v>76022</c:v>
                </c:pt>
                <c:pt idx="5">
                  <c:v>41710</c:v>
                </c:pt>
                <c:pt idx="6">
                  <c:v>37265</c:v>
                </c:pt>
                <c:pt idx="7">
                  <c:v>33133</c:v>
                </c:pt>
                <c:pt idx="8">
                  <c:v>28145</c:v>
                </c:pt>
                <c:pt idx="9">
                  <c:v>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1.550695052007388E-2"/>
                  <c:y val="-7.41584194177561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5745234837098354"/>
                  <c:y val="-7.28449998796022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5.9074111462562903E-2"/>
                  <c:y val="-7.63728960485443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3.98165137614678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32E-4"/>
                  <c:y val="-1.1317392665366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5.6980056980056983E-3"/>
                  <c:y val="3.3158997327168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4.1785375118708452E-2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346764</c:v>
                </c:pt>
                <c:pt idx="1">
                  <c:v>127474</c:v>
                </c:pt>
                <c:pt idx="2">
                  <c:v>110795</c:v>
                </c:pt>
                <c:pt idx="3">
                  <c:v>70110</c:v>
                </c:pt>
                <c:pt idx="4">
                  <c:v>63419</c:v>
                </c:pt>
                <c:pt idx="5">
                  <c:v>48842</c:v>
                </c:pt>
                <c:pt idx="6">
                  <c:v>45500</c:v>
                </c:pt>
                <c:pt idx="7">
                  <c:v>37983</c:v>
                </c:pt>
                <c:pt idx="8">
                  <c:v>28178</c:v>
                </c:pt>
                <c:pt idx="9">
                  <c:v>24231</c:v>
                </c:pt>
                <c:pt idx="10">
                  <c:v>151786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346764</c:v>
                </c:pt>
                <c:pt idx="1">
                  <c:v>127474</c:v>
                </c:pt>
                <c:pt idx="2">
                  <c:v>110795</c:v>
                </c:pt>
                <c:pt idx="3">
                  <c:v>70110</c:v>
                </c:pt>
                <c:pt idx="4">
                  <c:v>63419</c:v>
                </c:pt>
                <c:pt idx="5">
                  <c:v>48842</c:v>
                </c:pt>
                <c:pt idx="6">
                  <c:v>45500</c:v>
                </c:pt>
                <c:pt idx="7">
                  <c:v>37983</c:v>
                </c:pt>
                <c:pt idx="8">
                  <c:v>28178</c:v>
                </c:pt>
                <c:pt idx="9">
                  <c:v>24231</c:v>
                </c:pt>
                <c:pt idx="10">
                  <c:v>151786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6475780222128722"/>
                  <c:y val="-0.144002051467704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6.674680932059065E-3"/>
                  <c:y val="-0.105677014511117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6021691944995425"/>
                  <c:y val="-0.118574471294536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222333086226817"/>
                  <c:y val="-7.05514224515039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1.7373858802000892E-2"/>
                  <c:y val="-1.95140435031827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62680237489397"/>
                      <c:h val="8.326448849066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12414658091402697"/>
                  <c:y val="1.86555646061483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6685299833704001E-3"/>
                  <c:y val="4.0505747126436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44E-4"/>
                  <c:y val="5.5745738679216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0.12892294951680658"/>
                  <c:y val="7.7217244396174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362485</c:v>
                </c:pt>
                <c:pt idx="1">
                  <c:v>116811</c:v>
                </c:pt>
                <c:pt idx="2">
                  <c:v>97921</c:v>
                </c:pt>
                <c:pt idx="3">
                  <c:v>96871</c:v>
                </c:pt>
                <c:pt idx="4">
                  <c:v>76022</c:v>
                </c:pt>
                <c:pt idx="5">
                  <c:v>41710</c:v>
                </c:pt>
                <c:pt idx="6">
                  <c:v>37265</c:v>
                </c:pt>
                <c:pt idx="7">
                  <c:v>33133</c:v>
                </c:pt>
                <c:pt idx="8">
                  <c:v>28145</c:v>
                </c:pt>
                <c:pt idx="9">
                  <c:v>27432</c:v>
                </c:pt>
                <c:pt idx="10" formatCode="#,##0_);[Red]\(#,##0\)">
                  <c:v>142736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0.24658</cdr:y>
    </cdr:from>
    <cdr:to>
      <cdr:x>1</cdr:x>
      <cdr:y>0.63014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685818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0.39344</cdr:y>
    </cdr:from>
    <cdr:to>
      <cdr:x>0.9948</cdr:x>
      <cdr:y>0.84262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51" y="1143005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0.33697</cdr:y>
    </cdr:from>
    <cdr:to>
      <cdr:x>1</cdr:x>
      <cdr:y>0.94566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885857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0.19251</cdr:y>
    </cdr:from>
    <cdr:to>
      <cdr:x>0.98694</cdr:x>
      <cdr:y>0.70508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540940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0.86216</cdr:x>
      <cdr:y>0.25352</cdr:y>
    </cdr:from>
    <cdr:to>
      <cdr:x>0.9935</cdr:x>
      <cdr:y>0.80986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5084" y="685785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令和５年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0.21071</cdr:y>
    </cdr:from>
    <cdr:to>
      <cdr:x>0.99214</cdr:x>
      <cdr:y>0.58928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1" y="561964"/>
          <a:ext cx="695434" cy="1009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0.8889</cdr:x>
      <cdr:y>0.45357</cdr:y>
    </cdr:from>
    <cdr:to>
      <cdr:x>0.97649</cdr:x>
      <cdr:y>0.975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7049" y="1209676"/>
          <a:ext cx="638236" cy="1390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0.85084</cdr:x>
      <cdr:y>0.41404</cdr:y>
    </cdr:from>
    <cdr:to>
      <cdr:x>0.98963</cdr:x>
      <cdr:y>0.89825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8341" y="1123957"/>
          <a:ext cx="1019243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0.89439</cdr:x>
      <cdr:y>0.22109</cdr:y>
    </cdr:from>
    <cdr:to>
      <cdr:x>0.97914</cdr:x>
      <cdr:y>0.81293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121" y="619125"/>
          <a:ext cx="619156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0.93907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07" y="409575"/>
          <a:ext cx="685765" cy="208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0.89604</cdr:x>
      <cdr:y>0.18644</cdr:y>
    </cdr:from>
    <cdr:to>
      <cdr:x>0.99869</cdr:x>
      <cdr:y>0.6339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6187" y="523885"/>
          <a:ext cx="749927" cy="12572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A4" sqref="A4"/>
    </sheetView>
  </sheetViews>
  <sheetFormatPr defaultRowHeight="17.25"/>
  <cols>
    <col min="1" max="1" width="9.625" style="31" customWidth="1"/>
    <col min="2" max="2" width="7.25" style="229" customWidth="1"/>
    <col min="3" max="3" width="9.625" style="230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4"/>
      <c r="B1" s="225"/>
      <c r="C1" s="226"/>
      <c r="D1" s="227"/>
      <c r="E1" s="227"/>
      <c r="F1" s="227"/>
      <c r="G1" s="227"/>
      <c r="H1" s="228"/>
    </row>
    <row r="2" spans="1:8" ht="24">
      <c r="A2" s="441" t="s">
        <v>131</v>
      </c>
      <c r="B2" s="442"/>
      <c r="C2" s="442"/>
      <c r="D2" s="442"/>
      <c r="E2" s="442"/>
      <c r="F2" s="442"/>
      <c r="G2" s="442"/>
      <c r="H2" s="443"/>
    </row>
    <row r="3" spans="1:8" ht="30" customHeight="1">
      <c r="A3" s="444"/>
      <c r="B3" s="442"/>
      <c r="C3" s="442"/>
      <c r="D3" s="442"/>
      <c r="E3" s="442"/>
      <c r="F3" s="442"/>
      <c r="G3" s="442"/>
      <c r="H3" s="443"/>
    </row>
    <row r="4" spans="1:8">
      <c r="A4" s="99"/>
      <c r="H4" s="231"/>
    </row>
    <row r="5" spans="1:8">
      <c r="A5" s="232"/>
      <c r="B5"/>
      <c r="C5"/>
      <c r="D5"/>
      <c r="E5"/>
      <c r="F5"/>
      <c r="G5"/>
      <c r="H5" s="233"/>
    </row>
    <row r="6" spans="1:8" ht="23.25" customHeight="1">
      <c r="A6" s="234"/>
      <c r="B6" s="235" t="s">
        <v>132</v>
      </c>
      <c r="C6" s="236"/>
      <c r="D6" s="237" t="s">
        <v>133</v>
      </c>
      <c r="E6" s="237"/>
      <c r="F6" s="238"/>
      <c r="G6" s="238"/>
      <c r="H6" s="231"/>
    </row>
    <row r="7" spans="1:8" s="238" customFormat="1" ht="17.100000000000001" customHeight="1">
      <c r="A7" s="239"/>
      <c r="B7" s="240">
        <v>1</v>
      </c>
      <c r="C7" s="241"/>
      <c r="D7" s="238" t="s">
        <v>134</v>
      </c>
      <c r="G7" s="242"/>
      <c r="H7" s="243"/>
    </row>
    <row r="8" spans="1:8" s="238" customFormat="1" ht="17.100000000000001" customHeight="1">
      <c r="A8" s="239"/>
      <c r="B8" s="244"/>
      <c r="C8" s="241"/>
      <c r="H8" s="243"/>
    </row>
    <row r="9" spans="1:8" s="238" customFormat="1" ht="17.100000000000001" customHeight="1">
      <c r="A9" s="239"/>
      <c r="B9" s="245">
        <v>2</v>
      </c>
      <c r="C9" s="241"/>
      <c r="D9" s="238" t="s">
        <v>135</v>
      </c>
      <c r="G9" s="242"/>
      <c r="H9" s="243"/>
    </row>
    <row r="10" spans="1:8" s="238" customFormat="1" ht="17.100000000000001" customHeight="1">
      <c r="A10" s="239"/>
      <c r="B10" s="244"/>
      <c r="C10" s="241"/>
      <c r="H10" s="243"/>
    </row>
    <row r="11" spans="1:8" s="238" customFormat="1" ht="17.100000000000001" customHeight="1">
      <c r="A11" s="239"/>
      <c r="B11" s="246">
        <v>3</v>
      </c>
      <c r="C11" s="241"/>
      <c r="D11" s="238" t="s">
        <v>136</v>
      </c>
      <c r="G11" s="242"/>
      <c r="H11" s="243"/>
    </row>
    <row r="12" spans="1:8" s="238" customFormat="1" ht="17.100000000000001" customHeight="1">
      <c r="A12" s="239"/>
      <c r="B12" s="244"/>
      <c r="C12" s="241"/>
      <c r="H12" s="243"/>
    </row>
    <row r="13" spans="1:8" s="238" customFormat="1" ht="17.100000000000001" customHeight="1">
      <c r="A13" s="239"/>
      <c r="B13" s="342">
        <v>4</v>
      </c>
      <c r="C13" s="241"/>
      <c r="D13" s="238" t="s">
        <v>137</v>
      </c>
      <c r="G13" s="242"/>
      <c r="H13" s="243"/>
    </row>
    <row r="14" spans="1:8" s="238" customFormat="1" ht="17.100000000000001" customHeight="1">
      <c r="A14" s="239"/>
      <c r="B14" s="244" t="s">
        <v>138</v>
      </c>
      <c r="C14" s="241"/>
      <c r="H14" s="243"/>
    </row>
    <row r="15" spans="1:8" s="238" customFormat="1" ht="17.100000000000001" customHeight="1">
      <c r="A15" s="239"/>
      <c r="B15" s="247">
        <v>5</v>
      </c>
      <c r="C15" s="241"/>
      <c r="D15" s="238" t="s">
        <v>139</v>
      </c>
      <c r="G15" s="242"/>
      <c r="H15" s="243"/>
    </row>
    <row r="16" spans="1:8" s="238" customFormat="1" ht="17.100000000000001" customHeight="1">
      <c r="A16" s="239"/>
      <c r="B16" s="244"/>
      <c r="C16" s="241"/>
      <c r="H16" s="243"/>
    </row>
    <row r="17" spans="1:8" s="238" customFormat="1" ht="17.100000000000001" customHeight="1">
      <c r="A17" s="239"/>
      <c r="B17" s="248">
        <v>6</v>
      </c>
      <c r="C17" s="241"/>
      <c r="D17" s="238" t="s">
        <v>140</v>
      </c>
      <c r="H17" s="243"/>
    </row>
    <row r="18" spans="1:8" s="238" customFormat="1" ht="17.100000000000001" customHeight="1">
      <c r="A18" s="239"/>
      <c r="B18" s="244"/>
      <c r="C18" s="241"/>
      <c r="H18" s="243"/>
    </row>
    <row r="19" spans="1:8" s="238" customFormat="1" ht="17.100000000000001" customHeight="1">
      <c r="A19" s="239"/>
      <c r="B19" s="249">
        <v>7</v>
      </c>
      <c r="C19" s="241"/>
      <c r="D19" s="238" t="s">
        <v>141</v>
      </c>
      <c r="H19" s="243"/>
    </row>
    <row r="20" spans="1:8" s="238" customFormat="1" ht="17.100000000000001" customHeight="1">
      <c r="A20" s="239"/>
      <c r="B20" s="244"/>
      <c r="C20" s="241"/>
      <c r="H20" s="243"/>
    </row>
    <row r="21" spans="1:8" s="238" customFormat="1" ht="17.100000000000001" customHeight="1">
      <c r="A21" s="239"/>
      <c r="B21" s="250">
        <v>8</v>
      </c>
      <c r="C21" s="241"/>
      <c r="D21" s="238" t="s">
        <v>142</v>
      </c>
      <c r="H21" s="243"/>
    </row>
    <row r="22" spans="1:8" s="238" customFormat="1" ht="17.100000000000001" customHeight="1">
      <c r="A22" s="239"/>
      <c r="B22" s="244"/>
      <c r="C22" s="241"/>
      <c r="H22" s="243"/>
    </row>
    <row r="23" spans="1:8" s="238" customFormat="1" ht="17.100000000000001" customHeight="1">
      <c r="A23" s="239"/>
      <c r="B23" s="251">
        <v>9</v>
      </c>
      <c r="C23" s="241"/>
      <c r="D23" s="238" t="s">
        <v>143</v>
      </c>
      <c r="H23" s="243"/>
    </row>
    <row r="24" spans="1:8" s="238" customFormat="1" ht="17.100000000000001" customHeight="1">
      <c r="A24" s="239"/>
      <c r="B24" s="244"/>
      <c r="C24" s="241"/>
      <c r="H24" s="243"/>
    </row>
    <row r="25" spans="1:8" s="238" customFormat="1" ht="17.100000000000001" customHeight="1">
      <c r="A25" s="239"/>
      <c r="B25" s="252">
        <v>10</v>
      </c>
      <c r="C25" s="241"/>
      <c r="D25" s="238" t="s">
        <v>144</v>
      </c>
      <c r="H25" s="243"/>
    </row>
    <row r="26" spans="1:8" s="238" customFormat="1" ht="17.100000000000001" customHeight="1">
      <c r="A26" s="239"/>
      <c r="B26" s="244"/>
      <c r="C26" s="241"/>
      <c r="H26" s="243"/>
    </row>
    <row r="27" spans="1:8" s="238" customFormat="1" ht="17.100000000000001" customHeight="1">
      <c r="A27" s="239"/>
      <c r="B27" s="253">
        <v>11</v>
      </c>
      <c r="C27" s="241"/>
      <c r="D27" s="238" t="s">
        <v>145</v>
      </c>
      <c r="H27" s="243"/>
    </row>
    <row r="28" spans="1:8" s="238" customFormat="1" ht="17.100000000000001" customHeight="1">
      <c r="A28" s="239"/>
      <c r="B28" s="244"/>
      <c r="C28" s="241"/>
      <c r="H28" s="243"/>
    </row>
    <row r="29" spans="1:8" s="238" customFormat="1" ht="17.100000000000001" customHeight="1">
      <c r="A29" s="239"/>
      <c r="B29" s="269">
        <v>12</v>
      </c>
      <c r="C29" s="241"/>
      <c r="D29" s="238" t="s">
        <v>146</v>
      </c>
      <c r="H29" s="243"/>
    </row>
    <row r="30" spans="1:8" s="238" customFormat="1" ht="17.100000000000001" customHeight="1">
      <c r="A30" s="254"/>
      <c r="B30" s="255"/>
      <c r="C30" s="256"/>
      <c r="D30" s="256"/>
      <c r="E30" s="256"/>
      <c r="F30" s="256"/>
      <c r="G30" s="256"/>
      <c r="H30" s="257"/>
    </row>
    <row r="31" spans="1:8" s="238" customFormat="1" ht="17.100000000000001" customHeight="1">
      <c r="A31" s="239"/>
      <c r="B31" s="269">
        <v>13</v>
      </c>
      <c r="C31" s="258"/>
      <c r="D31" s="238" t="s">
        <v>147</v>
      </c>
      <c r="H31" s="243"/>
    </row>
    <row r="32" spans="1:8" s="238" customFormat="1" ht="17.100000000000001" customHeight="1">
      <c r="A32" s="239"/>
      <c r="B32" s="244"/>
      <c r="C32" s="241"/>
      <c r="H32" s="243"/>
    </row>
    <row r="33" spans="1:8" s="238" customFormat="1" ht="17.100000000000001" customHeight="1">
      <c r="A33" s="239"/>
      <c r="B33" s="269">
        <v>14</v>
      </c>
      <c r="C33" s="241"/>
      <c r="D33" s="238" t="s">
        <v>148</v>
      </c>
      <c r="H33" s="243"/>
    </row>
    <row r="34" spans="1:8" s="238" customFormat="1" ht="17.100000000000001" customHeight="1">
      <c r="A34" s="259"/>
      <c r="B34" s="244"/>
      <c r="C34" s="241"/>
      <c r="D34" s="260"/>
      <c r="E34" s="260"/>
      <c r="F34" s="260"/>
      <c r="G34" s="260"/>
      <c r="H34" s="261"/>
    </row>
    <row r="35" spans="1:8" s="238" customFormat="1" ht="17.100000000000001" customHeight="1">
      <c r="A35" s="239"/>
      <c r="B35" s="269">
        <v>15</v>
      </c>
      <c r="C35" s="241"/>
      <c r="D35" s="238" t="s">
        <v>91</v>
      </c>
      <c r="E35" s="238" t="s">
        <v>149</v>
      </c>
      <c r="H35" s="243"/>
    </row>
    <row r="36" spans="1:8" s="238" customFormat="1" ht="17.100000000000001" customHeight="1">
      <c r="A36" s="259"/>
      <c r="B36" s="262"/>
      <c r="C36" s="260"/>
      <c r="D36" s="260"/>
      <c r="E36" s="260"/>
      <c r="F36" s="260"/>
      <c r="G36" s="260"/>
      <c r="H36" s="261"/>
    </row>
    <row r="37" spans="1:8" s="238" customFormat="1" ht="17.100000000000001" customHeight="1">
      <c r="A37" s="239"/>
      <c r="B37" s="269">
        <v>16</v>
      </c>
      <c r="C37" s="258"/>
      <c r="D37" s="238" t="s">
        <v>150</v>
      </c>
      <c r="H37" s="243"/>
    </row>
    <row r="38" spans="1:8" s="238" customFormat="1" ht="17.100000000000001" customHeight="1">
      <c r="A38" s="239"/>
      <c r="B38" s="244"/>
      <c r="C38" s="241"/>
      <c r="H38" s="243"/>
    </row>
    <row r="39" spans="1:8" s="238" customFormat="1" ht="17.100000000000001" customHeight="1">
      <c r="A39" s="239"/>
      <c r="B39" s="269">
        <v>17</v>
      </c>
      <c r="C39" s="258"/>
      <c r="D39" s="238" t="s">
        <v>151</v>
      </c>
      <c r="H39" s="243"/>
    </row>
    <row r="40" spans="1:8" s="238" customFormat="1" ht="17.100000000000001" customHeight="1">
      <c r="A40" s="239"/>
      <c r="B40" s="270"/>
      <c r="C40" s="258"/>
      <c r="H40" s="243"/>
    </row>
    <row r="41" spans="1:8" s="238" customFormat="1" ht="17.100000000000001" customHeight="1">
      <c r="A41" s="239"/>
      <c r="B41" s="244"/>
      <c r="C41" s="241"/>
      <c r="H41" s="243"/>
    </row>
    <row r="42" spans="1:8" s="238" customFormat="1" ht="29.25" customHeight="1">
      <c r="A42" s="445" t="s">
        <v>152</v>
      </c>
      <c r="B42" s="446"/>
      <c r="C42" s="446"/>
      <c r="D42" s="446"/>
      <c r="E42" s="446"/>
      <c r="F42" s="446"/>
      <c r="G42" s="446"/>
      <c r="H42" s="447"/>
    </row>
    <row r="43" spans="1:8" s="238" customFormat="1" ht="14.25">
      <c r="A43" s="263"/>
      <c r="B43" s="264"/>
      <c r="C43" s="265"/>
      <c r="D43" s="266"/>
      <c r="E43" s="266"/>
      <c r="F43" s="266"/>
      <c r="G43" s="266"/>
      <c r="H43" s="267"/>
    </row>
    <row r="44" spans="1:8" s="268" customFormat="1">
      <c r="B44" s="229"/>
      <c r="C44" s="230"/>
    </row>
    <row r="45" spans="1:8" s="268" customFormat="1">
      <c r="B45" s="229"/>
      <c r="C45" s="230"/>
    </row>
    <row r="46" spans="1:8" s="268" customFormat="1">
      <c r="B46" s="229"/>
      <c r="C46" s="230"/>
    </row>
    <row r="47" spans="1:8" s="268" customFormat="1">
      <c r="B47" s="229"/>
      <c r="C47" s="230"/>
    </row>
    <row r="48" spans="1:8" s="268" customFormat="1">
      <c r="B48" s="229"/>
      <c r="C48" s="230"/>
    </row>
    <row r="49" spans="2:3" s="268" customFormat="1">
      <c r="B49" s="229"/>
      <c r="C49" s="230"/>
    </row>
    <row r="50" spans="2:3" s="268" customFormat="1">
      <c r="B50" s="229"/>
      <c r="C50" s="230"/>
    </row>
    <row r="51" spans="2:3" s="268" customFormat="1">
      <c r="B51" s="229"/>
      <c r="C51" s="230"/>
    </row>
    <row r="52" spans="2:3" s="268" customFormat="1">
      <c r="B52" s="229"/>
      <c r="C52" s="230"/>
    </row>
    <row r="53" spans="2:3" s="268" customFormat="1">
      <c r="B53" s="229"/>
      <c r="C53" s="230"/>
    </row>
    <row r="54" spans="2:3" s="268" customFormat="1">
      <c r="B54" s="229"/>
      <c r="C54" s="230"/>
    </row>
    <row r="55" spans="2:3" s="268" customFormat="1">
      <c r="B55" s="229"/>
      <c r="C55" s="230"/>
    </row>
    <row r="56" spans="2:3" s="268" customFormat="1">
      <c r="B56" s="229"/>
      <c r="C56" s="230"/>
    </row>
    <row r="57" spans="2:3" s="268" customFormat="1">
      <c r="B57" s="229"/>
      <c r="C57" s="230"/>
    </row>
    <row r="58" spans="2:3" s="268" customFormat="1">
      <c r="B58" s="229"/>
      <c r="C58" s="230"/>
    </row>
    <row r="59" spans="2:3" s="268" customFormat="1">
      <c r="B59" s="229"/>
      <c r="C59" s="230"/>
    </row>
    <row r="60" spans="2:3" s="268" customFormat="1">
      <c r="B60" s="229"/>
      <c r="C60" s="230"/>
    </row>
    <row r="61" spans="2:3" s="268" customFormat="1">
      <c r="B61" s="229"/>
      <c r="C61" s="230"/>
    </row>
    <row r="62" spans="2:3" s="268" customFormat="1">
      <c r="B62" s="229"/>
      <c r="C62" s="230"/>
    </row>
    <row r="63" spans="2:3" s="268" customFormat="1">
      <c r="B63" s="229"/>
      <c r="C63" s="230"/>
    </row>
    <row r="64" spans="2:3" s="268" customFormat="1">
      <c r="B64" s="229"/>
      <c r="C64" s="230"/>
    </row>
    <row r="65" spans="2:3" s="268" customFormat="1">
      <c r="B65" s="229"/>
      <c r="C65" s="230"/>
    </row>
    <row r="66" spans="2:3" s="268" customFormat="1">
      <c r="B66" s="229"/>
      <c r="C66" s="230"/>
    </row>
    <row r="67" spans="2:3" s="268" customFormat="1">
      <c r="B67" s="229"/>
      <c r="C67" s="230"/>
    </row>
    <row r="68" spans="2:3" s="268" customFormat="1">
      <c r="B68" s="229"/>
      <c r="C68" s="230"/>
    </row>
    <row r="69" spans="2:3" s="268" customFormat="1">
      <c r="B69" s="229"/>
      <c r="C69" s="230"/>
    </row>
    <row r="70" spans="2:3" s="268" customFormat="1">
      <c r="B70" s="229"/>
      <c r="C70" s="230"/>
    </row>
    <row r="71" spans="2:3" s="268" customFormat="1">
      <c r="B71" s="229"/>
      <c r="C71" s="230"/>
    </row>
    <row r="72" spans="2:3" s="268" customFormat="1">
      <c r="B72" s="229"/>
      <c r="C72" s="230"/>
    </row>
    <row r="73" spans="2:3" s="268" customFormat="1">
      <c r="B73" s="229"/>
      <c r="C73" s="230"/>
    </row>
    <row r="74" spans="2:3" s="268" customFormat="1">
      <c r="B74" s="229"/>
      <c r="C74" s="230"/>
    </row>
    <row r="75" spans="2:3" s="268" customFormat="1">
      <c r="B75" s="229"/>
      <c r="C75" s="230"/>
    </row>
    <row r="76" spans="2:3" s="268" customFormat="1">
      <c r="B76" s="229"/>
      <c r="C76" s="230"/>
    </row>
    <row r="77" spans="2:3" s="268" customFormat="1">
      <c r="B77" s="229"/>
      <c r="C77" s="230"/>
    </row>
    <row r="78" spans="2:3" s="268" customFormat="1">
      <c r="B78" s="229"/>
      <c r="C78" s="230"/>
    </row>
    <row r="79" spans="2:3" s="268" customFormat="1">
      <c r="B79" s="229"/>
      <c r="C79" s="230"/>
    </row>
    <row r="80" spans="2:3" s="268" customFormat="1">
      <c r="B80" s="229"/>
      <c r="C80" s="230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P13" sqref="P13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175</v>
      </c>
      <c r="R1" s="104"/>
    </row>
    <row r="2" spans="8:30">
      <c r="H2" s="183" t="s">
        <v>202</v>
      </c>
      <c r="I2" s="3"/>
      <c r="J2" s="184" t="s">
        <v>102</v>
      </c>
      <c r="K2" s="3"/>
      <c r="L2" s="294" t="s">
        <v>189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47</v>
      </c>
      <c r="K3" s="3"/>
      <c r="L3" s="294" t="s">
        <v>99</v>
      </c>
      <c r="N3" s="426"/>
      <c r="S3" s="26"/>
      <c r="T3" s="26"/>
      <c r="U3" s="26"/>
    </row>
    <row r="4" spans="8:30" ht="13.5" customHeight="1">
      <c r="H4" s="89">
        <v>15706</v>
      </c>
      <c r="I4" s="3">
        <v>37</v>
      </c>
      <c r="J4" s="160" t="s">
        <v>37</v>
      </c>
      <c r="K4" s="116">
        <f>SUM(I4)</f>
        <v>37</v>
      </c>
      <c r="L4" s="310">
        <v>12733</v>
      </c>
      <c r="M4" s="394"/>
      <c r="N4" s="426"/>
      <c r="O4" s="90"/>
      <c r="S4" s="26"/>
      <c r="T4" s="26"/>
      <c r="U4" s="26"/>
    </row>
    <row r="5" spans="8:30" ht="13.5" customHeight="1">
      <c r="H5" s="435">
        <v>14996</v>
      </c>
      <c r="I5" s="3">
        <v>33</v>
      </c>
      <c r="J5" s="160" t="s">
        <v>0</v>
      </c>
      <c r="K5" s="116">
        <f t="shared" ref="K5:K13" si="0">SUM(I5)</f>
        <v>33</v>
      </c>
      <c r="L5" s="311">
        <v>8774</v>
      </c>
      <c r="M5" s="45"/>
      <c r="N5" s="426"/>
      <c r="O5" s="90"/>
      <c r="S5" s="26"/>
      <c r="T5" s="26"/>
      <c r="U5" s="26"/>
    </row>
    <row r="6" spans="8:30" ht="13.5" customHeight="1">
      <c r="H6" s="44">
        <v>10641</v>
      </c>
      <c r="I6" s="3">
        <v>26</v>
      </c>
      <c r="J6" s="160" t="s">
        <v>30</v>
      </c>
      <c r="K6" s="116">
        <f t="shared" si="0"/>
        <v>26</v>
      </c>
      <c r="L6" s="311">
        <v>22029</v>
      </c>
      <c r="M6" s="45"/>
      <c r="N6" s="426"/>
      <c r="O6" s="90"/>
      <c r="S6" s="26"/>
      <c r="T6" s="26"/>
      <c r="U6" s="26"/>
    </row>
    <row r="7" spans="8:30" ht="13.5" customHeight="1">
      <c r="H7" s="193">
        <v>6815</v>
      </c>
      <c r="I7" s="3">
        <v>14</v>
      </c>
      <c r="J7" s="160" t="s">
        <v>19</v>
      </c>
      <c r="K7" s="116">
        <f t="shared" si="0"/>
        <v>14</v>
      </c>
      <c r="L7" s="311">
        <v>5724</v>
      </c>
      <c r="M7" s="45"/>
      <c r="N7" s="426"/>
      <c r="O7" s="90"/>
      <c r="S7" s="26"/>
      <c r="T7" s="26"/>
      <c r="U7" s="26"/>
    </row>
    <row r="8" spans="8:30">
      <c r="H8" s="44">
        <v>5751</v>
      </c>
      <c r="I8" s="3">
        <v>25</v>
      </c>
      <c r="J8" s="160" t="s">
        <v>29</v>
      </c>
      <c r="K8" s="116">
        <f t="shared" si="0"/>
        <v>25</v>
      </c>
      <c r="L8" s="311">
        <v>5794</v>
      </c>
      <c r="M8" s="45"/>
      <c r="N8" s="90"/>
      <c r="O8" s="90"/>
      <c r="S8" s="26"/>
      <c r="T8" s="26"/>
      <c r="U8" s="26"/>
    </row>
    <row r="9" spans="8:30">
      <c r="H9" s="44">
        <v>5640</v>
      </c>
      <c r="I9" s="33">
        <v>40</v>
      </c>
      <c r="J9" s="160" t="s">
        <v>2</v>
      </c>
      <c r="K9" s="116">
        <f t="shared" si="0"/>
        <v>40</v>
      </c>
      <c r="L9" s="311">
        <v>5884</v>
      </c>
      <c r="M9" s="45"/>
      <c r="N9" s="90"/>
      <c r="O9" s="90"/>
      <c r="S9" s="26"/>
      <c r="T9" s="26"/>
      <c r="U9" s="26"/>
    </row>
    <row r="10" spans="8:30">
      <c r="H10" s="88">
        <v>4981</v>
      </c>
      <c r="I10" s="14">
        <v>27</v>
      </c>
      <c r="J10" s="162" t="s">
        <v>31</v>
      </c>
      <c r="K10" s="116">
        <f t="shared" si="0"/>
        <v>27</v>
      </c>
      <c r="L10" s="311">
        <v>3073</v>
      </c>
      <c r="S10" s="26"/>
      <c r="T10" s="26"/>
      <c r="U10" s="26"/>
    </row>
    <row r="11" spans="8:30">
      <c r="H11" s="89">
        <v>4427</v>
      </c>
      <c r="I11" s="3">
        <v>36</v>
      </c>
      <c r="J11" s="160" t="s">
        <v>5</v>
      </c>
      <c r="K11" s="116">
        <f t="shared" si="0"/>
        <v>36</v>
      </c>
      <c r="L11" s="311">
        <v>4689</v>
      </c>
      <c r="M11" s="45"/>
      <c r="N11" s="90"/>
      <c r="O11" s="90"/>
      <c r="S11" s="26"/>
      <c r="T11" s="26"/>
      <c r="U11" s="26"/>
    </row>
    <row r="12" spans="8:30">
      <c r="H12" s="331">
        <v>3347</v>
      </c>
      <c r="I12" s="14">
        <v>15</v>
      </c>
      <c r="J12" s="162" t="s">
        <v>20</v>
      </c>
      <c r="K12" s="116">
        <f t="shared" si="0"/>
        <v>15</v>
      </c>
      <c r="L12" s="311">
        <v>2961</v>
      </c>
      <c r="M12" s="45"/>
      <c r="N12" s="90"/>
      <c r="O12" s="90"/>
      <c r="S12" s="26"/>
      <c r="T12" s="26"/>
      <c r="U12" s="26"/>
    </row>
    <row r="13" spans="8:30" ht="14.25" thickBot="1">
      <c r="H13" s="431">
        <v>2844</v>
      </c>
      <c r="I13" s="381">
        <v>16</v>
      </c>
      <c r="J13" s="382" t="s">
        <v>3</v>
      </c>
      <c r="K13" s="116">
        <f t="shared" si="0"/>
        <v>16</v>
      </c>
      <c r="L13" s="311">
        <v>3356</v>
      </c>
      <c r="M13" s="45"/>
      <c r="N13" s="90"/>
      <c r="O13" s="90"/>
      <c r="S13" s="26"/>
      <c r="T13" s="26"/>
      <c r="U13" s="26"/>
    </row>
    <row r="14" spans="8:30" ht="14.25" thickTop="1">
      <c r="H14" s="88">
        <v>2549</v>
      </c>
      <c r="I14" s="121">
        <v>34</v>
      </c>
      <c r="J14" s="174" t="s">
        <v>1</v>
      </c>
      <c r="K14" s="107" t="s">
        <v>8</v>
      </c>
      <c r="L14" s="312">
        <v>95208</v>
      </c>
      <c r="S14" s="26"/>
      <c r="T14" s="26"/>
      <c r="U14" s="26"/>
    </row>
    <row r="15" spans="8:30">
      <c r="H15" s="88">
        <v>1888</v>
      </c>
      <c r="I15" s="3">
        <v>17</v>
      </c>
      <c r="J15" s="160" t="s">
        <v>21</v>
      </c>
      <c r="K15" s="50"/>
      <c r="L15" t="s">
        <v>60</v>
      </c>
      <c r="M15" s="404" t="s">
        <v>192</v>
      </c>
      <c r="N15" s="42" t="s">
        <v>75</v>
      </c>
      <c r="S15" s="26"/>
      <c r="T15" s="26"/>
      <c r="U15" s="26"/>
    </row>
    <row r="16" spans="8:30">
      <c r="H16" s="44">
        <v>1457</v>
      </c>
      <c r="I16" s="3">
        <v>24</v>
      </c>
      <c r="J16" s="160" t="s">
        <v>28</v>
      </c>
      <c r="K16" s="116">
        <f>SUM(I4)</f>
        <v>37</v>
      </c>
      <c r="L16" s="160" t="s">
        <v>37</v>
      </c>
      <c r="M16" s="313">
        <v>15551</v>
      </c>
      <c r="N16" s="89">
        <f>SUM(H4)</f>
        <v>15706</v>
      </c>
      <c r="O16" s="45"/>
      <c r="P16" s="17"/>
      <c r="S16" s="26"/>
      <c r="T16" s="26"/>
      <c r="U16" s="26"/>
    </row>
    <row r="17" spans="1:21">
      <c r="H17" s="193">
        <v>1445</v>
      </c>
      <c r="I17" s="3">
        <v>38</v>
      </c>
      <c r="J17" s="160" t="s">
        <v>38</v>
      </c>
      <c r="K17" s="116">
        <f t="shared" ref="K17:K25" si="1">SUM(I5)</f>
        <v>33</v>
      </c>
      <c r="L17" s="160" t="s">
        <v>0</v>
      </c>
      <c r="M17" s="314">
        <v>14814</v>
      </c>
      <c r="N17" s="89">
        <f t="shared" ref="N17:N25" si="2">SUM(H5)</f>
        <v>14996</v>
      </c>
      <c r="O17" s="45"/>
      <c r="P17" s="17"/>
      <c r="S17" s="26"/>
      <c r="T17" s="26"/>
      <c r="U17" s="26"/>
    </row>
    <row r="18" spans="1:21">
      <c r="H18" s="122">
        <v>1018</v>
      </c>
      <c r="I18" s="3">
        <v>1</v>
      </c>
      <c r="J18" s="160" t="s">
        <v>4</v>
      </c>
      <c r="K18" s="116">
        <f t="shared" si="1"/>
        <v>26</v>
      </c>
      <c r="L18" s="160" t="s">
        <v>30</v>
      </c>
      <c r="M18" s="314">
        <v>10439</v>
      </c>
      <c r="N18" s="89">
        <f t="shared" si="2"/>
        <v>10641</v>
      </c>
      <c r="O18" s="45"/>
      <c r="P18" s="17"/>
      <c r="S18" s="26"/>
      <c r="T18" s="26"/>
      <c r="U18" s="26"/>
    </row>
    <row r="19" spans="1:21">
      <c r="H19" s="43">
        <v>464</v>
      </c>
      <c r="I19" s="3">
        <v>2</v>
      </c>
      <c r="J19" s="160" t="s">
        <v>6</v>
      </c>
      <c r="K19" s="116">
        <f t="shared" si="1"/>
        <v>14</v>
      </c>
      <c r="L19" s="160" t="s">
        <v>19</v>
      </c>
      <c r="M19" s="314">
        <v>6884</v>
      </c>
      <c r="N19" s="89">
        <f t="shared" si="2"/>
        <v>6815</v>
      </c>
      <c r="O19" s="45"/>
      <c r="P19" s="17"/>
      <c r="S19" s="26"/>
      <c r="T19" s="26"/>
      <c r="U19" s="26"/>
    </row>
    <row r="20" spans="1:21" ht="14.25" thickBot="1">
      <c r="H20" s="193">
        <v>412</v>
      </c>
      <c r="I20" s="3">
        <v>12</v>
      </c>
      <c r="J20" s="160" t="s">
        <v>18</v>
      </c>
      <c r="K20" s="116">
        <f t="shared" si="1"/>
        <v>25</v>
      </c>
      <c r="L20" s="160" t="s">
        <v>29</v>
      </c>
      <c r="M20" s="314">
        <v>5095</v>
      </c>
      <c r="N20" s="89">
        <f t="shared" si="2"/>
        <v>5751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59" t="s">
        <v>197</v>
      </c>
      <c r="D21" s="59" t="s">
        <v>186</v>
      </c>
      <c r="E21" s="59" t="s">
        <v>41</v>
      </c>
      <c r="F21" s="59" t="s">
        <v>50</v>
      </c>
      <c r="G21" s="8" t="s">
        <v>174</v>
      </c>
      <c r="H21" s="88">
        <v>321</v>
      </c>
      <c r="I21" s="3">
        <v>23</v>
      </c>
      <c r="J21" s="160" t="s">
        <v>27</v>
      </c>
      <c r="K21" s="116">
        <f t="shared" si="1"/>
        <v>40</v>
      </c>
      <c r="L21" s="160" t="s">
        <v>2</v>
      </c>
      <c r="M21" s="314">
        <v>5617</v>
      </c>
      <c r="N21" s="89">
        <f t="shared" si="2"/>
        <v>5640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37</v>
      </c>
      <c r="C22" s="43">
        <f t="shared" ref="C22:C31" si="3">SUM(H4)</f>
        <v>15706</v>
      </c>
      <c r="D22" s="89">
        <f>SUM(L4)</f>
        <v>12733</v>
      </c>
      <c r="E22" s="52">
        <f t="shared" ref="E22:E32" si="4">SUM(N16/M16*100)</f>
        <v>100.9967204681371</v>
      </c>
      <c r="F22" s="55">
        <f>SUM(C22/D22*100)</f>
        <v>123.34877876384198</v>
      </c>
      <c r="G22" s="3"/>
      <c r="H22" s="91">
        <v>243</v>
      </c>
      <c r="I22" s="3">
        <v>21</v>
      </c>
      <c r="J22" s="160" t="s">
        <v>25</v>
      </c>
      <c r="K22" s="116">
        <f t="shared" si="1"/>
        <v>27</v>
      </c>
      <c r="L22" s="162" t="s">
        <v>31</v>
      </c>
      <c r="M22" s="314">
        <v>4574</v>
      </c>
      <c r="N22" s="89">
        <f t="shared" si="2"/>
        <v>4981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0</v>
      </c>
      <c r="C23" s="43">
        <f t="shared" si="3"/>
        <v>14996</v>
      </c>
      <c r="D23" s="89">
        <f>SUM(L5)</f>
        <v>8774</v>
      </c>
      <c r="E23" s="52">
        <f t="shared" si="4"/>
        <v>101.22856757121642</v>
      </c>
      <c r="F23" s="55">
        <f t="shared" ref="F23:F32" si="5">SUM(C23/D23*100)</f>
        <v>170.91406428082971</v>
      </c>
      <c r="G23" s="3"/>
      <c r="H23" s="125">
        <v>191</v>
      </c>
      <c r="I23" s="3">
        <v>31</v>
      </c>
      <c r="J23" s="160" t="s">
        <v>64</v>
      </c>
      <c r="K23" s="116">
        <f t="shared" si="1"/>
        <v>36</v>
      </c>
      <c r="L23" s="160" t="s">
        <v>5</v>
      </c>
      <c r="M23" s="314">
        <v>4218</v>
      </c>
      <c r="N23" s="89">
        <f t="shared" si="2"/>
        <v>4427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10641</v>
      </c>
      <c r="D24" s="89">
        <f t="shared" ref="D24:D31" si="6">SUM(L6)</f>
        <v>22029</v>
      </c>
      <c r="E24" s="52">
        <f t="shared" si="4"/>
        <v>101.93505125011974</v>
      </c>
      <c r="F24" s="55">
        <f t="shared" si="5"/>
        <v>48.30450769440283</v>
      </c>
      <c r="G24" s="3"/>
      <c r="H24" s="425">
        <v>115</v>
      </c>
      <c r="I24" s="3">
        <v>19</v>
      </c>
      <c r="J24" s="160" t="s">
        <v>23</v>
      </c>
      <c r="K24" s="116">
        <f t="shared" si="1"/>
        <v>15</v>
      </c>
      <c r="L24" s="162" t="s">
        <v>20</v>
      </c>
      <c r="M24" s="314">
        <v>3365</v>
      </c>
      <c r="N24" s="89">
        <f t="shared" si="2"/>
        <v>3347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19</v>
      </c>
      <c r="C25" s="43">
        <f t="shared" si="3"/>
        <v>6815</v>
      </c>
      <c r="D25" s="89">
        <f t="shared" si="6"/>
        <v>5724</v>
      </c>
      <c r="E25" s="52">
        <f t="shared" si="4"/>
        <v>98.997675769901221</v>
      </c>
      <c r="F25" s="55">
        <f t="shared" si="5"/>
        <v>119.06009783368275</v>
      </c>
      <c r="G25" s="3"/>
      <c r="H25" s="91">
        <v>89</v>
      </c>
      <c r="I25" s="3">
        <v>4</v>
      </c>
      <c r="J25" s="160" t="s">
        <v>11</v>
      </c>
      <c r="K25" s="180">
        <f t="shared" si="1"/>
        <v>16</v>
      </c>
      <c r="L25" s="382" t="s">
        <v>3</v>
      </c>
      <c r="M25" s="315">
        <v>2754</v>
      </c>
      <c r="N25" s="166">
        <f t="shared" si="2"/>
        <v>2844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29</v>
      </c>
      <c r="C26" s="89">
        <f t="shared" si="3"/>
        <v>5751</v>
      </c>
      <c r="D26" s="89">
        <f t="shared" si="6"/>
        <v>5794</v>
      </c>
      <c r="E26" s="52">
        <f t="shared" si="4"/>
        <v>112.87536800785082</v>
      </c>
      <c r="F26" s="55">
        <f t="shared" si="5"/>
        <v>99.257852951328957</v>
      </c>
      <c r="G26" s="12"/>
      <c r="H26" s="91">
        <v>84</v>
      </c>
      <c r="I26" s="3">
        <v>9</v>
      </c>
      <c r="J26" s="3" t="s">
        <v>163</v>
      </c>
      <c r="K26" s="3"/>
      <c r="L26" s="364" t="s">
        <v>8</v>
      </c>
      <c r="M26" s="316">
        <v>84088</v>
      </c>
      <c r="N26" s="191">
        <f>SUM(H44)</f>
        <v>85639</v>
      </c>
      <c r="S26" s="26"/>
      <c r="T26" s="26"/>
      <c r="U26" s="26"/>
    </row>
    <row r="27" spans="1:21">
      <c r="A27" s="61">
        <v>6</v>
      </c>
      <c r="B27" s="160" t="s">
        <v>2</v>
      </c>
      <c r="C27" s="43">
        <f t="shared" si="3"/>
        <v>5640</v>
      </c>
      <c r="D27" s="89">
        <f t="shared" si="6"/>
        <v>5884</v>
      </c>
      <c r="E27" s="52">
        <f t="shared" si="4"/>
        <v>100.40947124799715</v>
      </c>
      <c r="F27" s="55">
        <f t="shared" si="5"/>
        <v>95.853161114887826</v>
      </c>
      <c r="G27" s="3"/>
      <c r="H27" s="375">
        <v>72</v>
      </c>
      <c r="I27" s="3">
        <v>22</v>
      </c>
      <c r="J27" s="160" t="s">
        <v>26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31</v>
      </c>
      <c r="C28" s="43">
        <f t="shared" si="3"/>
        <v>4981</v>
      </c>
      <c r="D28" s="89">
        <f t="shared" si="6"/>
        <v>3073</v>
      </c>
      <c r="E28" s="52">
        <f t="shared" si="4"/>
        <v>108.89811980760823</v>
      </c>
      <c r="F28" s="55">
        <f t="shared" si="5"/>
        <v>162.08916368369671</v>
      </c>
      <c r="G28" s="3"/>
      <c r="H28" s="91">
        <v>56</v>
      </c>
      <c r="I28" s="3">
        <v>32</v>
      </c>
      <c r="J28" s="160" t="s">
        <v>35</v>
      </c>
      <c r="L28" s="29"/>
      <c r="S28" s="26"/>
      <c r="T28" s="26"/>
      <c r="U28" s="26"/>
    </row>
    <row r="29" spans="1:21">
      <c r="A29" s="61">
        <v>8</v>
      </c>
      <c r="B29" s="160" t="s">
        <v>5</v>
      </c>
      <c r="C29" s="43">
        <f t="shared" si="3"/>
        <v>4427</v>
      </c>
      <c r="D29" s="89">
        <f t="shared" si="6"/>
        <v>4689</v>
      </c>
      <c r="E29" s="52">
        <f t="shared" si="4"/>
        <v>104.95495495495494</v>
      </c>
      <c r="F29" s="55">
        <f t="shared" si="5"/>
        <v>94.412454681168683</v>
      </c>
      <c r="G29" s="11"/>
      <c r="H29" s="375">
        <v>45</v>
      </c>
      <c r="I29" s="3">
        <v>6</v>
      </c>
      <c r="J29" s="160" t="s">
        <v>13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3347</v>
      </c>
      <c r="D30" s="89">
        <f t="shared" si="6"/>
        <v>2961</v>
      </c>
      <c r="E30" s="52">
        <f t="shared" si="4"/>
        <v>99.465081723625559</v>
      </c>
      <c r="F30" s="55">
        <f t="shared" si="5"/>
        <v>113.03613644039177</v>
      </c>
      <c r="G30" s="12"/>
      <c r="H30" s="125">
        <v>40</v>
      </c>
      <c r="I30" s="3">
        <v>35</v>
      </c>
      <c r="J30" s="160" t="s">
        <v>36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82" t="s">
        <v>3</v>
      </c>
      <c r="C31" s="43">
        <f t="shared" si="3"/>
        <v>2844</v>
      </c>
      <c r="D31" s="89">
        <f t="shared" si="6"/>
        <v>3356</v>
      </c>
      <c r="E31" s="52">
        <f t="shared" si="4"/>
        <v>103.26797385620917</v>
      </c>
      <c r="F31" s="55">
        <f t="shared" si="5"/>
        <v>84.74374255065554</v>
      </c>
      <c r="G31" s="92"/>
      <c r="H31" s="91">
        <v>2</v>
      </c>
      <c r="I31" s="3">
        <v>3</v>
      </c>
      <c r="J31" s="160" t="s">
        <v>10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85639</v>
      </c>
      <c r="D32" s="67">
        <f>SUM(L14)</f>
        <v>95208</v>
      </c>
      <c r="E32" s="70">
        <f t="shared" si="4"/>
        <v>101.84449624203215</v>
      </c>
      <c r="F32" s="68">
        <f t="shared" si="5"/>
        <v>89.949374002184683</v>
      </c>
      <c r="G32" s="388">
        <v>69</v>
      </c>
      <c r="H32" s="437">
        <v>0</v>
      </c>
      <c r="I32" s="3">
        <v>5</v>
      </c>
      <c r="J32" s="160" t="s">
        <v>12</v>
      </c>
      <c r="L32" s="42"/>
      <c r="M32" s="26"/>
      <c r="S32" s="26"/>
      <c r="T32" s="26"/>
      <c r="U32" s="26"/>
    </row>
    <row r="33" spans="2:30">
      <c r="H33" s="97">
        <v>0</v>
      </c>
      <c r="I33" s="3">
        <v>7</v>
      </c>
      <c r="J33" s="160" t="s">
        <v>14</v>
      </c>
      <c r="L33" s="42"/>
      <c r="M33" s="26"/>
      <c r="S33" s="26"/>
      <c r="T33" s="26"/>
      <c r="U33" s="26"/>
    </row>
    <row r="34" spans="2:30">
      <c r="H34" s="3">
        <v>0</v>
      </c>
      <c r="I34" s="3">
        <v>8</v>
      </c>
      <c r="J34" s="160" t="s">
        <v>15</v>
      </c>
      <c r="S34" s="26"/>
      <c r="T34" s="26"/>
      <c r="U34" s="26"/>
    </row>
    <row r="35" spans="2:30">
      <c r="H35" s="122">
        <v>0</v>
      </c>
      <c r="I35" s="3">
        <v>10</v>
      </c>
      <c r="J35" s="160" t="s">
        <v>16</v>
      </c>
      <c r="L35" s="47"/>
      <c r="M35" s="387"/>
      <c r="O35" t="s">
        <v>196</v>
      </c>
      <c r="S35" s="26"/>
      <c r="T35" s="26"/>
      <c r="U35" s="26"/>
    </row>
    <row r="36" spans="2:30">
      <c r="B36" s="48"/>
      <c r="C36" s="26"/>
      <c r="E36" s="17"/>
      <c r="H36" s="43">
        <v>0</v>
      </c>
      <c r="I36" s="3">
        <v>11</v>
      </c>
      <c r="J36" s="160" t="s">
        <v>17</v>
      </c>
      <c r="S36" s="26"/>
      <c r="T36" s="26"/>
      <c r="U36" s="26"/>
    </row>
    <row r="37" spans="2:30">
      <c r="B37" s="18"/>
      <c r="C37" s="26"/>
      <c r="F37" s="26"/>
      <c r="G37" s="48"/>
      <c r="H37" s="88">
        <v>0</v>
      </c>
      <c r="I37" s="3">
        <v>13</v>
      </c>
      <c r="J37" s="160" t="s">
        <v>7</v>
      </c>
      <c r="L37" s="48"/>
      <c r="M37" s="26"/>
      <c r="S37" s="26"/>
      <c r="T37" s="26"/>
      <c r="U37" s="26"/>
    </row>
    <row r="38" spans="2:30">
      <c r="C38" s="26"/>
      <c r="F38" s="26"/>
      <c r="H38" s="193">
        <v>0</v>
      </c>
      <c r="I38" s="3">
        <v>18</v>
      </c>
      <c r="J38" s="160" t="s">
        <v>22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193">
        <v>0</v>
      </c>
      <c r="I39" s="3">
        <v>20</v>
      </c>
      <c r="J39" s="160" t="s">
        <v>24</v>
      </c>
      <c r="L39" s="48"/>
      <c r="M39" s="26"/>
      <c r="S39" s="26"/>
      <c r="T39" s="26"/>
      <c r="U39" s="26"/>
    </row>
    <row r="40" spans="2:30">
      <c r="C40" s="26"/>
      <c r="H40" s="44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88">
        <v>0</v>
      </c>
      <c r="I41" s="3">
        <v>29</v>
      </c>
      <c r="J41" s="160" t="s">
        <v>54</v>
      </c>
      <c r="L41" s="48"/>
      <c r="M41" s="26"/>
      <c r="S41" s="26"/>
      <c r="T41" s="26"/>
      <c r="U41" s="26"/>
    </row>
    <row r="42" spans="2:30">
      <c r="H42" s="193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334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85639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H46" s="390"/>
      <c r="L46" s="405"/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202</v>
      </c>
      <c r="I47" s="3"/>
      <c r="J47" s="178" t="s">
        <v>71</v>
      </c>
      <c r="K47" s="3"/>
      <c r="L47" s="299" t="s">
        <v>189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47</v>
      </c>
      <c r="K48" s="121"/>
      <c r="L48" s="303" t="s">
        <v>99</v>
      </c>
      <c r="S48" s="26"/>
      <c r="T48" s="26"/>
      <c r="U48" s="26"/>
      <c r="V48" s="26"/>
    </row>
    <row r="49" spans="1:22">
      <c r="H49" s="89">
        <v>80667</v>
      </c>
      <c r="I49" s="3">
        <v>26</v>
      </c>
      <c r="J49" s="160" t="s">
        <v>30</v>
      </c>
      <c r="K49" s="3">
        <f>SUM(I49)</f>
        <v>26</v>
      </c>
      <c r="L49" s="304">
        <v>84139</v>
      </c>
      <c r="S49" s="26"/>
      <c r="T49" s="26"/>
      <c r="U49" s="26"/>
      <c r="V49" s="26"/>
    </row>
    <row r="50" spans="1:22">
      <c r="H50" s="89">
        <v>13983</v>
      </c>
      <c r="I50" s="3">
        <v>13</v>
      </c>
      <c r="J50" s="160" t="s">
        <v>7</v>
      </c>
      <c r="K50" s="3">
        <f t="shared" ref="K50:K58" si="7">SUM(I50)</f>
        <v>13</v>
      </c>
      <c r="L50" s="304">
        <v>16674</v>
      </c>
      <c r="M50" s="26"/>
      <c r="N50" s="90"/>
      <c r="O50" s="90"/>
      <c r="S50" s="26"/>
      <c r="T50" s="26"/>
      <c r="U50" s="26"/>
      <c r="V50" s="26"/>
    </row>
    <row r="51" spans="1:22">
      <c r="H51" s="290">
        <v>13207</v>
      </c>
      <c r="I51" s="3">
        <v>33</v>
      </c>
      <c r="J51" s="160" t="s">
        <v>0</v>
      </c>
      <c r="K51" s="3">
        <f t="shared" si="7"/>
        <v>33</v>
      </c>
      <c r="L51" s="304">
        <v>13876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8661</v>
      </c>
      <c r="I52" s="3">
        <v>16</v>
      </c>
      <c r="J52" s="160" t="s">
        <v>3</v>
      </c>
      <c r="K52" s="3">
        <f t="shared" si="7"/>
        <v>16</v>
      </c>
      <c r="L52" s="304">
        <v>9375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197</v>
      </c>
      <c r="D53" s="59" t="s">
        <v>186</v>
      </c>
      <c r="E53" s="59" t="s">
        <v>41</v>
      </c>
      <c r="F53" s="59" t="s">
        <v>50</v>
      </c>
      <c r="G53" s="8" t="s">
        <v>174</v>
      </c>
      <c r="H53" s="44">
        <v>8570</v>
      </c>
      <c r="I53" s="3">
        <v>34</v>
      </c>
      <c r="J53" s="160" t="s">
        <v>1</v>
      </c>
      <c r="K53" s="3">
        <f t="shared" si="7"/>
        <v>34</v>
      </c>
      <c r="L53" s="304">
        <v>9494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80667</v>
      </c>
      <c r="D54" s="97">
        <f>SUM(L49)</f>
        <v>84139</v>
      </c>
      <c r="E54" s="52">
        <f t="shared" ref="E54:E64" si="9">SUM(N63/M63*100)</f>
        <v>104.51936407572009</v>
      </c>
      <c r="F54" s="52">
        <f>SUM(C54/D54*100)</f>
        <v>95.873495049857965</v>
      </c>
      <c r="G54" s="3"/>
      <c r="H54" s="88">
        <v>6879</v>
      </c>
      <c r="I54" s="3">
        <v>22</v>
      </c>
      <c r="J54" s="160" t="s">
        <v>26</v>
      </c>
      <c r="K54" s="3">
        <f t="shared" si="7"/>
        <v>22</v>
      </c>
      <c r="L54" s="304">
        <v>13621</v>
      </c>
      <c r="M54" s="26"/>
      <c r="N54" s="360"/>
      <c r="O54" s="90"/>
      <c r="S54" s="26"/>
      <c r="T54" s="26"/>
      <c r="U54" s="26"/>
      <c r="V54" s="26"/>
    </row>
    <row r="55" spans="1:22">
      <c r="A55" s="61">
        <v>2</v>
      </c>
      <c r="B55" s="160" t="s">
        <v>7</v>
      </c>
      <c r="C55" s="43">
        <f t="shared" si="8"/>
        <v>13983</v>
      </c>
      <c r="D55" s="97">
        <f t="shared" ref="D55:D64" si="10">SUM(L50)</f>
        <v>16674</v>
      </c>
      <c r="E55" s="52">
        <f t="shared" si="9"/>
        <v>84.70951717453201</v>
      </c>
      <c r="F55" s="52">
        <f t="shared" ref="F55:F64" si="11">SUM(C55/D55*100)</f>
        <v>83.861101115509172</v>
      </c>
      <c r="G55" s="3"/>
      <c r="H55" s="44">
        <v>6244</v>
      </c>
      <c r="I55" s="3">
        <v>25</v>
      </c>
      <c r="J55" s="160" t="s">
        <v>29</v>
      </c>
      <c r="K55" s="3">
        <f t="shared" si="7"/>
        <v>25</v>
      </c>
      <c r="L55" s="304">
        <v>14098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0</v>
      </c>
      <c r="C56" s="43">
        <f t="shared" si="8"/>
        <v>13207</v>
      </c>
      <c r="D56" s="97">
        <f t="shared" si="10"/>
        <v>13876</v>
      </c>
      <c r="E56" s="52">
        <f t="shared" si="9"/>
        <v>101.24961668199938</v>
      </c>
      <c r="F56" s="52">
        <f t="shared" si="11"/>
        <v>95.17872585759585</v>
      </c>
      <c r="G56" s="3"/>
      <c r="H56" s="88">
        <v>5760</v>
      </c>
      <c r="I56" s="3">
        <v>24</v>
      </c>
      <c r="J56" s="160" t="s">
        <v>28</v>
      </c>
      <c r="K56" s="3">
        <f t="shared" si="7"/>
        <v>24</v>
      </c>
      <c r="L56" s="304">
        <v>5741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3</v>
      </c>
      <c r="C57" s="43">
        <f t="shared" si="8"/>
        <v>8661</v>
      </c>
      <c r="D57" s="97">
        <f t="shared" si="10"/>
        <v>9375</v>
      </c>
      <c r="E57" s="52">
        <f t="shared" si="9"/>
        <v>101.99010833725859</v>
      </c>
      <c r="F57" s="52">
        <f t="shared" si="11"/>
        <v>92.384</v>
      </c>
      <c r="G57" s="3"/>
      <c r="H57" s="125">
        <v>5304</v>
      </c>
      <c r="I57" s="3">
        <v>40</v>
      </c>
      <c r="J57" s="160" t="s">
        <v>2</v>
      </c>
      <c r="K57" s="3">
        <f t="shared" si="7"/>
        <v>40</v>
      </c>
      <c r="L57" s="304">
        <v>6480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1</v>
      </c>
      <c r="C58" s="43">
        <f t="shared" si="8"/>
        <v>8570</v>
      </c>
      <c r="D58" s="97">
        <f t="shared" si="10"/>
        <v>9494</v>
      </c>
      <c r="E58" s="52">
        <f t="shared" si="9"/>
        <v>96.989588048890894</v>
      </c>
      <c r="F58" s="52">
        <f t="shared" si="11"/>
        <v>90.267537392037084</v>
      </c>
      <c r="G58" s="12"/>
      <c r="H58" s="438">
        <v>4887</v>
      </c>
      <c r="I58" s="14">
        <v>36</v>
      </c>
      <c r="J58" s="162" t="s">
        <v>5</v>
      </c>
      <c r="K58" s="14">
        <f t="shared" si="7"/>
        <v>36</v>
      </c>
      <c r="L58" s="305">
        <v>4965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26</v>
      </c>
      <c r="C59" s="43">
        <f t="shared" si="8"/>
        <v>6879</v>
      </c>
      <c r="D59" s="97">
        <f t="shared" si="10"/>
        <v>13621</v>
      </c>
      <c r="E59" s="52">
        <f t="shared" si="9"/>
        <v>77.352974249409641</v>
      </c>
      <c r="F59" s="52">
        <f t="shared" si="11"/>
        <v>50.502899933925562</v>
      </c>
      <c r="G59" s="3"/>
      <c r="H59" s="376">
        <v>3230</v>
      </c>
      <c r="I59" s="336">
        <v>38</v>
      </c>
      <c r="J59" s="221" t="s">
        <v>38</v>
      </c>
      <c r="K59" s="8" t="s">
        <v>67</v>
      </c>
      <c r="L59" s="306">
        <v>187966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29</v>
      </c>
      <c r="C60" s="43">
        <f t="shared" si="8"/>
        <v>6244</v>
      </c>
      <c r="D60" s="97">
        <f t="shared" si="10"/>
        <v>14098</v>
      </c>
      <c r="E60" s="52">
        <f t="shared" si="9"/>
        <v>103.98001665278936</v>
      </c>
      <c r="F60" s="52">
        <f t="shared" si="11"/>
        <v>44.289970208540218</v>
      </c>
      <c r="G60" s="3"/>
      <c r="H60" s="425">
        <v>1383</v>
      </c>
      <c r="I60" s="139">
        <v>21</v>
      </c>
      <c r="J60" s="3" t="s">
        <v>156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28</v>
      </c>
      <c r="C61" s="43">
        <f t="shared" si="8"/>
        <v>5760</v>
      </c>
      <c r="D61" s="97">
        <f t="shared" si="10"/>
        <v>5741</v>
      </c>
      <c r="E61" s="52">
        <f t="shared" si="9"/>
        <v>99.688473520249218</v>
      </c>
      <c r="F61" s="52">
        <f t="shared" si="11"/>
        <v>100.3309527956802</v>
      </c>
      <c r="G61" s="11"/>
      <c r="H61" s="125">
        <v>1026</v>
      </c>
      <c r="I61" s="139">
        <v>17</v>
      </c>
      <c r="J61" s="160" t="s">
        <v>21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</v>
      </c>
      <c r="C62" s="43">
        <f t="shared" si="8"/>
        <v>5304</v>
      </c>
      <c r="D62" s="97">
        <f t="shared" si="10"/>
        <v>6480</v>
      </c>
      <c r="E62" s="52">
        <f t="shared" si="9"/>
        <v>64.533398223628183</v>
      </c>
      <c r="F62" s="52">
        <f t="shared" si="11"/>
        <v>81.851851851851848</v>
      </c>
      <c r="G62" s="12"/>
      <c r="H62" s="91">
        <v>1004</v>
      </c>
      <c r="I62" s="173">
        <v>12</v>
      </c>
      <c r="J62" s="160" t="s">
        <v>18</v>
      </c>
      <c r="K62" s="50"/>
      <c r="L62" t="s">
        <v>61</v>
      </c>
      <c r="M62" s="404"/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5</v>
      </c>
      <c r="C63" s="331">
        <f t="shared" si="8"/>
        <v>4887</v>
      </c>
      <c r="D63" s="137">
        <f t="shared" si="10"/>
        <v>4965</v>
      </c>
      <c r="E63" s="57">
        <f t="shared" si="9"/>
        <v>100.88769611891</v>
      </c>
      <c r="F63" s="57">
        <f t="shared" si="11"/>
        <v>98.429003021148034</v>
      </c>
      <c r="G63" s="92"/>
      <c r="H63" s="91">
        <v>883</v>
      </c>
      <c r="I63" s="3">
        <v>23</v>
      </c>
      <c r="J63" s="160" t="s">
        <v>27</v>
      </c>
      <c r="K63" s="3">
        <f>SUM(K49)</f>
        <v>26</v>
      </c>
      <c r="L63" s="160" t="s">
        <v>30</v>
      </c>
      <c r="M63" s="169">
        <v>77179</v>
      </c>
      <c r="N63" s="89">
        <f>SUM(H49)</f>
        <v>80667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56</v>
      </c>
      <c r="C64" s="100">
        <f>SUM(H89)</f>
        <v>162549</v>
      </c>
      <c r="D64" s="138">
        <f t="shared" si="10"/>
        <v>187966</v>
      </c>
      <c r="E64" s="70">
        <f t="shared" si="9"/>
        <v>97.922264123664135</v>
      </c>
      <c r="F64" s="70">
        <f t="shared" si="11"/>
        <v>86.477873658001982</v>
      </c>
      <c r="G64" s="388">
        <v>71.099999999999994</v>
      </c>
      <c r="H64" s="91">
        <v>420</v>
      </c>
      <c r="I64" s="3">
        <v>1</v>
      </c>
      <c r="J64" s="160" t="s">
        <v>4</v>
      </c>
      <c r="K64" s="3">
        <f t="shared" ref="K64:K72" si="12">SUM(K50)</f>
        <v>13</v>
      </c>
      <c r="L64" s="160" t="s">
        <v>7</v>
      </c>
      <c r="M64" s="169">
        <v>16507</v>
      </c>
      <c r="N64" s="89">
        <f t="shared" ref="N64:N72" si="13">SUM(H50)</f>
        <v>13983</v>
      </c>
      <c r="O64" s="45"/>
      <c r="S64" s="26"/>
      <c r="T64" s="26"/>
      <c r="U64" s="26"/>
      <c r="V64" s="26"/>
    </row>
    <row r="65" spans="2:22">
      <c r="H65" s="43">
        <v>150</v>
      </c>
      <c r="I65" s="3">
        <v>11</v>
      </c>
      <c r="J65" s="160" t="s">
        <v>17</v>
      </c>
      <c r="K65" s="3">
        <f t="shared" si="12"/>
        <v>33</v>
      </c>
      <c r="L65" s="160" t="s">
        <v>0</v>
      </c>
      <c r="M65" s="169">
        <v>13044</v>
      </c>
      <c r="N65" s="89">
        <f t="shared" si="13"/>
        <v>13207</v>
      </c>
      <c r="O65" s="45"/>
      <c r="S65" s="26"/>
      <c r="T65" s="26"/>
      <c r="U65" s="26"/>
      <c r="V65" s="26"/>
    </row>
    <row r="66" spans="2:22">
      <c r="H66" s="43">
        <v>135</v>
      </c>
      <c r="I66" s="3">
        <v>9</v>
      </c>
      <c r="J66" s="3" t="s">
        <v>163</v>
      </c>
      <c r="K66" s="3">
        <f t="shared" si="12"/>
        <v>16</v>
      </c>
      <c r="L66" s="160" t="s">
        <v>3</v>
      </c>
      <c r="M66" s="169">
        <v>8492</v>
      </c>
      <c r="N66" s="89">
        <f t="shared" si="13"/>
        <v>8661</v>
      </c>
      <c r="O66" s="45"/>
      <c r="S66" s="26"/>
      <c r="T66" s="26"/>
      <c r="U66" s="26"/>
      <c r="V66" s="26"/>
    </row>
    <row r="67" spans="2:22">
      <c r="H67" s="43">
        <v>92</v>
      </c>
      <c r="I67" s="3">
        <v>15</v>
      </c>
      <c r="J67" s="160" t="s">
        <v>20</v>
      </c>
      <c r="K67" s="3">
        <f t="shared" si="12"/>
        <v>34</v>
      </c>
      <c r="L67" s="160" t="s">
        <v>1</v>
      </c>
      <c r="M67" s="169">
        <v>8836</v>
      </c>
      <c r="N67" s="89">
        <f t="shared" si="13"/>
        <v>8570</v>
      </c>
      <c r="O67" s="45"/>
      <c r="S67" s="26"/>
      <c r="T67" s="26"/>
      <c r="U67" s="26"/>
      <c r="V67" s="26"/>
    </row>
    <row r="68" spans="2:22">
      <c r="B68" s="51"/>
      <c r="C68" s="26"/>
      <c r="H68" s="88">
        <v>34</v>
      </c>
      <c r="I68" s="3">
        <v>35</v>
      </c>
      <c r="J68" s="160" t="s">
        <v>36</v>
      </c>
      <c r="K68" s="3">
        <f t="shared" si="12"/>
        <v>22</v>
      </c>
      <c r="L68" s="160" t="s">
        <v>26</v>
      </c>
      <c r="M68" s="169">
        <v>8893</v>
      </c>
      <c r="N68" s="89">
        <f t="shared" si="13"/>
        <v>6879</v>
      </c>
      <c r="O68" s="45"/>
      <c r="S68" s="26"/>
      <c r="T68" s="26"/>
      <c r="U68" s="26"/>
      <c r="V68" s="26"/>
    </row>
    <row r="69" spans="2:22">
      <c r="B69" s="51"/>
      <c r="C69" s="26"/>
      <c r="H69" s="44">
        <v>13</v>
      </c>
      <c r="I69" s="3">
        <v>27</v>
      </c>
      <c r="J69" s="160" t="s">
        <v>31</v>
      </c>
      <c r="K69" s="3">
        <f t="shared" si="12"/>
        <v>25</v>
      </c>
      <c r="L69" s="160" t="s">
        <v>29</v>
      </c>
      <c r="M69" s="169">
        <v>6005</v>
      </c>
      <c r="N69" s="89">
        <f t="shared" si="13"/>
        <v>6244</v>
      </c>
      <c r="O69" s="45"/>
      <c r="S69" s="26"/>
      <c r="T69" s="26"/>
      <c r="U69" s="26"/>
      <c r="V69" s="26"/>
    </row>
    <row r="70" spans="2:22">
      <c r="B70" s="50"/>
      <c r="H70" s="44">
        <v>11</v>
      </c>
      <c r="I70" s="3">
        <v>29</v>
      </c>
      <c r="J70" s="160" t="s">
        <v>54</v>
      </c>
      <c r="K70" s="3">
        <f t="shared" si="12"/>
        <v>24</v>
      </c>
      <c r="L70" s="160" t="s">
        <v>28</v>
      </c>
      <c r="M70" s="169">
        <v>5778</v>
      </c>
      <c r="N70" s="89">
        <f t="shared" si="13"/>
        <v>5760</v>
      </c>
      <c r="O70" s="45"/>
      <c r="S70" s="26"/>
      <c r="T70" s="26"/>
      <c r="U70" s="26"/>
      <c r="V70" s="26"/>
    </row>
    <row r="71" spans="2:22">
      <c r="B71" s="50"/>
      <c r="H71" s="44">
        <v>6</v>
      </c>
      <c r="I71" s="3">
        <v>4</v>
      </c>
      <c r="J71" s="160" t="s">
        <v>11</v>
      </c>
      <c r="K71" s="3">
        <f t="shared" si="12"/>
        <v>40</v>
      </c>
      <c r="L71" s="160" t="s">
        <v>2</v>
      </c>
      <c r="M71" s="169">
        <v>8219</v>
      </c>
      <c r="N71" s="89">
        <f t="shared" si="13"/>
        <v>5304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2</v>
      </c>
      <c r="J72" s="160" t="s">
        <v>6</v>
      </c>
      <c r="K72" s="3">
        <f t="shared" si="12"/>
        <v>36</v>
      </c>
      <c r="L72" s="162" t="s">
        <v>5</v>
      </c>
      <c r="M72" s="170">
        <v>4844</v>
      </c>
      <c r="N72" s="89">
        <f t="shared" si="13"/>
        <v>4887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3</v>
      </c>
      <c r="J73" s="160" t="s">
        <v>10</v>
      </c>
      <c r="K73" s="43"/>
      <c r="L73" s="114" t="s">
        <v>92</v>
      </c>
      <c r="M73" s="168">
        <v>165998</v>
      </c>
      <c r="N73" s="167">
        <f>SUM(H89)</f>
        <v>162549</v>
      </c>
      <c r="O73" s="45"/>
      <c r="S73" s="26"/>
      <c r="T73" s="26"/>
      <c r="U73" s="26"/>
      <c r="V73" s="26"/>
    </row>
    <row r="74" spans="2:22">
      <c r="B74" s="50"/>
      <c r="H74" s="88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44">
        <v>0</v>
      </c>
      <c r="I76" s="3">
        <v>7</v>
      </c>
      <c r="J76" s="160" t="s">
        <v>14</v>
      </c>
      <c r="L76" s="42"/>
      <c r="M76" s="26"/>
      <c r="S76" s="26"/>
      <c r="T76" s="26"/>
      <c r="U76" s="26"/>
      <c r="V76" s="26"/>
    </row>
    <row r="77" spans="2:22">
      <c r="B77" s="50"/>
      <c r="H77" s="334">
        <v>0</v>
      </c>
      <c r="I77" s="3">
        <v>8</v>
      </c>
      <c r="J77" s="160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88">
        <v>0</v>
      </c>
      <c r="I78" s="3">
        <v>10</v>
      </c>
      <c r="J78" s="160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14</v>
      </c>
      <c r="J79" s="160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44">
        <v>0</v>
      </c>
      <c r="I80" s="3">
        <v>18</v>
      </c>
      <c r="J80" s="160" t="s">
        <v>22</v>
      </c>
      <c r="N80" s="26"/>
      <c r="O80" s="26"/>
      <c r="S80" s="26"/>
      <c r="T80" s="26"/>
      <c r="U80" s="26"/>
      <c r="V80" s="26"/>
    </row>
    <row r="81" spans="8:22">
      <c r="H81" s="348">
        <v>0</v>
      </c>
      <c r="I81" s="3">
        <v>19</v>
      </c>
      <c r="J81" s="160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20</v>
      </c>
      <c r="J82" s="160" t="s">
        <v>24</v>
      </c>
      <c r="L82" s="47"/>
      <c r="M82" s="387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88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31</v>
      </c>
      <c r="J85" s="160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334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290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88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162549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Q45" sqref="Q4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83" t="s">
        <v>176</v>
      </c>
      <c r="J1" s="101"/>
      <c r="Q1" s="26"/>
      <c r="R1" s="108"/>
    </row>
    <row r="2" spans="5:30">
      <c r="H2" s="415" t="s">
        <v>204</v>
      </c>
      <c r="I2" s="3"/>
      <c r="J2" s="185" t="s">
        <v>103</v>
      </c>
      <c r="K2" s="3"/>
      <c r="L2" s="179" t="s">
        <v>205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47</v>
      </c>
      <c r="K3" s="3"/>
      <c r="L3" s="42" t="s">
        <v>99</v>
      </c>
      <c r="M3" s="82"/>
      <c r="N3" s="426"/>
      <c r="R3" s="48"/>
      <c r="S3" s="26"/>
      <c r="T3" s="26"/>
      <c r="U3" s="26"/>
      <c r="V3" s="26"/>
    </row>
    <row r="4" spans="5:30" ht="13.5" customHeight="1">
      <c r="H4" s="89">
        <v>63815</v>
      </c>
      <c r="I4" s="3">
        <v>31</v>
      </c>
      <c r="J4" s="33" t="s">
        <v>64</v>
      </c>
      <c r="K4" s="201">
        <f>SUM(I4)</f>
        <v>31</v>
      </c>
      <c r="L4" s="273">
        <v>87162</v>
      </c>
      <c r="M4" s="394"/>
      <c r="N4" s="426"/>
      <c r="R4" s="48"/>
      <c r="S4" s="26"/>
      <c r="T4" s="26"/>
      <c r="U4" s="26"/>
      <c r="V4" s="26"/>
    </row>
    <row r="5" spans="5:30" ht="13.5" customHeight="1">
      <c r="H5" s="88">
        <v>47054</v>
      </c>
      <c r="I5" s="3">
        <v>3</v>
      </c>
      <c r="J5" s="33" t="s">
        <v>10</v>
      </c>
      <c r="K5" s="201">
        <f t="shared" ref="K5:K13" si="0">SUM(I5)</f>
        <v>3</v>
      </c>
      <c r="L5" s="273">
        <v>22544</v>
      </c>
      <c r="M5" s="45"/>
      <c r="N5" s="426"/>
      <c r="R5" s="48"/>
      <c r="S5" s="26"/>
      <c r="T5" s="26"/>
      <c r="U5" s="26"/>
      <c r="V5" s="26"/>
    </row>
    <row r="6" spans="5:30" ht="13.5" customHeight="1">
      <c r="H6" s="88">
        <v>41334</v>
      </c>
      <c r="I6" s="3">
        <v>2</v>
      </c>
      <c r="J6" s="33" t="s">
        <v>6</v>
      </c>
      <c r="K6" s="201">
        <f t="shared" si="0"/>
        <v>2</v>
      </c>
      <c r="L6" s="273">
        <v>47159</v>
      </c>
      <c r="M6" s="45"/>
      <c r="N6" s="426"/>
      <c r="R6" s="48"/>
      <c r="S6" s="26"/>
      <c r="T6" s="26"/>
      <c r="U6" s="26"/>
      <c r="V6" s="26"/>
    </row>
    <row r="7" spans="5:30" ht="13.5" customHeight="1">
      <c r="H7" s="290">
        <v>32694</v>
      </c>
      <c r="I7" s="3">
        <v>17</v>
      </c>
      <c r="J7" s="33" t="s">
        <v>21</v>
      </c>
      <c r="K7" s="201">
        <f t="shared" si="0"/>
        <v>17</v>
      </c>
      <c r="L7" s="273">
        <v>29215</v>
      </c>
      <c r="M7" s="45"/>
      <c r="N7" s="426"/>
      <c r="R7" s="48"/>
      <c r="S7" s="26"/>
      <c r="T7" s="26"/>
      <c r="U7" s="26"/>
      <c r="V7" s="26"/>
    </row>
    <row r="8" spans="5:30">
      <c r="H8" s="88">
        <v>25835</v>
      </c>
      <c r="I8" s="3">
        <v>34</v>
      </c>
      <c r="J8" s="33" t="s">
        <v>1</v>
      </c>
      <c r="K8" s="201">
        <f t="shared" si="0"/>
        <v>34</v>
      </c>
      <c r="L8" s="273">
        <v>27662</v>
      </c>
      <c r="M8" s="45"/>
      <c r="R8" s="48"/>
      <c r="S8" s="26"/>
      <c r="T8" s="26"/>
      <c r="U8" s="26"/>
      <c r="V8" s="26"/>
    </row>
    <row r="9" spans="5:30">
      <c r="H9" s="88">
        <v>18079</v>
      </c>
      <c r="I9" s="3">
        <v>40</v>
      </c>
      <c r="J9" s="33" t="s">
        <v>2</v>
      </c>
      <c r="K9" s="201">
        <f t="shared" si="0"/>
        <v>40</v>
      </c>
      <c r="L9" s="273">
        <v>18174</v>
      </c>
      <c r="M9" s="45"/>
      <c r="R9" s="48"/>
      <c r="S9" s="26"/>
      <c r="T9" s="26"/>
      <c r="U9" s="26"/>
      <c r="V9" s="26"/>
    </row>
    <row r="10" spans="5:30">
      <c r="H10" s="88">
        <v>15719</v>
      </c>
      <c r="I10" s="3">
        <v>33</v>
      </c>
      <c r="J10" s="33" t="s">
        <v>0</v>
      </c>
      <c r="K10" s="201">
        <f t="shared" si="0"/>
        <v>33</v>
      </c>
      <c r="L10" s="273">
        <v>15888</v>
      </c>
      <c r="M10" s="45"/>
      <c r="R10" s="48"/>
      <c r="S10" s="26"/>
      <c r="T10" s="26"/>
      <c r="U10" s="26"/>
      <c r="V10" s="26"/>
    </row>
    <row r="11" spans="5:30">
      <c r="H11" s="88">
        <v>15053</v>
      </c>
      <c r="I11" s="3">
        <v>13</v>
      </c>
      <c r="J11" s="33" t="s">
        <v>7</v>
      </c>
      <c r="K11" s="201">
        <f t="shared" si="0"/>
        <v>13</v>
      </c>
      <c r="L11" s="273">
        <v>15349</v>
      </c>
      <c r="M11" s="45"/>
      <c r="N11" s="29"/>
      <c r="R11" s="48"/>
      <c r="S11" s="26"/>
      <c r="T11" s="26"/>
      <c r="U11" s="26"/>
      <c r="V11" s="26"/>
    </row>
    <row r="12" spans="5:30">
      <c r="H12" s="439">
        <v>12067</v>
      </c>
      <c r="I12" s="3">
        <v>16</v>
      </c>
      <c r="J12" s="33" t="s">
        <v>3</v>
      </c>
      <c r="K12" s="201">
        <f t="shared" si="0"/>
        <v>16</v>
      </c>
      <c r="L12" s="274">
        <v>16008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14">
        <v>10560</v>
      </c>
      <c r="I13" s="14">
        <v>11</v>
      </c>
      <c r="J13" s="77" t="s">
        <v>17</v>
      </c>
      <c r="K13" s="201">
        <f t="shared" si="0"/>
        <v>11</v>
      </c>
      <c r="L13" s="274">
        <v>9741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6">
        <v>10487</v>
      </c>
      <c r="I14" s="220">
        <v>38</v>
      </c>
      <c r="J14" s="380" t="s">
        <v>38</v>
      </c>
      <c r="K14" s="107" t="s">
        <v>8</v>
      </c>
      <c r="L14" s="275">
        <v>369731</v>
      </c>
      <c r="N14" s="32"/>
      <c r="R14" s="48"/>
      <c r="S14" s="26"/>
      <c r="T14" s="26"/>
      <c r="U14" s="26"/>
      <c r="V14" s="26"/>
    </row>
    <row r="15" spans="5:30">
      <c r="H15" s="88">
        <v>9928</v>
      </c>
      <c r="I15" s="3">
        <v>26</v>
      </c>
      <c r="J15" s="33" t="s">
        <v>30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7916</v>
      </c>
      <c r="I16" s="3">
        <v>25</v>
      </c>
      <c r="J16" s="33" t="s">
        <v>29</v>
      </c>
      <c r="K16" s="50"/>
      <c r="L16" s="32"/>
      <c r="R16" s="48"/>
      <c r="S16" s="26"/>
      <c r="T16" s="26"/>
      <c r="U16" s="26"/>
      <c r="V16" s="26"/>
    </row>
    <row r="17" spans="1:22">
      <c r="H17" s="290">
        <v>7746</v>
      </c>
      <c r="I17" s="3">
        <v>36</v>
      </c>
      <c r="J17" s="33" t="s">
        <v>5</v>
      </c>
      <c r="L17" s="32"/>
      <c r="M17" s="398"/>
      <c r="R17" s="48"/>
      <c r="S17" s="26"/>
      <c r="T17" s="26"/>
      <c r="U17" s="26"/>
      <c r="V17" s="26"/>
    </row>
    <row r="18" spans="1:22">
      <c r="H18" s="423">
        <v>5782</v>
      </c>
      <c r="I18" s="3">
        <v>21</v>
      </c>
      <c r="J18" s="3" t="s">
        <v>156</v>
      </c>
      <c r="L18" s="186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4927</v>
      </c>
      <c r="I19" s="3">
        <v>24</v>
      </c>
      <c r="J19" s="33" t="s">
        <v>28</v>
      </c>
      <c r="K19" s="116">
        <f>SUM(I4)</f>
        <v>31</v>
      </c>
      <c r="L19" s="33" t="s">
        <v>64</v>
      </c>
      <c r="M19" s="368">
        <v>60668</v>
      </c>
      <c r="N19" s="89">
        <f>SUM(H4)</f>
        <v>63815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59" t="s">
        <v>197</v>
      </c>
      <c r="D20" s="59" t="s">
        <v>186</v>
      </c>
      <c r="E20" s="59" t="s">
        <v>41</v>
      </c>
      <c r="F20" s="59" t="s">
        <v>50</v>
      </c>
      <c r="G20" s="8" t="s">
        <v>174</v>
      </c>
      <c r="H20" s="44">
        <v>4457</v>
      </c>
      <c r="I20" s="3">
        <v>14</v>
      </c>
      <c r="J20" s="33" t="s">
        <v>19</v>
      </c>
      <c r="K20" s="116">
        <f t="shared" ref="K20:K28" si="1">SUM(I5)</f>
        <v>3</v>
      </c>
      <c r="L20" s="33" t="s">
        <v>10</v>
      </c>
      <c r="M20" s="369">
        <v>46335</v>
      </c>
      <c r="N20" s="89">
        <f t="shared" ref="N20:N28" si="2">SUM(H5)</f>
        <v>47054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64</v>
      </c>
      <c r="C21" s="200">
        <f>SUM(H4)</f>
        <v>63815</v>
      </c>
      <c r="D21" s="5">
        <f>SUM(L4)</f>
        <v>87162</v>
      </c>
      <c r="E21" s="52">
        <f t="shared" ref="E21:E30" si="3">SUM(N19/M19*100)</f>
        <v>105.18724863189819</v>
      </c>
      <c r="F21" s="52">
        <f t="shared" ref="F21:F31" si="4">SUM(C21/D21*100)</f>
        <v>73.21424473968014</v>
      </c>
      <c r="G21" s="62"/>
      <c r="H21" s="88">
        <v>3760</v>
      </c>
      <c r="I21" s="3">
        <v>1</v>
      </c>
      <c r="J21" s="33" t="s">
        <v>4</v>
      </c>
      <c r="K21" s="116">
        <f t="shared" si="1"/>
        <v>2</v>
      </c>
      <c r="L21" s="33" t="s">
        <v>6</v>
      </c>
      <c r="M21" s="369">
        <v>40407</v>
      </c>
      <c r="N21" s="89">
        <f t="shared" si="2"/>
        <v>41334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10</v>
      </c>
      <c r="C22" s="200">
        <f t="shared" ref="C22:C30" si="5">SUM(H5)</f>
        <v>47054</v>
      </c>
      <c r="D22" s="5">
        <f t="shared" ref="D22:D30" si="6">SUM(L5)</f>
        <v>22544</v>
      </c>
      <c r="E22" s="52">
        <f t="shared" si="3"/>
        <v>101.5517427430668</v>
      </c>
      <c r="F22" s="52">
        <f t="shared" si="4"/>
        <v>208.7207239176721</v>
      </c>
      <c r="G22" s="62"/>
      <c r="H22" s="88">
        <v>3395</v>
      </c>
      <c r="I22" s="3">
        <v>9</v>
      </c>
      <c r="J22" s="3" t="s">
        <v>163</v>
      </c>
      <c r="K22" s="116">
        <f t="shared" si="1"/>
        <v>17</v>
      </c>
      <c r="L22" s="33" t="s">
        <v>21</v>
      </c>
      <c r="M22" s="369">
        <v>33800</v>
      </c>
      <c r="N22" s="89">
        <f t="shared" si="2"/>
        <v>32694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6</v>
      </c>
      <c r="C23" s="200">
        <f t="shared" si="5"/>
        <v>41334</v>
      </c>
      <c r="D23" s="97">
        <f t="shared" si="6"/>
        <v>47159</v>
      </c>
      <c r="E23" s="52">
        <f t="shared" si="3"/>
        <v>102.2941569530032</v>
      </c>
      <c r="F23" s="52">
        <f t="shared" si="4"/>
        <v>87.648168960325705</v>
      </c>
      <c r="G23" s="62"/>
      <c r="H23" s="88">
        <v>2688</v>
      </c>
      <c r="I23" s="3">
        <v>37</v>
      </c>
      <c r="J23" s="33" t="s">
        <v>37</v>
      </c>
      <c r="K23" s="116">
        <f t="shared" si="1"/>
        <v>34</v>
      </c>
      <c r="L23" s="33" t="s">
        <v>1</v>
      </c>
      <c r="M23" s="369">
        <v>26489</v>
      </c>
      <c r="N23" s="89">
        <f t="shared" si="2"/>
        <v>25835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21</v>
      </c>
      <c r="C24" s="200">
        <f t="shared" si="5"/>
        <v>32694</v>
      </c>
      <c r="D24" s="5">
        <f t="shared" si="6"/>
        <v>29215</v>
      </c>
      <c r="E24" s="52">
        <f t="shared" si="3"/>
        <v>96.727810650887562</v>
      </c>
      <c r="F24" s="52">
        <f t="shared" si="4"/>
        <v>111.90826630155742</v>
      </c>
      <c r="G24" s="62"/>
      <c r="H24" s="88">
        <v>2500</v>
      </c>
      <c r="I24" s="3">
        <v>10</v>
      </c>
      <c r="J24" s="33" t="s">
        <v>16</v>
      </c>
      <c r="K24" s="116">
        <f t="shared" si="1"/>
        <v>40</v>
      </c>
      <c r="L24" s="33" t="s">
        <v>2</v>
      </c>
      <c r="M24" s="369">
        <v>15535</v>
      </c>
      <c r="N24" s="89">
        <f t="shared" si="2"/>
        <v>18079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</v>
      </c>
      <c r="C25" s="200">
        <f t="shared" si="5"/>
        <v>25835</v>
      </c>
      <c r="D25" s="5">
        <f t="shared" si="6"/>
        <v>27662</v>
      </c>
      <c r="E25" s="52">
        <f t="shared" si="3"/>
        <v>97.531050624787653</v>
      </c>
      <c r="F25" s="52">
        <f t="shared" si="4"/>
        <v>93.395271491576892</v>
      </c>
      <c r="G25" s="72"/>
      <c r="H25" s="88">
        <v>1383</v>
      </c>
      <c r="I25" s="3">
        <v>12</v>
      </c>
      <c r="J25" s="33" t="s">
        <v>18</v>
      </c>
      <c r="K25" s="116">
        <f t="shared" si="1"/>
        <v>33</v>
      </c>
      <c r="L25" s="33" t="s">
        <v>0</v>
      </c>
      <c r="M25" s="369">
        <v>15869</v>
      </c>
      <c r="N25" s="89">
        <f t="shared" si="2"/>
        <v>15719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2</v>
      </c>
      <c r="C26" s="200">
        <f t="shared" si="5"/>
        <v>18079</v>
      </c>
      <c r="D26" s="5">
        <f t="shared" si="6"/>
        <v>18174</v>
      </c>
      <c r="E26" s="52">
        <f t="shared" si="3"/>
        <v>116.37592532990023</v>
      </c>
      <c r="F26" s="52">
        <f t="shared" si="4"/>
        <v>99.477275228348191</v>
      </c>
      <c r="G26" s="62"/>
      <c r="H26" s="88">
        <v>604</v>
      </c>
      <c r="I26" s="3">
        <v>32</v>
      </c>
      <c r="J26" s="33" t="s">
        <v>35</v>
      </c>
      <c r="K26" s="116">
        <f t="shared" si="1"/>
        <v>13</v>
      </c>
      <c r="L26" s="33" t="s">
        <v>7</v>
      </c>
      <c r="M26" s="369">
        <v>14608</v>
      </c>
      <c r="N26" s="89">
        <f t="shared" si="2"/>
        <v>15053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0</v>
      </c>
      <c r="C27" s="200">
        <f t="shared" si="5"/>
        <v>15719</v>
      </c>
      <c r="D27" s="5">
        <f t="shared" si="6"/>
        <v>15888</v>
      </c>
      <c r="E27" s="52">
        <f t="shared" si="3"/>
        <v>99.05476085449618</v>
      </c>
      <c r="F27" s="52">
        <f t="shared" si="4"/>
        <v>98.936304128902322</v>
      </c>
      <c r="G27" s="62"/>
      <c r="H27" s="88">
        <v>541</v>
      </c>
      <c r="I27" s="3">
        <v>15</v>
      </c>
      <c r="J27" s="33" t="s">
        <v>20</v>
      </c>
      <c r="K27" s="116">
        <f t="shared" si="1"/>
        <v>16</v>
      </c>
      <c r="L27" s="33" t="s">
        <v>3</v>
      </c>
      <c r="M27" s="370">
        <v>12823</v>
      </c>
      <c r="N27" s="89">
        <f t="shared" si="2"/>
        <v>12067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7</v>
      </c>
      <c r="C28" s="200">
        <f t="shared" si="5"/>
        <v>15053</v>
      </c>
      <c r="D28" s="5">
        <f t="shared" si="6"/>
        <v>15349</v>
      </c>
      <c r="E28" s="52">
        <f t="shared" si="3"/>
        <v>103.04627601314348</v>
      </c>
      <c r="F28" s="52">
        <f t="shared" si="4"/>
        <v>98.071535604925401</v>
      </c>
      <c r="G28" s="73"/>
      <c r="H28" s="88">
        <v>502</v>
      </c>
      <c r="I28" s="3">
        <v>4</v>
      </c>
      <c r="J28" s="33" t="s">
        <v>11</v>
      </c>
      <c r="K28" s="180">
        <f t="shared" si="1"/>
        <v>11</v>
      </c>
      <c r="L28" s="77" t="s">
        <v>17</v>
      </c>
      <c r="M28" s="371">
        <v>11168</v>
      </c>
      <c r="N28" s="166">
        <f t="shared" si="2"/>
        <v>10560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3</v>
      </c>
      <c r="C29" s="200">
        <f t="shared" si="5"/>
        <v>12067</v>
      </c>
      <c r="D29" s="5">
        <f t="shared" si="6"/>
        <v>16008</v>
      </c>
      <c r="E29" s="52">
        <f t="shared" si="3"/>
        <v>94.104343757311085</v>
      </c>
      <c r="F29" s="52">
        <f t="shared" si="4"/>
        <v>75.381059470264873</v>
      </c>
      <c r="G29" s="72"/>
      <c r="H29" s="44">
        <v>457</v>
      </c>
      <c r="I29" s="3">
        <v>27</v>
      </c>
      <c r="J29" s="33" t="s">
        <v>31</v>
      </c>
      <c r="K29" s="114"/>
      <c r="L29" s="114" t="s">
        <v>55</v>
      </c>
      <c r="M29" s="372">
        <v>347999</v>
      </c>
      <c r="N29" s="171">
        <f>SUM(H44)</f>
        <v>350787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17</v>
      </c>
      <c r="C30" s="200">
        <f t="shared" si="5"/>
        <v>10560</v>
      </c>
      <c r="D30" s="5">
        <f t="shared" si="6"/>
        <v>9741</v>
      </c>
      <c r="E30" s="57">
        <f t="shared" si="3"/>
        <v>94.55587392550143</v>
      </c>
      <c r="F30" s="63">
        <f t="shared" si="4"/>
        <v>108.40776101016323</v>
      </c>
      <c r="G30" s="75"/>
      <c r="H30" s="88">
        <v>426</v>
      </c>
      <c r="I30" s="3">
        <v>20</v>
      </c>
      <c r="J30" s="33" t="s">
        <v>24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350787</v>
      </c>
      <c r="D31" s="67">
        <f>SUM(L14)</f>
        <v>369731</v>
      </c>
      <c r="E31" s="70">
        <f>SUM(N29/M29*100)</f>
        <v>100.8011517274475</v>
      </c>
      <c r="F31" s="63">
        <f t="shared" si="4"/>
        <v>94.876274913382971</v>
      </c>
      <c r="G31" s="83">
        <v>49.4</v>
      </c>
      <c r="H31" s="88">
        <v>417</v>
      </c>
      <c r="I31" s="3">
        <v>39</v>
      </c>
      <c r="J31" s="33" t="s">
        <v>39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345</v>
      </c>
      <c r="I32" s="3">
        <v>7</v>
      </c>
      <c r="J32" s="33" t="s">
        <v>14</v>
      </c>
      <c r="L32" s="42"/>
      <c r="M32" s="90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294</v>
      </c>
      <c r="I33" s="3">
        <v>5</v>
      </c>
      <c r="J33" s="33" t="s">
        <v>12</v>
      </c>
      <c r="L33" s="42"/>
      <c r="M33" s="90"/>
      <c r="N33" s="26"/>
      <c r="R33" s="48"/>
      <c r="S33" s="26"/>
      <c r="T33" s="26"/>
      <c r="U33" s="26"/>
      <c r="V33" s="26"/>
    </row>
    <row r="34" spans="3:30">
      <c r="H34" s="88">
        <v>10</v>
      </c>
      <c r="I34" s="3">
        <v>18</v>
      </c>
      <c r="J34" s="33" t="s">
        <v>22</v>
      </c>
      <c r="L34" s="42"/>
      <c r="M34" s="90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6</v>
      </c>
      <c r="I35" s="3">
        <v>23</v>
      </c>
      <c r="J35" s="33" t="s">
        <v>27</v>
      </c>
      <c r="L35" s="42"/>
      <c r="M35" s="90"/>
      <c r="N35" s="26"/>
      <c r="R35" s="48"/>
      <c r="S35" s="26"/>
      <c r="T35" s="26"/>
      <c r="U35" s="26"/>
      <c r="V35" s="26"/>
    </row>
    <row r="36" spans="3:30">
      <c r="H36" s="89">
        <v>4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>
      <c r="H37" s="88">
        <v>1</v>
      </c>
      <c r="I37" s="3">
        <v>29</v>
      </c>
      <c r="J37" s="33" t="s">
        <v>54</v>
      </c>
      <c r="L37" s="47"/>
      <c r="M37" s="436"/>
      <c r="N37" s="26"/>
      <c r="R37" s="48"/>
      <c r="S37" s="26"/>
      <c r="T37" s="26"/>
      <c r="U37" s="26"/>
      <c r="V37" s="26"/>
    </row>
    <row r="38" spans="3:30">
      <c r="H38" s="88">
        <v>1</v>
      </c>
      <c r="I38" s="3">
        <v>35</v>
      </c>
      <c r="J38" s="33" t="s">
        <v>36</v>
      </c>
      <c r="N38" s="26"/>
      <c r="R38" s="48"/>
      <c r="S38" s="26"/>
      <c r="T38" s="26"/>
      <c r="U38" s="26"/>
      <c r="V38" s="26"/>
    </row>
    <row r="39" spans="3:30">
      <c r="H39" s="44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290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>
      <c r="H44" s="119">
        <f>SUM(H4:H43)</f>
        <v>350787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4" t="s">
        <v>177</v>
      </c>
      <c r="L47" s="398" t="s">
        <v>176</v>
      </c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204</v>
      </c>
      <c r="I48" s="3"/>
      <c r="J48" s="188" t="s">
        <v>91</v>
      </c>
      <c r="K48" s="3"/>
      <c r="L48" s="327" t="s">
        <v>205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99</v>
      </c>
      <c r="I49" s="3"/>
      <c r="J49" s="144" t="s">
        <v>9</v>
      </c>
      <c r="K49" s="3"/>
      <c r="L49" s="327" t="s">
        <v>99</v>
      </c>
      <c r="M49" s="399"/>
      <c r="R49" s="48"/>
      <c r="S49" s="26"/>
      <c r="T49" s="26"/>
      <c r="U49" s="26"/>
      <c r="V49" s="26"/>
    </row>
    <row r="50" spans="1:22" ht="13.5" customHeight="1">
      <c r="H50" s="43">
        <v>16509</v>
      </c>
      <c r="I50" s="3">
        <v>16</v>
      </c>
      <c r="J50" s="33" t="s">
        <v>3</v>
      </c>
      <c r="K50" s="325">
        <f>SUM(I50)</f>
        <v>16</v>
      </c>
      <c r="L50" s="328">
        <v>14967</v>
      </c>
      <c r="M50" s="399"/>
      <c r="R50" s="48"/>
      <c r="S50" s="26"/>
      <c r="T50" s="26"/>
      <c r="U50" s="26"/>
      <c r="V50" s="26"/>
    </row>
    <row r="51" spans="1:22" ht="13.5" customHeight="1">
      <c r="H51" s="44">
        <v>14313</v>
      </c>
      <c r="I51" s="3">
        <v>26</v>
      </c>
      <c r="J51" s="33" t="s">
        <v>30</v>
      </c>
      <c r="K51" s="325">
        <f t="shared" ref="K51:K59" si="7">SUM(I51)</f>
        <v>26</v>
      </c>
      <c r="L51" s="329">
        <v>7012</v>
      </c>
      <c r="M51" s="399"/>
      <c r="R51" s="48"/>
      <c r="S51" s="26"/>
      <c r="T51" s="26"/>
      <c r="U51" s="26"/>
      <c r="V51" s="26"/>
    </row>
    <row r="52" spans="1:22" ht="14.25" thickBot="1">
      <c r="H52" s="44">
        <v>10002</v>
      </c>
      <c r="I52" s="3">
        <v>33</v>
      </c>
      <c r="J52" s="33" t="s">
        <v>0</v>
      </c>
      <c r="K52" s="325">
        <f t="shared" si="7"/>
        <v>33</v>
      </c>
      <c r="L52" s="329">
        <v>10649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197</v>
      </c>
      <c r="D53" s="59" t="s">
        <v>186</v>
      </c>
      <c r="E53" s="59" t="s">
        <v>41</v>
      </c>
      <c r="F53" s="59" t="s">
        <v>50</v>
      </c>
      <c r="G53" s="8" t="s">
        <v>174</v>
      </c>
      <c r="H53" s="44">
        <v>8400</v>
      </c>
      <c r="I53" s="3">
        <v>34</v>
      </c>
      <c r="J53" s="33" t="s">
        <v>1</v>
      </c>
      <c r="K53" s="325">
        <f t="shared" si="7"/>
        <v>34</v>
      </c>
      <c r="L53" s="329">
        <v>1750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16509</v>
      </c>
      <c r="D54" s="97">
        <f>SUM(L50)</f>
        <v>14967</v>
      </c>
      <c r="E54" s="52">
        <f t="shared" ref="E54:E63" si="8">SUM(N67/M67*100)</f>
        <v>100.70147614981092</v>
      </c>
      <c r="F54" s="52">
        <f t="shared" ref="F54:F62" si="9">SUM(C54/D54*100)</f>
        <v>110.30266586490278</v>
      </c>
      <c r="G54" s="62"/>
      <c r="H54" s="44">
        <v>1681</v>
      </c>
      <c r="I54" s="3">
        <v>31</v>
      </c>
      <c r="J54" s="33" t="s">
        <v>64</v>
      </c>
      <c r="K54" s="325">
        <f t="shared" si="7"/>
        <v>31</v>
      </c>
      <c r="L54" s="329">
        <v>871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14313</v>
      </c>
      <c r="D55" s="97">
        <f t="shared" ref="D55:D63" si="11">SUM(L51)</f>
        <v>7012</v>
      </c>
      <c r="E55" s="52">
        <f t="shared" si="8"/>
        <v>100.0489305186635</v>
      </c>
      <c r="F55" s="52">
        <f t="shared" si="9"/>
        <v>204.1215059897319</v>
      </c>
      <c r="G55" s="62"/>
      <c r="H55" s="44">
        <v>1479</v>
      </c>
      <c r="I55" s="3">
        <v>39</v>
      </c>
      <c r="J55" s="33" t="s">
        <v>39</v>
      </c>
      <c r="K55" s="325">
        <f t="shared" si="7"/>
        <v>39</v>
      </c>
      <c r="L55" s="329">
        <v>0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0</v>
      </c>
      <c r="C56" s="43">
        <f t="shared" si="10"/>
        <v>10002</v>
      </c>
      <c r="D56" s="97">
        <f t="shared" si="11"/>
        <v>10649</v>
      </c>
      <c r="E56" s="52">
        <f t="shared" si="8"/>
        <v>188.68138087153369</v>
      </c>
      <c r="F56" s="52">
        <f t="shared" si="9"/>
        <v>93.924312141985169</v>
      </c>
      <c r="G56" s="62"/>
      <c r="H56" s="44">
        <v>1471</v>
      </c>
      <c r="I56" s="3">
        <v>40</v>
      </c>
      <c r="J56" s="33" t="s">
        <v>2</v>
      </c>
      <c r="K56" s="325">
        <f t="shared" si="7"/>
        <v>40</v>
      </c>
      <c r="L56" s="329">
        <v>1767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1</v>
      </c>
      <c r="C57" s="43">
        <f t="shared" si="10"/>
        <v>8400</v>
      </c>
      <c r="D57" s="97">
        <f t="shared" si="11"/>
        <v>1750</v>
      </c>
      <c r="E57" s="52">
        <f t="shared" si="8"/>
        <v>96.640589047399899</v>
      </c>
      <c r="F57" s="52">
        <f t="shared" si="9"/>
        <v>480</v>
      </c>
      <c r="G57" s="62"/>
      <c r="H57" s="88">
        <v>1437</v>
      </c>
      <c r="I57" s="3">
        <v>25</v>
      </c>
      <c r="J57" s="33" t="s">
        <v>29</v>
      </c>
      <c r="K57" s="325">
        <f t="shared" si="7"/>
        <v>25</v>
      </c>
      <c r="L57" s="329">
        <v>1205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64</v>
      </c>
      <c r="C58" s="43">
        <f t="shared" si="10"/>
        <v>1681</v>
      </c>
      <c r="D58" s="97">
        <f t="shared" si="11"/>
        <v>871</v>
      </c>
      <c r="E58" s="52">
        <f t="shared" si="8"/>
        <v>112.36631016042782</v>
      </c>
      <c r="F58" s="52">
        <f t="shared" si="9"/>
        <v>192.99655568312284</v>
      </c>
      <c r="G58" s="72"/>
      <c r="H58" s="334">
        <v>1251</v>
      </c>
      <c r="I58" s="3">
        <v>38</v>
      </c>
      <c r="J58" s="33" t="s">
        <v>38</v>
      </c>
      <c r="K58" s="325">
        <f t="shared" si="7"/>
        <v>38</v>
      </c>
      <c r="L58" s="329">
        <v>831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39</v>
      </c>
      <c r="C59" s="43">
        <f t="shared" si="10"/>
        <v>1479</v>
      </c>
      <c r="D59" s="97">
        <f t="shared" si="11"/>
        <v>0</v>
      </c>
      <c r="E59" s="52">
        <f t="shared" si="8"/>
        <v>117.38095238095238</v>
      </c>
      <c r="F59" s="428" t="s">
        <v>217</v>
      </c>
      <c r="G59" s="62"/>
      <c r="H59" s="422">
        <v>1153</v>
      </c>
      <c r="I59" s="14">
        <v>14</v>
      </c>
      <c r="J59" s="77" t="s">
        <v>19</v>
      </c>
      <c r="K59" s="326">
        <f t="shared" si="7"/>
        <v>14</v>
      </c>
      <c r="L59" s="330">
        <v>1167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</v>
      </c>
      <c r="C60" s="89">
        <f t="shared" si="10"/>
        <v>1471</v>
      </c>
      <c r="D60" s="97">
        <f t="shared" si="11"/>
        <v>1767</v>
      </c>
      <c r="E60" s="52">
        <f t="shared" si="8"/>
        <v>94.964493221433173</v>
      </c>
      <c r="F60" s="52">
        <f t="shared" si="9"/>
        <v>83.248443689869831</v>
      </c>
      <c r="G60" s="62"/>
      <c r="H60" s="430">
        <v>945</v>
      </c>
      <c r="I60" s="220">
        <v>36</v>
      </c>
      <c r="J60" s="380" t="s">
        <v>5</v>
      </c>
      <c r="K60" s="365" t="s">
        <v>8</v>
      </c>
      <c r="L60" s="374">
        <v>44706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29</v>
      </c>
      <c r="C61" s="43">
        <f t="shared" si="10"/>
        <v>1437</v>
      </c>
      <c r="D61" s="97">
        <f t="shared" si="11"/>
        <v>1205</v>
      </c>
      <c r="E61" s="52">
        <f t="shared" si="8"/>
        <v>55.676094537001163</v>
      </c>
      <c r="F61" s="52">
        <f t="shared" si="9"/>
        <v>119.25311203319502</v>
      </c>
      <c r="G61" s="73"/>
      <c r="H61" s="44">
        <v>837</v>
      </c>
      <c r="I61" s="3">
        <v>17</v>
      </c>
      <c r="J61" s="33" t="s">
        <v>21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38</v>
      </c>
      <c r="C62" s="43">
        <f t="shared" si="10"/>
        <v>1251</v>
      </c>
      <c r="D62" s="97">
        <f t="shared" si="11"/>
        <v>831</v>
      </c>
      <c r="E62" s="57">
        <f t="shared" si="8"/>
        <v>98.040752351097183</v>
      </c>
      <c r="F62" s="52">
        <f t="shared" si="9"/>
        <v>150.54151624548737</v>
      </c>
      <c r="G62" s="72"/>
      <c r="H62" s="44">
        <v>815</v>
      </c>
      <c r="I62" s="3">
        <v>24</v>
      </c>
      <c r="J62" s="33" t="s">
        <v>28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19</v>
      </c>
      <c r="C63" s="43">
        <f t="shared" si="10"/>
        <v>1153</v>
      </c>
      <c r="D63" s="97">
        <f t="shared" si="11"/>
        <v>1167</v>
      </c>
      <c r="E63" s="57">
        <f t="shared" si="8"/>
        <v>84.654919236417044</v>
      </c>
      <c r="F63" s="52">
        <f>SUM(C63/D63*100)</f>
        <v>98.800342759211659</v>
      </c>
      <c r="G63" s="75"/>
      <c r="H63" s="290">
        <v>624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62709</v>
      </c>
      <c r="D64" s="67">
        <f>SUM(L60)</f>
        <v>44706</v>
      </c>
      <c r="E64" s="70">
        <f>SUM(N77/M77*100)</f>
        <v>103.78848063555115</v>
      </c>
      <c r="F64" s="70">
        <f>SUM(C64/D64*100)</f>
        <v>140.26976244799357</v>
      </c>
      <c r="G64" s="389">
        <v>141.30000000000001</v>
      </c>
      <c r="H64" s="122">
        <v>434</v>
      </c>
      <c r="I64" s="3">
        <v>15</v>
      </c>
      <c r="J64" s="33" t="s">
        <v>20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380</v>
      </c>
      <c r="I65" s="3">
        <v>22</v>
      </c>
      <c r="J65" s="33" t="s">
        <v>26</v>
      </c>
      <c r="M65" s="398" t="s">
        <v>176</v>
      </c>
      <c r="N65" s="26"/>
      <c r="R65" s="48"/>
      <c r="S65" s="26"/>
      <c r="T65" s="26"/>
      <c r="U65" s="26"/>
      <c r="V65" s="26"/>
    </row>
    <row r="66" spans="3:22">
      <c r="H66" s="88">
        <v>362</v>
      </c>
      <c r="I66" s="3">
        <v>19</v>
      </c>
      <c r="J66" s="33" t="s">
        <v>23</v>
      </c>
      <c r="L66" s="189" t="s">
        <v>91</v>
      </c>
      <c r="M66" s="341" t="s">
        <v>63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44">
        <v>236</v>
      </c>
      <c r="I67" s="3">
        <v>11</v>
      </c>
      <c r="J67" s="33" t="s">
        <v>17</v>
      </c>
      <c r="K67" s="3">
        <f>SUM(I50)</f>
        <v>16</v>
      </c>
      <c r="L67" s="33" t="s">
        <v>3</v>
      </c>
      <c r="M67" s="391">
        <v>16394</v>
      </c>
      <c r="N67" s="89">
        <f>SUM(H50)</f>
        <v>16509</v>
      </c>
      <c r="R67" s="48"/>
      <c r="S67" s="26"/>
      <c r="T67" s="26"/>
      <c r="U67" s="26"/>
      <c r="V67" s="26"/>
    </row>
    <row r="68" spans="3:22">
      <c r="C68" s="26"/>
      <c r="H68" s="290">
        <v>190</v>
      </c>
      <c r="I68" s="3">
        <v>37</v>
      </c>
      <c r="J68" s="33" t="s">
        <v>37</v>
      </c>
      <c r="K68" s="3">
        <f t="shared" ref="K68:K76" si="12">SUM(I51)</f>
        <v>26</v>
      </c>
      <c r="L68" s="33" t="s">
        <v>30</v>
      </c>
      <c r="M68" s="392">
        <v>14306</v>
      </c>
      <c r="N68" s="89">
        <f t="shared" ref="N68:N76" si="13">SUM(H51)</f>
        <v>14313</v>
      </c>
      <c r="R68" s="48"/>
      <c r="S68" s="26"/>
      <c r="T68" s="26"/>
      <c r="U68" s="26"/>
      <c r="V68" s="26"/>
    </row>
    <row r="69" spans="3:22">
      <c r="H69" s="44">
        <v>140</v>
      </c>
      <c r="I69" s="3">
        <v>9</v>
      </c>
      <c r="J69" s="3" t="s">
        <v>163</v>
      </c>
      <c r="K69" s="3">
        <f t="shared" si="12"/>
        <v>33</v>
      </c>
      <c r="L69" s="33" t="s">
        <v>0</v>
      </c>
      <c r="M69" s="392">
        <v>5301</v>
      </c>
      <c r="N69" s="89">
        <f t="shared" si="13"/>
        <v>10002</v>
      </c>
      <c r="R69" s="48"/>
      <c r="S69" s="26"/>
      <c r="T69" s="26"/>
      <c r="U69" s="26"/>
      <c r="V69" s="26"/>
    </row>
    <row r="70" spans="3:22">
      <c r="H70" s="44">
        <v>47</v>
      </c>
      <c r="I70" s="3">
        <v>13</v>
      </c>
      <c r="J70" s="33" t="s">
        <v>7</v>
      </c>
      <c r="K70" s="3">
        <f t="shared" si="12"/>
        <v>34</v>
      </c>
      <c r="L70" s="33" t="s">
        <v>1</v>
      </c>
      <c r="M70" s="392">
        <v>8692</v>
      </c>
      <c r="N70" s="89">
        <f t="shared" si="13"/>
        <v>8400</v>
      </c>
      <c r="R70" s="48"/>
      <c r="S70" s="26"/>
      <c r="T70" s="26"/>
      <c r="U70" s="26"/>
      <c r="V70" s="26"/>
    </row>
    <row r="71" spans="3:22">
      <c r="H71" s="44">
        <v>2</v>
      </c>
      <c r="I71" s="3">
        <v>23</v>
      </c>
      <c r="J71" s="33" t="s">
        <v>27</v>
      </c>
      <c r="K71" s="3">
        <f t="shared" si="12"/>
        <v>31</v>
      </c>
      <c r="L71" s="33" t="s">
        <v>64</v>
      </c>
      <c r="M71" s="392">
        <v>1496</v>
      </c>
      <c r="N71" s="89">
        <f t="shared" si="13"/>
        <v>1681</v>
      </c>
      <c r="R71" s="48"/>
      <c r="S71" s="26"/>
      <c r="T71" s="26"/>
      <c r="U71" s="26"/>
      <c r="V71" s="26"/>
    </row>
    <row r="72" spans="3:22">
      <c r="H72" s="290">
        <v>1</v>
      </c>
      <c r="I72" s="3">
        <v>28</v>
      </c>
      <c r="J72" s="33" t="s">
        <v>32</v>
      </c>
      <c r="K72" s="3">
        <f t="shared" si="12"/>
        <v>39</v>
      </c>
      <c r="L72" s="33" t="s">
        <v>39</v>
      </c>
      <c r="M72" s="392">
        <v>1260</v>
      </c>
      <c r="N72" s="89">
        <f t="shared" si="13"/>
        <v>1479</v>
      </c>
      <c r="R72" s="48"/>
      <c r="S72" s="26"/>
      <c r="T72" s="26"/>
      <c r="U72" s="26"/>
      <c r="V72" s="26"/>
    </row>
    <row r="73" spans="3:22">
      <c r="H73" s="44">
        <v>0</v>
      </c>
      <c r="I73" s="3">
        <v>2</v>
      </c>
      <c r="J73" s="33" t="s">
        <v>6</v>
      </c>
      <c r="K73" s="3">
        <f t="shared" si="12"/>
        <v>40</v>
      </c>
      <c r="L73" s="33" t="s">
        <v>2</v>
      </c>
      <c r="M73" s="392">
        <v>1549</v>
      </c>
      <c r="N73" s="89">
        <f t="shared" si="13"/>
        <v>1471</v>
      </c>
      <c r="R73" s="48"/>
      <c r="S73" s="26"/>
      <c r="T73" s="26"/>
      <c r="U73" s="26"/>
      <c r="V73" s="26"/>
    </row>
    <row r="74" spans="3:22">
      <c r="H74" s="44">
        <v>0</v>
      </c>
      <c r="I74" s="3">
        <v>3</v>
      </c>
      <c r="J74" s="33" t="s">
        <v>10</v>
      </c>
      <c r="K74" s="3">
        <f t="shared" si="12"/>
        <v>25</v>
      </c>
      <c r="L74" s="33" t="s">
        <v>29</v>
      </c>
      <c r="M74" s="392">
        <v>2581</v>
      </c>
      <c r="N74" s="89">
        <f t="shared" si="13"/>
        <v>1437</v>
      </c>
      <c r="R74" s="48"/>
      <c r="S74" s="26"/>
      <c r="T74" s="26"/>
      <c r="U74" s="26"/>
      <c r="V74" s="26"/>
    </row>
    <row r="75" spans="3:22">
      <c r="H75" s="88">
        <v>0</v>
      </c>
      <c r="I75" s="3">
        <v>4</v>
      </c>
      <c r="J75" s="33" t="s">
        <v>11</v>
      </c>
      <c r="K75" s="3">
        <f t="shared" si="12"/>
        <v>38</v>
      </c>
      <c r="L75" s="33" t="s">
        <v>38</v>
      </c>
      <c r="M75" s="392">
        <v>1276</v>
      </c>
      <c r="N75" s="89">
        <f t="shared" si="13"/>
        <v>1251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5</v>
      </c>
      <c r="J76" s="33" t="s">
        <v>12</v>
      </c>
      <c r="K76" s="14">
        <f t="shared" si="12"/>
        <v>14</v>
      </c>
      <c r="L76" s="77" t="s">
        <v>19</v>
      </c>
      <c r="M76" s="393">
        <v>1362</v>
      </c>
      <c r="N76" s="166">
        <f t="shared" si="13"/>
        <v>1153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6</v>
      </c>
      <c r="J77" s="33" t="s">
        <v>13</v>
      </c>
      <c r="K77" s="3"/>
      <c r="L77" s="114" t="s">
        <v>56</v>
      </c>
      <c r="M77" s="295">
        <v>60420</v>
      </c>
      <c r="N77" s="171">
        <f>SUM(H90)</f>
        <v>62709</v>
      </c>
      <c r="R77" s="48"/>
      <c r="S77" s="26"/>
      <c r="T77" s="26"/>
      <c r="U77" s="26"/>
      <c r="V77" s="26"/>
    </row>
    <row r="78" spans="3:22">
      <c r="H78" s="43">
        <v>0</v>
      </c>
      <c r="I78" s="3">
        <v>7</v>
      </c>
      <c r="J78" s="33" t="s">
        <v>14</v>
      </c>
      <c r="R78" s="48"/>
      <c r="S78" s="26"/>
      <c r="T78" s="26"/>
      <c r="U78" s="26"/>
      <c r="V78" s="26"/>
    </row>
    <row r="79" spans="3:22">
      <c r="H79" s="88">
        <v>0</v>
      </c>
      <c r="I79" s="3">
        <v>8</v>
      </c>
      <c r="J79" s="33" t="s">
        <v>15</v>
      </c>
      <c r="R79" s="48"/>
      <c r="S79" s="26"/>
      <c r="T79" s="26"/>
      <c r="U79" s="26"/>
      <c r="V79" s="26"/>
    </row>
    <row r="80" spans="3:22">
      <c r="H80" s="348">
        <v>0</v>
      </c>
      <c r="I80" s="3">
        <v>10</v>
      </c>
      <c r="J80" s="33" t="s">
        <v>16</v>
      </c>
      <c r="R80" s="48"/>
      <c r="S80" s="26"/>
      <c r="T80" s="26"/>
      <c r="U80" s="26"/>
      <c r="V80" s="26"/>
    </row>
    <row r="81" spans="8:22">
      <c r="H81" s="89">
        <v>0</v>
      </c>
      <c r="I81" s="3">
        <v>12</v>
      </c>
      <c r="J81" s="33" t="s">
        <v>18</v>
      </c>
      <c r="R81" s="48"/>
      <c r="S81" s="26"/>
      <c r="T81" s="26"/>
      <c r="U81" s="26"/>
      <c r="V81" s="26"/>
    </row>
    <row r="82" spans="8:22">
      <c r="H82" s="44">
        <v>0</v>
      </c>
      <c r="I82" s="3">
        <v>18</v>
      </c>
      <c r="J82" s="33" t="s">
        <v>22</v>
      </c>
      <c r="L82" s="42"/>
      <c r="M82" s="26"/>
      <c r="R82" s="48"/>
      <c r="S82" s="26"/>
      <c r="T82" s="26"/>
      <c r="U82" s="26"/>
      <c r="V82" s="26"/>
    </row>
    <row r="83" spans="8:22">
      <c r="H83" s="44">
        <v>0</v>
      </c>
      <c r="I83" s="3">
        <v>20</v>
      </c>
      <c r="J83" s="33" t="s">
        <v>24</v>
      </c>
      <c r="L83" s="42"/>
      <c r="M83" s="26"/>
      <c r="R83" s="48"/>
      <c r="S83" s="26"/>
      <c r="T83" s="26"/>
      <c r="U83" s="26"/>
      <c r="V83" s="26"/>
    </row>
    <row r="84" spans="8:22">
      <c r="H84" s="44">
        <v>0</v>
      </c>
      <c r="I84" s="3">
        <v>21</v>
      </c>
      <c r="J84" s="33" t="s">
        <v>72</v>
      </c>
      <c r="L84" s="42"/>
      <c r="M84" s="26"/>
      <c r="R84" s="48"/>
      <c r="S84" s="26"/>
      <c r="T84" s="26"/>
      <c r="U84" s="26"/>
      <c r="V84" s="26"/>
    </row>
    <row r="85" spans="8:22">
      <c r="H85" s="44">
        <v>0</v>
      </c>
      <c r="I85" s="3">
        <v>27</v>
      </c>
      <c r="J85" s="33" t="s">
        <v>31</v>
      </c>
      <c r="L85" s="42"/>
      <c r="M85" s="26"/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L87" s="47"/>
      <c r="M87" s="387"/>
      <c r="R87" s="48"/>
      <c r="S87" s="26"/>
      <c r="T87" s="26"/>
      <c r="U87" s="26"/>
      <c r="V87" s="26"/>
    </row>
    <row r="88" spans="8:22">
      <c r="H88" s="88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88">
        <v>0</v>
      </c>
      <c r="I89" s="3">
        <v>35</v>
      </c>
      <c r="J89" s="33" t="s">
        <v>36</v>
      </c>
      <c r="R89" s="48"/>
    </row>
    <row r="90" spans="8:22">
      <c r="H90" s="117">
        <f>SUM(H50:H89)</f>
        <v>62709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topLeftCell="A46" zoomScaleNormal="100" workbookViewId="0">
      <selection activeCell="O44" sqref="O44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s="384"/>
      <c r="J1" s="46"/>
      <c r="L1" s="47"/>
      <c r="M1" s="396"/>
      <c r="N1" s="47"/>
      <c r="O1" s="48"/>
      <c r="R1" s="108"/>
    </row>
    <row r="2" spans="8:30" ht="13.5" customHeight="1">
      <c r="H2" s="291" t="s">
        <v>206</v>
      </c>
      <c r="I2" s="3"/>
      <c r="J2" s="182" t="s">
        <v>70</v>
      </c>
      <c r="K2" s="81"/>
      <c r="L2" s="317" t="s">
        <v>207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8" t="s">
        <v>99</v>
      </c>
      <c r="M3" s="400"/>
      <c r="N3" s="401"/>
      <c r="O3" s="1"/>
      <c r="R3" s="48"/>
      <c r="S3" s="26"/>
      <c r="T3" s="26"/>
      <c r="U3" s="26"/>
      <c r="V3" s="26"/>
    </row>
    <row r="4" spans="8:30" ht="13.5" customHeight="1">
      <c r="H4" s="89">
        <v>32214</v>
      </c>
      <c r="I4" s="3">
        <v>33</v>
      </c>
      <c r="J4" s="160" t="s">
        <v>0</v>
      </c>
      <c r="K4" s="120">
        <f>SUM(I4)</f>
        <v>33</v>
      </c>
      <c r="L4" s="310">
        <v>31523</v>
      </c>
      <c r="M4" s="406"/>
      <c r="N4" s="427"/>
      <c r="O4" s="1"/>
      <c r="R4" s="48"/>
      <c r="S4" s="26"/>
      <c r="T4" s="26"/>
      <c r="U4" s="26"/>
      <c r="V4" s="26"/>
    </row>
    <row r="5" spans="8:30" ht="13.5" customHeight="1">
      <c r="H5" s="88">
        <v>15628</v>
      </c>
      <c r="I5" s="3">
        <v>13</v>
      </c>
      <c r="J5" s="160" t="s">
        <v>7</v>
      </c>
      <c r="K5" s="120">
        <f t="shared" ref="K5:K13" si="0">SUM(I5)</f>
        <v>13</v>
      </c>
      <c r="L5" s="311">
        <v>14360</v>
      </c>
      <c r="M5" s="400"/>
      <c r="N5" s="427"/>
      <c r="O5" s="1"/>
      <c r="R5" s="48"/>
      <c r="S5" s="26"/>
      <c r="T5" s="26"/>
      <c r="U5" s="26"/>
      <c r="V5" s="26"/>
    </row>
    <row r="6" spans="8:30" ht="13.5" customHeight="1">
      <c r="H6" s="88">
        <v>12214</v>
      </c>
      <c r="I6" s="3">
        <v>9</v>
      </c>
      <c r="J6" s="3" t="s">
        <v>163</v>
      </c>
      <c r="K6" s="120">
        <f t="shared" si="0"/>
        <v>9</v>
      </c>
      <c r="L6" s="311">
        <v>15269</v>
      </c>
      <c r="M6" s="95"/>
      <c r="N6" s="427"/>
      <c r="O6" s="1"/>
      <c r="R6" s="48"/>
      <c r="S6" s="26"/>
      <c r="T6" s="26"/>
      <c r="U6" s="26"/>
      <c r="V6" s="26"/>
    </row>
    <row r="7" spans="8:30" ht="13.5" customHeight="1">
      <c r="H7" s="88">
        <v>8324</v>
      </c>
      <c r="I7" s="3">
        <v>34</v>
      </c>
      <c r="J7" s="160" t="s">
        <v>1</v>
      </c>
      <c r="K7" s="120">
        <f t="shared" si="0"/>
        <v>34</v>
      </c>
      <c r="L7" s="311">
        <v>9097</v>
      </c>
      <c r="M7" s="95"/>
      <c r="N7" s="427"/>
      <c r="O7" s="1"/>
      <c r="R7" s="48"/>
      <c r="S7" s="26"/>
      <c r="T7" s="26"/>
      <c r="U7" s="26"/>
      <c r="V7" s="26"/>
    </row>
    <row r="8" spans="8:30" ht="13.5" customHeight="1">
      <c r="H8" s="88">
        <v>7222</v>
      </c>
      <c r="I8" s="3">
        <v>24</v>
      </c>
      <c r="J8" s="160" t="s">
        <v>28</v>
      </c>
      <c r="K8" s="120">
        <f t="shared" si="0"/>
        <v>24</v>
      </c>
      <c r="L8" s="311">
        <v>6845</v>
      </c>
      <c r="M8" s="95"/>
      <c r="N8" s="427"/>
      <c r="O8" s="1"/>
      <c r="R8" s="48"/>
      <c r="S8" s="26"/>
      <c r="T8" s="26"/>
      <c r="U8" s="26"/>
      <c r="V8" s="26"/>
    </row>
    <row r="9" spans="8:30" ht="13.5" customHeight="1">
      <c r="H9" s="290">
        <v>6022</v>
      </c>
      <c r="I9" s="3">
        <v>25</v>
      </c>
      <c r="J9" s="160" t="s">
        <v>29</v>
      </c>
      <c r="K9" s="120">
        <f t="shared" si="0"/>
        <v>25</v>
      </c>
      <c r="L9" s="311">
        <v>5142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3198</v>
      </c>
      <c r="I10" s="3">
        <v>17</v>
      </c>
      <c r="J10" s="160" t="s">
        <v>21</v>
      </c>
      <c r="K10" s="120">
        <f t="shared" si="0"/>
        <v>17</v>
      </c>
      <c r="L10" s="311">
        <v>3184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2447</v>
      </c>
      <c r="I11" s="3">
        <v>22</v>
      </c>
      <c r="J11" s="160" t="s">
        <v>26</v>
      </c>
      <c r="K11" s="120">
        <f t="shared" si="0"/>
        <v>22</v>
      </c>
      <c r="L11" s="311">
        <v>3495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1717</v>
      </c>
      <c r="I12" s="3">
        <v>1</v>
      </c>
      <c r="J12" s="160" t="s">
        <v>4</v>
      </c>
      <c r="K12" s="120">
        <f t="shared" si="0"/>
        <v>1</v>
      </c>
      <c r="L12" s="311">
        <v>1759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1406</v>
      </c>
      <c r="I13" s="14">
        <v>36</v>
      </c>
      <c r="J13" s="162" t="s">
        <v>5</v>
      </c>
      <c r="K13" s="181">
        <f t="shared" si="0"/>
        <v>36</v>
      </c>
      <c r="L13" s="319">
        <v>1660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6">
        <v>1393</v>
      </c>
      <c r="I14" s="220">
        <v>26</v>
      </c>
      <c r="J14" s="221" t="s">
        <v>30</v>
      </c>
      <c r="K14" s="81" t="s">
        <v>8</v>
      </c>
      <c r="L14" s="320">
        <v>107301</v>
      </c>
      <c r="N14" s="48"/>
      <c r="R14" s="48"/>
      <c r="S14" s="26"/>
      <c r="T14" s="26"/>
      <c r="U14" s="26"/>
      <c r="V14" s="26"/>
    </row>
    <row r="15" spans="8:30" ht="13.5" customHeight="1">
      <c r="H15" s="88">
        <v>1345</v>
      </c>
      <c r="I15" s="3">
        <v>40</v>
      </c>
      <c r="J15" s="160" t="s">
        <v>2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1342</v>
      </c>
      <c r="I16" s="3">
        <v>20</v>
      </c>
      <c r="J16" s="160" t="s">
        <v>24</v>
      </c>
      <c r="K16" s="50"/>
      <c r="R16" s="48"/>
      <c r="S16" s="26"/>
      <c r="T16" s="26"/>
      <c r="U16" s="26"/>
      <c r="V16" s="26"/>
    </row>
    <row r="17" spans="1:22" ht="13.5" customHeight="1">
      <c r="H17" s="88">
        <v>1292</v>
      </c>
      <c r="I17" s="3">
        <v>39</v>
      </c>
      <c r="J17" s="160" t="s">
        <v>39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1192</v>
      </c>
      <c r="I18" s="3">
        <v>21</v>
      </c>
      <c r="J18" s="160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1179</v>
      </c>
      <c r="I19" s="3">
        <v>6</v>
      </c>
      <c r="J19" s="160" t="s">
        <v>13</v>
      </c>
      <c r="L19" s="416" t="s">
        <v>185</v>
      </c>
      <c r="M19" s="440" t="s">
        <v>184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1164</v>
      </c>
      <c r="I20" s="3">
        <v>16</v>
      </c>
      <c r="J20" s="160" t="s">
        <v>3</v>
      </c>
      <c r="K20" s="120">
        <f>SUM(I4)</f>
        <v>33</v>
      </c>
      <c r="L20" s="160" t="s">
        <v>0</v>
      </c>
      <c r="M20" s="321">
        <v>27807</v>
      </c>
      <c r="N20" s="89">
        <f>SUM(H4)</f>
        <v>32214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197</v>
      </c>
      <c r="D21" s="59" t="s">
        <v>186</v>
      </c>
      <c r="E21" s="59" t="s">
        <v>41</v>
      </c>
      <c r="F21" s="59" t="s">
        <v>50</v>
      </c>
      <c r="G21" s="8" t="s">
        <v>174</v>
      </c>
      <c r="H21" s="88">
        <v>951</v>
      </c>
      <c r="I21" s="3">
        <v>15</v>
      </c>
      <c r="J21" s="160" t="s">
        <v>20</v>
      </c>
      <c r="K21" s="120">
        <f t="shared" ref="K21:K29" si="1">SUM(I5)</f>
        <v>13</v>
      </c>
      <c r="L21" s="160" t="s">
        <v>7</v>
      </c>
      <c r="M21" s="322">
        <v>16635</v>
      </c>
      <c r="N21" s="89">
        <f t="shared" ref="N21:N29" si="2">SUM(H5)</f>
        <v>15628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32214</v>
      </c>
      <c r="D22" s="97">
        <f>SUM(L4)</f>
        <v>31523</v>
      </c>
      <c r="E22" s="55">
        <f t="shared" ref="E22:E31" si="3">SUM(N20/M20*100)</f>
        <v>115.84852734922862</v>
      </c>
      <c r="F22" s="52">
        <f t="shared" ref="F22:F32" si="4">SUM(C22/D22*100)</f>
        <v>102.19205024902452</v>
      </c>
      <c r="G22" s="62"/>
      <c r="H22" s="88">
        <v>936</v>
      </c>
      <c r="I22" s="3">
        <v>12</v>
      </c>
      <c r="J22" s="160" t="s">
        <v>18</v>
      </c>
      <c r="K22" s="120">
        <f t="shared" si="1"/>
        <v>9</v>
      </c>
      <c r="L22" s="3" t="s">
        <v>163</v>
      </c>
      <c r="M22" s="322">
        <v>11339</v>
      </c>
      <c r="N22" s="89">
        <f t="shared" si="2"/>
        <v>12214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15628</v>
      </c>
      <c r="D23" s="97">
        <f t="shared" ref="D23:D31" si="6">SUM(L5)</f>
        <v>14360</v>
      </c>
      <c r="E23" s="55">
        <f t="shared" si="3"/>
        <v>93.94649834685903</v>
      </c>
      <c r="F23" s="52">
        <f t="shared" si="4"/>
        <v>108.8300835654596</v>
      </c>
      <c r="G23" s="62"/>
      <c r="H23" s="88">
        <v>841</v>
      </c>
      <c r="I23" s="3">
        <v>2</v>
      </c>
      <c r="J23" s="160" t="s">
        <v>6</v>
      </c>
      <c r="K23" s="120">
        <f t="shared" si="1"/>
        <v>34</v>
      </c>
      <c r="L23" s="160" t="s">
        <v>1</v>
      </c>
      <c r="M23" s="322">
        <v>7209</v>
      </c>
      <c r="N23" s="89">
        <f t="shared" si="2"/>
        <v>8324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163</v>
      </c>
      <c r="C24" s="43">
        <f t="shared" si="5"/>
        <v>12214</v>
      </c>
      <c r="D24" s="97">
        <f t="shared" si="6"/>
        <v>15269</v>
      </c>
      <c r="E24" s="55">
        <f t="shared" si="3"/>
        <v>107.71672987035895</v>
      </c>
      <c r="F24" s="52">
        <f t="shared" si="4"/>
        <v>79.992140939157778</v>
      </c>
      <c r="G24" s="62"/>
      <c r="H24" s="88">
        <v>483</v>
      </c>
      <c r="I24" s="3">
        <v>18</v>
      </c>
      <c r="J24" s="160" t="s">
        <v>22</v>
      </c>
      <c r="K24" s="120">
        <f t="shared" si="1"/>
        <v>24</v>
      </c>
      <c r="L24" s="160" t="s">
        <v>28</v>
      </c>
      <c r="M24" s="322">
        <v>7431</v>
      </c>
      <c r="N24" s="89">
        <f t="shared" si="2"/>
        <v>7222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8324</v>
      </c>
      <c r="D25" s="97">
        <f t="shared" si="6"/>
        <v>9097</v>
      </c>
      <c r="E25" s="55">
        <f t="shared" si="3"/>
        <v>115.46677763906229</v>
      </c>
      <c r="F25" s="52">
        <f t="shared" si="4"/>
        <v>91.502693195558976</v>
      </c>
      <c r="G25" s="62"/>
      <c r="H25" s="290">
        <v>397</v>
      </c>
      <c r="I25" s="3">
        <v>38</v>
      </c>
      <c r="J25" s="160" t="s">
        <v>38</v>
      </c>
      <c r="K25" s="120">
        <f t="shared" si="1"/>
        <v>25</v>
      </c>
      <c r="L25" s="160" t="s">
        <v>29</v>
      </c>
      <c r="M25" s="322">
        <v>6220</v>
      </c>
      <c r="N25" s="89">
        <f t="shared" si="2"/>
        <v>6022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7222</v>
      </c>
      <c r="D26" s="97">
        <f t="shared" si="6"/>
        <v>6845</v>
      </c>
      <c r="E26" s="55">
        <f t="shared" si="3"/>
        <v>97.187457946440588</v>
      </c>
      <c r="F26" s="52">
        <f t="shared" si="4"/>
        <v>105.50766983199415</v>
      </c>
      <c r="G26" s="72"/>
      <c r="H26" s="88">
        <v>319</v>
      </c>
      <c r="I26" s="3">
        <v>14</v>
      </c>
      <c r="J26" s="160" t="s">
        <v>19</v>
      </c>
      <c r="K26" s="120">
        <f t="shared" si="1"/>
        <v>17</v>
      </c>
      <c r="L26" s="160" t="s">
        <v>21</v>
      </c>
      <c r="M26" s="322">
        <v>3199</v>
      </c>
      <c r="N26" s="89">
        <f t="shared" si="2"/>
        <v>3198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6022</v>
      </c>
      <c r="D27" s="97">
        <f t="shared" si="6"/>
        <v>5142</v>
      </c>
      <c r="E27" s="55">
        <f t="shared" si="3"/>
        <v>96.816720257234721</v>
      </c>
      <c r="F27" s="52">
        <f t="shared" si="4"/>
        <v>117.11396343835084</v>
      </c>
      <c r="G27" s="76"/>
      <c r="H27" s="290">
        <v>317</v>
      </c>
      <c r="I27" s="3">
        <v>31</v>
      </c>
      <c r="J27" s="3" t="s">
        <v>64</v>
      </c>
      <c r="K27" s="120">
        <f t="shared" si="1"/>
        <v>22</v>
      </c>
      <c r="L27" s="160" t="s">
        <v>26</v>
      </c>
      <c r="M27" s="322">
        <v>2862</v>
      </c>
      <c r="N27" s="89">
        <f t="shared" si="2"/>
        <v>2447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21</v>
      </c>
      <c r="C28" s="43">
        <f t="shared" si="5"/>
        <v>3198</v>
      </c>
      <c r="D28" s="97">
        <f t="shared" si="6"/>
        <v>3184</v>
      </c>
      <c r="E28" s="55">
        <f t="shared" si="3"/>
        <v>99.968740231322286</v>
      </c>
      <c r="F28" s="52">
        <f t="shared" si="4"/>
        <v>100.4396984924623</v>
      </c>
      <c r="G28" s="62"/>
      <c r="H28" s="88">
        <v>161</v>
      </c>
      <c r="I28" s="3">
        <v>11</v>
      </c>
      <c r="J28" s="160" t="s">
        <v>17</v>
      </c>
      <c r="K28" s="120">
        <f t="shared" si="1"/>
        <v>1</v>
      </c>
      <c r="L28" s="160" t="s">
        <v>4</v>
      </c>
      <c r="M28" s="322">
        <v>2036</v>
      </c>
      <c r="N28" s="89">
        <f t="shared" si="2"/>
        <v>1717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26</v>
      </c>
      <c r="C29" s="43">
        <f t="shared" si="5"/>
        <v>2447</v>
      </c>
      <c r="D29" s="97">
        <f t="shared" si="6"/>
        <v>3495</v>
      </c>
      <c r="E29" s="55">
        <f t="shared" si="3"/>
        <v>85.499650593990211</v>
      </c>
      <c r="F29" s="52">
        <f t="shared" si="4"/>
        <v>70.014306151645215</v>
      </c>
      <c r="G29" s="73"/>
      <c r="H29" s="88">
        <v>131</v>
      </c>
      <c r="I29" s="3">
        <v>5</v>
      </c>
      <c r="J29" s="160" t="s">
        <v>12</v>
      </c>
      <c r="K29" s="181">
        <f t="shared" si="1"/>
        <v>36</v>
      </c>
      <c r="L29" s="162" t="s">
        <v>5</v>
      </c>
      <c r="M29" s="323">
        <v>1031</v>
      </c>
      <c r="N29" s="89">
        <f t="shared" si="2"/>
        <v>1406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4</v>
      </c>
      <c r="C30" s="43">
        <f t="shared" si="5"/>
        <v>1717</v>
      </c>
      <c r="D30" s="97">
        <f t="shared" si="6"/>
        <v>1759</v>
      </c>
      <c r="E30" s="55">
        <f t="shared" si="3"/>
        <v>84.332023575638502</v>
      </c>
      <c r="F30" s="52">
        <f t="shared" si="4"/>
        <v>97.612279704377485</v>
      </c>
      <c r="G30" s="72"/>
      <c r="H30" s="88">
        <v>44</v>
      </c>
      <c r="I30" s="3">
        <v>29</v>
      </c>
      <c r="J30" s="160" t="s">
        <v>54</v>
      </c>
      <c r="K30" s="114"/>
      <c r="L30" s="333" t="s">
        <v>107</v>
      </c>
      <c r="M30" s="324">
        <v>98865</v>
      </c>
      <c r="N30" s="89">
        <f>SUM(H44)</f>
        <v>103968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5</v>
      </c>
      <c r="C31" s="43">
        <f t="shared" si="5"/>
        <v>1406</v>
      </c>
      <c r="D31" s="97">
        <f t="shared" si="6"/>
        <v>1660</v>
      </c>
      <c r="E31" s="56">
        <f t="shared" si="3"/>
        <v>136.37245392822504</v>
      </c>
      <c r="F31" s="63">
        <f t="shared" si="4"/>
        <v>84.698795180722897</v>
      </c>
      <c r="G31" s="75"/>
      <c r="H31" s="88">
        <v>40</v>
      </c>
      <c r="I31" s="3">
        <v>4</v>
      </c>
      <c r="J31" s="160" t="s">
        <v>11</v>
      </c>
      <c r="K31" s="45"/>
      <c r="L31" s="216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103968</v>
      </c>
      <c r="D32" s="67">
        <f>SUM(L14)</f>
        <v>107301</v>
      </c>
      <c r="E32" s="68">
        <f>SUM(N30/M30*100)</f>
        <v>105.16158397815202</v>
      </c>
      <c r="F32" s="63">
        <f t="shared" si="4"/>
        <v>96.893784773674057</v>
      </c>
      <c r="G32" s="83">
        <v>97.7</v>
      </c>
      <c r="H32" s="89">
        <v>27</v>
      </c>
      <c r="I32" s="3">
        <v>28</v>
      </c>
      <c r="J32" s="160" t="s">
        <v>32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19</v>
      </c>
      <c r="I33" s="3">
        <v>27</v>
      </c>
      <c r="J33" s="160" t="s">
        <v>31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3</v>
      </c>
      <c r="I34" s="3">
        <v>32</v>
      </c>
      <c r="J34" s="160" t="s">
        <v>35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3</v>
      </c>
      <c r="J35" s="160" t="s">
        <v>10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>
      <c r="H36" s="290">
        <v>0</v>
      </c>
      <c r="I36" s="3">
        <v>7</v>
      </c>
      <c r="J36" s="160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>
      <c r="H37" s="290">
        <v>0</v>
      </c>
      <c r="I37" s="3">
        <v>8</v>
      </c>
      <c r="J37" s="160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>
      <c r="H38" s="290">
        <v>0</v>
      </c>
      <c r="I38" s="3">
        <v>10</v>
      </c>
      <c r="J38" s="160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>
      <c r="H39" s="290">
        <v>0</v>
      </c>
      <c r="I39" s="3">
        <v>19</v>
      </c>
      <c r="J39" s="160" t="s">
        <v>23</v>
      </c>
      <c r="K39" s="45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23</v>
      </c>
      <c r="J40" s="160" t="s">
        <v>27</v>
      </c>
      <c r="K40" s="45"/>
      <c r="L40" s="47"/>
      <c r="M40" s="387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30</v>
      </c>
      <c r="J41" s="160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35</v>
      </c>
      <c r="J42" s="160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37</v>
      </c>
      <c r="J43" s="160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103968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J47" s="46"/>
      <c r="L47" s="404"/>
      <c r="N47" s="47"/>
      <c r="R47" s="48"/>
      <c r="S47" s="26"/>
      <c r="T47" s="26"/>
      <c r="U47" s="26"/>
      <c r="V47" s="26"/>
    </row>
    <row r="48" spans="3:30" ht="13.5" customHeight="1">
      <c r="H48" s="183" t="s">
        <v>204</v>
      </c>
      <c r="I48" s="3"/>
      <c r="J48" s="178" t="s">
        <v>104</v>
      </c>
      <c r="K48" s="81"/>
      <c r="L48" s="297" t="s">
        <v>207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M49" s="400"/>
      <c r="N49" s="401"/>
      <c r="R49" s="48"/>
      <c r="S49" s="26"/>
      <c r="T49" s="26"/>
      <c r="U49" s="26"/>
      <c r="V49" s="26"/>
    </row>
    <row r="50" spans="1:22" ht="13.5" customHeight="1">
      <c r="H50" s="89">
        <v>404237</v>
      </c>
      <c r="I50" s="160">
        <v>17</v>
      </c>
      <c r="J50" s="160" t="s">
        <v>21</v>
      </c>
      <c r="K50" s="123">
        <f>SUM(I50)</f>
        <v>17</v>
      </c>
      <c r="L50" s="298">
        <v>347208</v>
      </c>
      <c r="M50" s="400"/>
      <c r="N50" s="401"/>
      <c r="O50" s="26"/>
      <c r="R50" s="48"/>
      <c r="S50" s="26"/>
      <c r="T50" s="26"/>
      <c r="U50" s="26"/>
      <c r="V50" s="26"/>
    </row>
    <row r="51" spans="1:22" ht="13.5" customHeight="1">
      <c r="H51" s="290">
        <v>102650</v>
      </c>
      <c r="I51" s="160">
        <v>36</v>
      </c>
      <c r="J51" s="160" t="s">
        <v>5</v>
      </c>
      <c r="K51" s="123">
        <f t="shared" ref="K51:K59" si="7">SUM(I51)</f>
        <v>36</v>
      </c>
      <c r="L51" s="298">
        <v>103118</v>
      </c>
      <c r="M51" s="400"/>
      <c r="N51" s="401"/>
      <c r="O51" s="26"/>
      <c r="R51" s="48"/>
      <c r="S51" s="26"/>
      <c r="T51" s="26"/>
      <c r="U51" s="26"/>
      <c r="V51" s="26"/>
    </row>
    <row r="52" spans="1:22" ht="13.5" customHeight="1">
      <c r="H52" s="88">
        <v>41596</v>
      </c>
      <c r="I52" s="160">
        <v>40</v>
      </c>
      <c r="J52" s="160" t="s">
        <v>2</v>
      </c>
      <c r="K52" s="123">
        <f t="shared" si="7"/>
        <v>40</v>
      </c>
      <c r="L52" s="298">
        <v>34195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290">
        <v>21498</v>
      </c>
      <c r="I53" s="160">
        <v>16</v>
      </c>
      <c r="J53" s="160" t="s">
        <v>3</v>
      </c>
      <c r="K53" s="123">
        <f t="shared" si="7"/>
        <v>16</v>
      </c>
      <c r="L53" s="298">
        <v>24434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197</v>
      </c>
      <c r="D54" s="59" t="s">
        <v>186</v>
      </c>
      <c r="E54" s="59" t="s">
        <v>41</v>
      </c>
      <c r="F54" s="59" t="s">
        <v>50</v>
      </c>
      <c r="G54" s="8" t="s">
        <v>174</v>
      </c>
      <c r="H54" s="88">
        <v>20979</v>
      </c>
      <c r="I54" s="160">
        <v>38</v>
      </c>
      <c r="J54" s="160" t="s">
        <v>38</v>
      </c>
      <c r="K54" s="123">
        <f t="shared" si="7"/>
        <v>38</v>
      </c>
      <c r="L54" s="298">
        <v>30172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404237</v>
      </c>
      <c r="D55" s="5">
        <f t="shared" ref="D55:D64" si="8">SUM(L50)</f>
        <v>347208</v>
      </c>
      <c r="E55" s="52">
        <f>SUM(N66/M66*100)</f>
        <v>95.22437633977998</v>
      </c>
      <c r="F55" s="52">
        <f t="shared" ref="F55:F65" si="9">SUM(C55/D55*100)</f>
        <v>116.42502476901453</v>
      </c>
      <c r="G55" s="62"/>
      <c r="H55" s="290">
        <v>19877</v>
      </c>
      <c r="I55" s="160">
        <v>24</v>
      </c>
      <c r="J55" s="160" t="s">
        <v>28</v>
      </c>
      <c r="K55" s="123">
        <f t="shared" si="7"/>
        <v>24</v>
      </c>
      <c r="L55" s="298">
        <v>22119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102650</v>
      </c>
      <c r="D56" s="5">
        <f t="shared" si="8"/>
        <v>103118</v>
      </c>
      <c r="E56" s="52">
        <f t="shared" ref="E56:E65" si="11">SUM(N67/M67*100)</f>
        <v>95.723451079861249</v>
      </c>
      <c r="F56" s="52">
        <f t="shared" si="9"/>
        <v>99.546151011462598</v>
      </c>
      <c r="G56" s="62"/>
      <c r="H56" s="88">
        <v>16782</v>
      </c>
      <c r="I56" s="160">
        <v>37</v>
      </c>
      <c r="J56" s="160" t="s">
        <v>37</v>
      </c>
      <c r="K56" s="123">
        <f t="shared" si="7"/>
        <v>37</v>
      </c>
      <c r="L56" s="298">
        <v>12742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41596</v>
      </c>
      <c r="D57" s="5">
        <f t="shared" si="8"/>
        <v>34195</v>
      </c>
      <c r="E57" s="52">
        <f t="shared" si="11"/>
        <v>101.11086803276696</v>
      </c>
      <c r="F57" s="52">
        <f t="shared" si="9"/>
        <v>121.64351513379148</v>
      </c>
      <c r="G57" s="62"/>
      <c r="H57" s="88">
        <v>13507</v>
      </c>
      <c r="I57" s="160">
        <v>25</v>
      </c>
      <c r="J57" s="160" t="s">
        <v>29</v>
      </c>
      <c r="K57" s="123">
        <f t="shared" si="7"/>
        <v>25</v>
      </c>
      <c r="L57" s="298">
        <v>20084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21498</v>
      </c>
      <c r="D58" s="5">
        <f t="shared" si="8"/>
        <v>24434</v>
      </c>
      <c r="E58" s="52">
        <f t="shared" si="11"/>
        <v>95.943232025706251</v>
      </c>
      <c r="F58" s="52">
        <f t="shared" si="9"/>
        <v>87.983956781533919</v>
      </c>
      <c r="G58" s="62"/>
      <c r="H58" s="377">
        <v>13375</v>
      </c>
      <c r="I58" s="162">
        <v>26</v>
      </c>
      <c r="J58" s="162" t="s">
        <v>30</v>
      </c>
      <c r="K58" s="123">
        <f t="shared" si="7"/>
        <v>26</v>
      </c>
      <c r="L58" s="296">
        <v>17703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38</v>
      </c>
      <c r="C59" s="43">
        <f t="shared" si="10"/>
        <v>20979</v>
      </c>
      <c r="D59" s="5">
        <f t="shared" si="8"/>
        <v>30172</v>
      </c>
      <c r="E59" s="52">
        <f t="shared" si="11"/>
        <v>91.110049509250416</v>
      </c>
      <c r="F59" s="52">
        <f t="shared" si="9"/>
        <v>69.531353572849</v>
      </c>
      <c r="G59" s="72"/>
      <c r="H59" s="377">
        <v>13264</v>
      </c>
      <c r="I59" s="162">
        <v>33</v>
      </c>
      <c r="J59" s="162" t="s">
        <v>0</v>
      </c>
      <c r="K59" s="123">
        <f t="shared" si="7"/>
        <v>33</v>
      </c>
      <c r="L59" s="296">
        <v>12950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19877</v>
      </c>
      <c r="D60" s="5">
        <f t="shared" si="8"/>
        <v>22119</v>
      </c>
      <c r="E60" s="52">
        <f t="shared" si="11"/>
        <v>96.205411161124815</v>
      </c>
      <c r="F60" s="52">
        <f t="shared" si="9"/>
        <v>89.863917898639173</v>
      </c>
      <c r="G60" s="62"/>
      <c r="H60" s="430">
        <v>7360</v>
      </c>
      <c r="I60" s="221">
        <v>30</v>
      </c>
      <c r="J60" s="221" t="s">
        <v>98</v>
      </c>
      <c r="K60" s="81" t="s">
        <v>8</v>
      </c>
      <c r="L60" s="300">
        <v>679408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37</v>
      </c>
      <c r="C61" s="43">
        <f t="shared" si="10"/>
        <v>16782</v>
      </c>
      <c r="D61" s="5">
        <f t="shared" si="8"/>
        <v>12742</v>
      </c>
      <c r="E61" s="52">
        <f t="shared" si="11"/>
        <v>106.9871222746398</v>
      </c>
      <c r="F61" s="52">
        <f t="shared" si="9"/>
        <v>131.70616857636165</v>
      </c>
      <c r="G61" s="62"/>
      <c r="H61" s="88">
        <v>7292</v>
      </c>
      <c r="I61" s="160">
        <v>35</v>
      </c>
      <c r="J61" s="160" t="s">
        <v>36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29</v>
      </c>
      <c r="C62" s="43">
        <f t="shared" si="10"/>
        <v>13507</v>
      </c>
      <c r="D62" s="5">
        <f t="shared" si="8"/>
        <v>20084</v>
      </c>
      <c r="E62" s="52">
        <f t="shared" si="11"/>
        <v>97.256624423963132</v>
      </c>
      <c r="F62" s="52">
        <f t="shared" si="9"/>
        <v>67.252539334793866</v>
      </c>
      <c r="G62" s="73"/>
      <c r="H62" s="88">
        <v>6009</v>
      </c>
      <c r="I62" s="160">
        <v>14</v>
      </c>
      <c r="J62" s="160" t="s">
        <v>19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30</v>
      </c>
      <c r="C63" s="43">
        <f t="shared" si="10"/>
        <v>13375</v>
      </c>
      <c r="D63" s="5">
        <f t="shared" si="8"/>
        <v>17703</v>
      </c>
      <c r="E63" s="52">
        <f t="shared" si="11"/>
        <v>91.559419496166484</v>
      </c>
      <c r="F63" s="52">
        <f t="shared" si="9"/>
        <v>75.552166299497259</v>
      </c>
      <c r="G63" s="72"/>
      <c r="H63" s="88">
        <v>5258</v>
      </c>
      <c r="I63" s="160">
        <v>34</v>
      </c>
      <c r="J63" s="160" t="s">
        <v>1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13264</v>
      </c>
      <c r="D64" s="5">
        <f t="shared" si="8"/>
        <v>12950</v>
      </c>
      <c r="E64" s="57">
        <f t="shared" si="11"/>
        <v>115.188884064264</v>
      </c>
      <c r="F64" s="52">
        <f t="shared" si="9"/>
        <v>102.42471042471041</v>
      </c>
      <c r="G64" s="75"/>
      <c r="H64" s="122">
        <v>5218</v>
      </c>
      <c r="I64" s="160">
        <v>15</v>
      </c>
      <c r="J64" s="160" t="s">
        <v>20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713166</v>
      </c>
      <c r="D65" s="67">
        <f>SUM(L60)</f>
        <v>679408</v>
      </c>
      <c r="E65" s="70">
        <f t="shared" si="11"/>
        <v>96.247621361188706</v>
      </c>
      <c r="F65" s="70">
        <f t="shared" si="9"/>
        <v>104.96873748910815</v>
      </c>
      <c r="G65" s="83">
        <v>73</v>
      </c>
      <c r="H65" s="89">
        <v>3589</v>
      </c>
      <c r="I65" s="160">
        <v>29</v>
      </c>
      <c r="J65" s="160" t="s">
        <v>54</v>
      </c>
      <c r="L65" s="190" t="s">
        <v>104</v>
      </c>
      <c r="M65" s="141" t="s">
        <v>179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88">
        <v>3083</v>
      </c>
      <c r="I66" s="160">
        <v>1</v>
      </c>
      <c r="J66" s="160" t="s">
        <v>4</v>
      </c>
      <c r="K66" s="116">
        <f>SUM(I50)</f>
        <v>17</v>
      </c>
      <c r="L66" s="160" t="s">
        <v>21</v>
      </c>
      <c r="M66" s="309">
        <v>424510</v>
      </c>
      <c r="N66" s="89">
        <f>SUM(H50)</f>
        <v>404237</v>
      </c>
      <c r="R66" s="48"/>
      <c r="S66" s="26"/>
      <c r="T66" s="26"/>
      <c r="U66" s="26"/>
      <c r="V66" s="26"/>
    </row>
    <row r="67" spans="1:22" ht="13.5" customHeight="1">
      <c r="H67" s="88">
        <v>2991</v>
      </c>
      <c r="I67" s="160">
        <v>21</v>
      </c>
      <c r="J67" s="160" t="s">
        <v>25</v>
      </c>
      <c r="K67" s="116">
        <f t="shared" ref="K67:K75" si="12">SUM(I51)</f>
        <v>36</v>
      </c>
      <c r="L67" s="160" t="s">
        <v>5</v>
      </c>
      <c r="M67" s="307">
        <v>107236</v>
      </c>
      <c r="N67" s="89">
        <f t="shared" ref="N67:N75" si="13">SUM(H51)</f>
        <v>102650</v>
      </c>
      <c r="R67" s="48"/>
      <c r="S67" s="26"/>
      <c r="T67" s="26"/>
      <c r="U67" s="26"/>
      <c r="V67" s="26"/>
    </row>
    <row r="68" spans="1:22" ht="13.5" customHeight="1">
      <c r="C68" s="26"/>
      <c r="H68" s="88">
        <v>1433</v>
      </c>
      <c r="I68" s="160">
        <v>11</v>
      </c>
      <c r="J68" s="160" t="s">
        <v>17</v>
      </c>
      <c r="K68" s="116">
        <f t="shared" si="12"/>
        <v>40</v>
      </c>
      <c r="L68" s="160" t="s">
        <v>2</v>
      </c>
      <c r="M68" s="307">
        <v>41139</v>
      </c>
      <c r="N68" s="89">
        <f t="shared" si="13"/>
        <v>41596</v>
      </c>
      <c r="R68" s="48"/>
      <c r="S68" s="26"/>
      <c r="T68" s="26"/>
      <c r="U68" s="26"/>
      <c r="V68" s="26"/>
    </row>
    <row r="69" spans="1:22" ht="13.5" customHeight="1">
      <c r="H69" s="290">
        <v>1127</v>
      </c>
      <c r="I69" s="160">
        <v>13</v>
      </c>
      <c r="J69" s="160" t="s">
        <v>7</v>
      </c>
      <c r="K69" s="116">
        <f t="shared" si="12"/>
        <v>16</v>
      </c>
      <c r="L69" s="160" t="s">
        <v>3</v>
      </c>
      <c r="M69" s="307">
        <v>22407</v>
      </c>
      <c r="N69" s="89">
        <f t="shared" si="13"/>
        <v>21498</v>
      </c>
      <c r="R69" s="48"/>
      <c r="S69" s="26"/>
      <c r="T69" s="26"/>
      <c r="U69" s="26"/>
      <c r="V69" s="26"/>
    </row>
    <row r="70" spans="1:22" ht="13.5" customHeight="1">
      <c r="H70" s="88">
        <v>416</v>
      </c>
      <c r="I70" s="160">
        <v>2</v>
      </c>
      <c r="J70" s="160" t="s">
        <v>6</v>
      </c>
      <c r="K70" s="116">
        <f t="shared" si="12"/>
        <v>38</v>
      </c>
      <c r="L70" s="160" t="s">
        <v>38</v>
      </c>
      <c r="M70" s="307">
        <v>23026</v>
      </c>
      <c r="N70" s="89">
        <f t="shared" si="13"/>
        <v>20979</v>
      </c>
      <c r="R70" s="48"/>
      <c r="S70" s="26"/>
      <c r="T70" s="26"/>
      <c r="U70" s="26"/>
      <c r="V70" s="26"/>
    </row>
    <row r="71" spans="1:22" ht="13.5" customHeight="1">
      <c r="H71" s="88">
        <v>367</v>
      </c>
      <c r="I71" s="160">
        <v>9</v>
      </c>
      <c r="J71" s="3" t="s">
        <v>163</v>
      </c>
      <c r="K71" s="116">
        <f t="shared" si="12"/>
        <v>24</v>
      </c>
      <c r="L71" s="160" t="s">
        <v>28</v>
      </c>
      <c r="M71" s="307">
        <v>20661</v>
      </c>
      <c r="N71" s="89">
        <f t="shared" si="13"/>
        <v>19877</v>
      </c>
      <c r="R71" s="48"/>
      <c r="S71" s="26"/>
      <c r="T71" s="26"/>
      <c r="U71" s="26"/>
      <c r="V71" s="26"/>
    </row>
    <row r="72" spans="1:22" ht="13.5" customHeight="1">
      <c r="H72" s="88">
        <v>313</v>
      </c>
      <c r="I72" s="160">
        <v>22</v>
      </c>
      <c r="J72" s="160" t="s">
        <v>26</v>
      </c>
      <c r="K72" s="116">
        <f t="shared" si="12"/>
        <v>37</v>
      </c>
      <c r="L72" s="160" t="s">
        <v>37</v>
      </c>
      <c r="M72" s="307">
        <v>15686</v>
      </c>
      <c r="N72" s="89">
        <f t="shared" si="13"/>
        <v>16782</v>
      </c>
      <c r="R72" s="48"/>
      <c r="S72" s="26"/>
      <c r="T72" s="26"/>
      <c r="U72" s="26"/>
      <c r="V72" s="26"/>
    </row>
    <row r="73" spans="1:22" ht="13.5" customHeight="1">
      <c r="H73" s="290">
        <v>261</v>
      </c>
      <c r="I73" s="160">
        <v>23</v>
      </c>
      <c r="J73" s="160" t="s">
        <v>27</v>
      </c>
      <c r="K73" s="116">
        <f t="shared" si="12"/>
        <v>25</v>
      </c>
      <c r="L73" s="160" t="s">
        <v>29</v>
      </c>
      <c r="M73" s="307">
        <v>13888</v>
      </c>
      <c r="N73" s="89">
        <f t="shared" si="13"/>
        <v>13507</v>
      </c>
      <c r="R73" s="48"/>
      <c r="S73" s="26"/>
      <c r="T73" s="26"/>
      <c r="U73" s="26"/>
      <c r="V73" s="26"/>
    </row>
    <row r="74" spans="1:22" ht="13.5" customHeight="1">
      <c r="H74" s="88">
        <v>188</v>
      </c>
      <c r="I74" s="160">
        <v>27</v>
      </c>
      <c r="J74" s="160" t="s">
        <v>31</v>
      </c>
      <c r="K74" s="116">
        <f t="shared" si="12"/>
        <v>26</v>
      </c>
      <c r="L74" s="162" t="s">
        <v>30</v>
      </c>
      <c r="M74" s="308">
        <v>14608</v>
      </c>
      <c r="N74" s="89">
        <f t="shared" si="13"/>
        <v>13375</v>
      </c>
      <c r="R74" s="48"/>
      <c r="S74" s="26"/>
      <c r="T74" s="26"/>
      <c r="U74" s="26"/>
      <c r="V74" s="26"/>
    </row>
    <row r="75" spans="1:22" ht="13.5" customHeight="1" thickBot="1">
      <c r="H75" s="88">
        <v>175</v>
      </c>
      <c r="I75" s="160">
        <v>28</v>
      </c>
      <c r="J75" s="160" t="s">
        <v>32</v>
      </c>
      <c r="K75" s="116">
        <f t="shared" si="12"/>
        <v>33</v>
      </c>
      <c r="L75" s="162" t="s">
        <v>0</v>
      </c>
      <c r="M75" s="308">
        <v>11515</v>
      </c>
      <c r="N75" s="166">
        <f t="shared" si="13"/>
        <v>13264</v>
      </c>
      <c r="R75" s="48"/>
      <c r="S75" s="26"/>
      <c r="T75" s="26"/>
      <c r="U75" s="26"/>
      <c r="V75" s="26"/>
    </row>
    <row r="76" spans="1:22" ht="13.5" customHeight="1" thickTop="1">
      <c r="H76" s="290">
        <v>154</v>
      </c>
      <c r="I76" s="160">
        <v>39</v>
      </c>
      <c r="J76" s="160" t="s">
        <v>39</v>
      </c>
      <c r="K76" s="3"/>
      <c r="L76" s="333" t="s">
        <v>107</v>
      </c>
      <c r="M76" s="338">
        <v>740970</v>
      </c>
      <c r="N76" s="171">
        <f>SUM(H90)</f>
        <v>713166</v>
      </c>
      <c r="R76" s="48"/>
      <c r="S76" s="26"/>
      <c r="T76" s="26"/>
      <c r="U76" s="26"/>
      <c r="V76" s="26"/>
    </row>
    <row r="77" spans="1:22" ht="13.5" customHeight="1">
      <c r="H77" s="88">
        <v>62</v>
      </c>
      <c r="I77" s="160">
        <v>4</v>
      </c>
      <c r="J77" s="160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56</v>
      </c>
      <c r="I78" s="160">
        <v>18</v>
      </c>
      <c r="J78" s="160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49</v>
      </c>
      <c r="I79" s="160">
        <v>12</v>
      </c>
      <c r="J79" s="160" t="s">
        <v>18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3</v>
      </c>
      <c r="J80" s="160" t="s">
        <v>10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5</v>
      </c>
      <c r="J81" s="160" t="s">
        <v>12</v>
      </c>
      <c r="K81" s="45"/>
      <c r="L81" s="42"/>
      <c r="M81" s="90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6</v>
      </c>
      <c r="J82" s="160" t="s">
        <v>13</v>
      </c>
      <c r="K82" s="45"/>
      <c r="L82" s="42"/>
      <c r="M82" s="90"/>
      <c r="R82" s="48"/>
      <c r="S82" s="26"/>
      <c r="T82" s="26"/>
      <c r="U82" s="26"/>
      <c r="V82" s="26"/>
    </row>
    <row r="83" spans="8:22" ht="13.5" customHeight="1">
      <c r="H83" s="290">
        <v>0</v>
      </c>
      <c r="I83" s="160">
        <v>7</v>
      </c>
      <c r="J83" s="160" t="s">
        <v>14</v>
      </c>
      <c r="K83" s="45"/>
      <c r="L83" s="42"/>
      <c r="M83" s="90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8</v>
      </c>
      <c r="J84" s="160" t="s">
        <v>15</v>
      </c>
      <c r="K84" s="45"/>
      <c r="L84" s="42"/>
      <c r="M84" s="90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10</v>
      </c>
      <c r="J85" s="160" t="s">
        <v>16</v>
      </c>
      <c r="K85" s="45"/>
      <c r="R85" s="48"/>
      <c r="S85" s="26"/>
      <c r="T85" s="26"/>
      <c r="U85" s="26"/>
      <c r="V85" s="26"/>
    </row>
    <row r="86" spans="8:22" ht="13.5" customHeight="1">
      <c r="H86" s="193">
        <v>0</v>
      </c>
      <c r="I86" s="160">
        <v>19</v>
      </c>
      <c r="J86" s="160" t="s">
        <v>23</v>
      </c>
      <c r="K86" s="45"/>
      <c r="L86" s="47"/>
      <c r="M86" s="436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713166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F71" sqref="F71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88</v>
      </c>
      <c r="C16" s="148" t="s">
        <v>89</v>
      </c>
      <c r="D16" s="148" t="s">
        <v>90</v>
      </c>
      <c r="E16" s="148" t="s">
        <v>79</v>
      </c>
      <c r="F16" s="148" t="s">
        <v>80</v>
      </c>
      <c r="G16" s="148" t="s">
        <v>81</v>
      </c>
      <c r="H16" s="148" t="s">
        <v>82</v>
      </c>
      <c r="I16" s="148" t="s">
        <v>83</v>
      </c>
      <c r="J16" s="148" t="s">
        <v>84</v>
      </c>
      <c r="K16" s="148" t="s">
        <v>85</v>
      </c>
      <c r="L16" s="148" t="s">
        <v>86</v>
      </c>
      <c r="M16" s="202" t="s">
        <v>87</v>
      </c>
      <c r="N16" s="204" t="s">
        <v>121</v>
      </c>
      <c r="O16" s="148" t="s">
        <v>123</v>
      </c>
    </row>
    <row r="17" spans="1:25" ht="11.1" customHeight="1">
      <c r="A17" s="6" t="s">
        <v>171</v>
      </c>
      <c r="B17" s="145">
        <v>60.4</v>
      </c>
      <c r="C17" s="145">
        <v>67.900000000000006</v>
      </c>
      <c r="D17" s="145">
        <v>64.7</v>
      </c>
      <c r="E17" s="145">
        <v>74.900000000000006</v>
      </c>
      <c r="F17" s="145">
        <v>58.4</v>
      </c>
      <c r="G17" s="145">
        <v>62.5</v>
      </c>
      <c r="H17" s="147">
        <v>65.5</v>
      </c>
      <c r="I17" s="145">
        <v>60</v>
      </c>
      <c r="J17" s="145">
        <v>66</v>
      </c>
      <c r="K17" s="145">
        <v>71.8</v>
      </c>
      <c r="L17" s="145">
        <v>82.7</v>
      </c>
      <c r="M17" s="146">
        <v>78.5</v>
      </c>
      <c r="N17" s="206">
        <f>SUM(B17:M17)</f>
        <v>813.3</v>
      </c>
      <c r="O17" s="205">
        <v>89.4</v>
      </c>
      <c r="P17" s="142"/>
      <c r="Q17" s="207"/>
      <c r="R17" s="208"/>
      <c r="S17" s="208"/>
      <c r="T17" s="142"/>
      <c r="U17" s="142"/>
      <c r="V17" s="142"/>
      <c r="W17" s="142"/>
      <c r="X17" s="142"/>
      <c r="Y17" s="142"/>
    </row>
    <row r="18" spans="1:25" ht="11.1" customHeight="1">
      <c r="A18" s="6" t="s">
        <v>173</v>
      </c>
      <c r="B18" s="145">
        <v>73.8</v>
      </c>
      <c r="C18" s="145">
        <v>75.2</v>
      </c>
      <c r="D18" s="145">
        <v>80.7</v>
      </c>
      <c r="E18" s="145">
        <v>84</v>
      </c>
      <c r="F18" s="145">
        <v>76.400000000000006</v>
      </c>
      <c r="G18" s="145">
        <v>85.7</v>
      </c>
      <c r="H18" s="147">
        <v>93.5</v>
      </c>
      <c r="I18" s="145">
        <v>83.6</v>
      </c>
      <c r="J18" s="145">
        <v>90.4</v>
      </c>
      <c r="K18" s="145">
        <v>78.8</v>
      </c>
      <c r="L18" s="145">
        <v>76.900000000000006</v>
      </c>
      <c r="M18" s="146">
        <v>79.7</v>
      </c>
      <c r="N18" s="206">
        <f>SUM(B18:M18)</f>
        <v>978.69999999999993</v>
      </c>
      <c r="O18" s="205">
        <f t="shared" ref="O18:O20" si="0">ROUND(N18/N17*100,1)</f>
        <v>120.3</v>
      </c>
      <c r="P18" s="142"/>
      <c r="Q18" s="208"/>
      <c r="R18" s="208"/>
      <c r="S18" s="208"/>
      <c r="T18" s="142"/>
      <c r="U18" s="142"/>
      <c r="V18" s="142"/>
      <c r="W18" s="142"/>
      <c r="X18" s="142"/>
      <c r="Y18" s="142"/>
    </row>
    <row r="19" spans="1:25" ht="11.1" customHeight="1">
      <c r="A19" s="6" t="s">
        <v>181</v>
      </c>
      <c r="B19" s="145">
        <v>73</v>
      </c>
      <c r="C19" s="145">
        <v>75.900000000000006</v>
      </c>
      <c r="D19" s="145">
        <v>71.5</v>
      </c>
      <c r="E19" s="145">
        <v>77.5</v>
      </c>
      <c r="F19" s="145">
        <v>69.5</v>
      </c>
      <c r="G19" s="145">
        <v>72.900000000000006</v>
      </c>
      <c r="H19" s="147">
        <v>77.8</v>
      </c>
      <c r="I19" s="145">
        <v>69.599999999999994</v>
      </c>
      <c r="J19" s="145">
        <v>69.099999999999994</v>
      </c>
      <c r="K19" s="145">
        <v>65.3</v>
      </c>
      <c r="L19" s="145">
        <v>61.2</v>
      </c>
      <c r="M19" s="146">
        <v>67.400000000000006</v>
      </c>
      <c r="N19" s="206">
        <f>SUM(B19:M19)</f>
        <v>850.69999999999993</v>
      </c>
      <c r="O19" s="205">
        <f t="shared" si="0"/>
        <v>86.9</v>
      </c>
      <c r="P19" s="142"/>
      <c r="Q19" s="158"/>
      <c r="R19" s="208"/>
      <c r="S19" s="208"/>
      <c r="T19" s="142"/>
      <c r="U19" s="142"/>
      <c r="V19" s="142"/>
      <c r="W19" s="142"/>
      <c r="X19" s="142"/>
      <c r="Y19" s="142"/>
    </row>
    <row r="20" spans="1:25" ht="11.1" customHeight="1">
      <c r="A20" s="6" t="s">
        <v>186</v>
      </c>
      <c r="B20" s="145">
        <v>54.8</v>
      </c>
      <c r="C20" s="145">
        <v>61.9</v>
      </c>
      <c r="D20" s="145">
        <v>55.5</v>
      </c>
      <c r="E20" s="145">
        <v>67.3</v>
      </c>
      <c r="F20" s="145">
        <v>60.7</v>
      </c>
      <c r="G20" s="145">
        <v>76</v>
      </c>
      <c r="H20" s="147">
        <v>70.3</v>
      </c>
      <c r="I20" s="145">
        <v>68</v>
      </c>
      <c r="J20" s="145">
        <v>72</v>
      </c>
      <c r="K20" s="145">
        <v>68.7</v>
      </c>
      <c r="L20" s="145">
        <v>70</v>
      </c>
      <c r="M20" s="146">
        <v>74.3</v>
      </c>
      <c r="N20" s="206">
        <f>SUM(B20:M20)</f>
        <v>799.5</v>
      </c>
      <c r="O20" s="205">
        <f t="shared" si="0"/>
        <v>94</v>
      </c>
      <c r="P20" s="142"/>
      <c r="Q20" s="158"/>
      <c r="R20" s="208"/>
      <c r="S20" s="208"/>
      <c r="T20" s="142"/>
      <c r="U20" s="142"/>
      <c r="V20" s="142"/>
      <c r="W20" s="142"/>
      <c r="X20" s="142"/>
      <c r="Y20" s="142"/>
    </row>
    <row r="21" spans="1:25" ht="11.1" customHeight="1">
      <c r="A21" s="6" t="s">
        <v>197</v>
      </c>
      <c r="B21" s="145">
        <v>54.3</v>
      </c>
      <c r="C21" s="145">
        <v>60.6</v>
      </c>
      <c r="D21" s="145">
        <v>56.3</v>
      </c>
      <c r="E21" s="145">
        <v>59.1</v>
      </c>
      <c r="F21" s="145">
        <v>59.3</v>
      </c>
      <c r="G21" s="145"/>
      <c r="H21" s="147"/>
      <c r="I21" s="145"/>
      <c r="J21" s="145"/>
      <c r="K21" s="145"/>
      <c r="L21" s="145"/>
      <c r="M21" s="146"/>
      <c r="N21" s="206"/>
      <c r="O21" s="205"/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88</v>
      </c>
      <c r="C41" s="148" t="s">
        <v>89</v>
      </c>
      <c r="D41" s="148" t="s">
        <v>90</v>
      </c>
      <c r="E41" s="148" t="s">
        <v>79</v>
      </c>
      <c r="F41" s="148" t="s">
        <v>80</v>
      </c>
      <c r="G41" s="148" t="s">
        <v>81</v>
      </c>
      <c r="H41" s="148" t="s">
        <v>82</v>
      </c>
      <c r="I41" s="148" t="s">
        <v>83</v>
      </c>
      <c r="J41" s="148" t="s">
        <v>84</v>
      </c>
      <c r="K41" s="148" t="s">
        <v>85</v>
      </c>
      <c r="L41" s="148" t="s">
        <v>86</v>
      </c>
      <c r="M41" s="202" t="s">
        <v>87</v>
      </c>
      <c r="N41" s="204" t="s">
        <v>122</v>
      </c>
      <c r="O41" s="148" t="s">
        <v>123</v>
      </c>
    </row>
    <row r="42" spans="1:26" ht="11.1" customHeight="1">
      <c r="A42" s="6" t="s">
        <v>171</v>
      </c>
      <c r="B42" s="152">
        <v>83.7</v>
      </c>
      <c r="C42" s="152">
        <v>85.3</v>
      </c>
      <c r="D42" s="152">
        <v>80</v>
      </c>
      <c r="E42" s="152">
        <v>85.9</v>
      </c>
      <c r="F42" s="152">
        <v>87.6</v>
      </c>
      <c r="G42" s="152">
        <v>86.2</v>
      </c>
      <c r="H42" s="152">
        <v>83.1</v>
      </c>
      <c r="I42" s="152">
        <v>74.900000000000006</v>
      </c>
      <c r="J42" s="152">
        <v>72.900000000000006</v>
      </c>
      <c r="K42" s="152">
        <v>81.5</v>
      </c>
      <c r="L42" s="152">
        <v>93.4</v>
      </c>
      <c r="M42" s="203">
        <v>92.9</v>
      </c>
      <c r="N42" s="210">
        <v>84</v>
      </c>
      <c r="O42" s="205">
        <v>95.9</v>
      </c>
      <c r="P42" s="142"/>
      <c r="Q42" s="282"/>
      <c r="R42" s="282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173</v>
      </c>
      <c r="B43" s="152">
        <v>96.4</v>
      </c>
      <c r="C43" s="152">
        <v>97.8</v>
      </c>
      <c r="D43" s="152">
        <v>95.2</v>
      </c>
      <c r="E43" s="152">
        <v>99.2</v>
      </c>
      <c r="F43" s="152">
        <v>97.6</v>
      </c>
      <c r="G43" s="152">
        <v>99</v>
      </c>
      <c r="H43" s="152">
        <v>101.3</v>
      </c>
      <c r="I43" s="152">
        <v>107</v>
      </c>
      <c r="J43" s="152">
        <v>105.1</v>
      </c>
      <c r="K43" s="152">
        <v>105.3</v>
      </c>
      <c r="L43" s="152">
        <v>100.4</v>
      </c>
      <c r="M43" s="203">
        <v>100.3</v>
      </c>
      <c r="N43" s="210">
        <f>SUM(B43:M43)/12</f>
        <v>100.38333333333333</v>
      </c>
      <c r="O43" s="205">
        <f t="shared" ref="O43:O45" si="1">ROUND(N43/N42*100,1)</f>
        <v>119.5</v>
      </c>
      <c r="P43" s="142"/>
      <c r="Q43" s="282"/>
      <c r="R43" s="282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181</v>
      </c>
      <c r="B44" s="152">
        <v>105.8</v>
      </c>
      <c r="C44" s="152">
        <v>103.9</v>
      </c>
      <c r="D44" s="152">
        <v>96.7</v>
      </c>
      <c r="E44" s="152">
        <v>93.3</v>
      </c>
      <c r="F44" s="152">
        <v>100.2</v>
      </c>
      <c r="G44" s="152">
        <v>97.8</v>
      </c>
      <c r="H44" s="152">
        <v>101.8</v>
      </c>
      <c r="I44" s="152">
        <v>102.7</v>
      </c>
      <c r="J44" s="152">
        <v>99.6</v>
      </c>
      <c r="K44" s="152">
        <v>98.3</v>
      </c>
      <c r="L44" s="152">
        <v>92.6</v>
      </c>
      <c r="M44" s="203">
        <v>89</v>
      </c>
      <c r="N44" s="210">
        <f>SUM(B44:M44)/12</f>
        <v>98.47499999999998</v>
      </c>
      <c r="O44" s="205">
        <f t="shared" si="1"/>
        <v>98.1</v>
      </c>
      <c r="P44" s="142"/>
      <c r="Q44" s="282"/>
      <c r="R44" s="282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186</v>
      </c>
      <c r="B45" s="152">
        <v>92.4</v>
      </c>
      <c r="C45" s="152">
        <v>95.3</v>
      </c>
      <c r="D45" s="152">
        <v>92.5</v>
      </c>
      <c r="E45" s="152">
        <v>93.4</v>
      </c>
      <c r="F45" s="152">
        <v>95.2</v>
      </c>
      <c r="G45" s="152">
        <v>99.5</v>
      </c>
      <c r="H45" s="152">
        <v>101.2</v>
      </c>
      <c r="I45" s="152">
        <v>108.1</v>
      </c>
      <c r="J45" s="152">
        <v>97.5</v>
      </c>
      <c r="K45" s="152">
        <v>99.6</v>
      </c>
      <c r="L45" s="152">
        <v>98.6</v>
      </c>
      <c r="M45" s="203">
        <v>102.6</v>
      </c>
      <c r="N45" s="210">
        <f>SUM(B45:M45)/12</f>
        <v>97.99166666666666</v>
      </c>
      <c r="O45" s="205">
        <f t="shared" si="1"/>
        <v>99.5</v>
      </c>
      <c r="P45" s="142"/>
      <c r="Q45" s="282"/>
      <c r="R45" s="282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197</v>
      </c>
      <c r="B46" s="152">
        <v>83.4</v>
      </c>
      <c r="C46" s="152">
        <v>86.1</v>
      </c>
      <c r="D46" s="152">
        <v>84.2</v>
      </c>
      <c r="E46" s="152">
        <v>84.1</v>
      </c>
      <c r="F46" s="152">
        <v>85.6</v>
      </c>
      <c r="G46" s="152"/>
      <c r="H46" s="152"/>
      <c r="I46" s="152"/>
      <c r="J46" s="152"/>
      <c r="K46" s="152"/>
      <c r="L46" s="152"/>
      <c r="M46" s="203"/>
      <c r="N46" s="210"/>
      <c r="O46" s="205"/>
      <c r="P46" s="142"/>
      <c r="Q46" s="282"/>
      <c r="R46" s="282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88</v>
      </c>
      <c r="C65" s="148" t="s">
        <v>89</v>
      </c>
      <c r="D65" s="148" t="s">
        <v>90</v>
      </c>
      <c r="E65" s="148" t="s">
        <v>79</v>
      </c>
      <c r="F65" s="148" t="s">
        <v>80</v>
      </c>
      <c r="G65" s="148" t="s">
        <v>81</v>
      </c>
      <c r="H65" s="148" t="s">
        <v>82</v>
      </c>
      <c r="I65" s="148" t="s">
        <v>83</v>
      </c>
      <c r="J65" s="148" t="s">
        <v>84</v>
      </c>
      <c r="K65" s="148" t="s">
        <v>85</v>
      </c>
      <c r="L65" s="148" t="s">
        <v>86</v>
      </c>
      <c r="M65" s="202" t="s">
        <v>87</v>
      </c>
      <c r="N65" s="204" t="s">
        <v>122</v>
      </c>
      <c r="O65" s="284" t="s">
        <v>123</v>
      </c>
    </row>
    <row r="66" spans="1:26" ht="11.1" customHeight="1">
      <c r="A66" s="6" t="s">
        <v>171</v>
      </c>
      <c r="B66" s="145">
        <v>71.5</v>
      </c>
      <c r="C66" s="145">
        <v>79.400000000000006</v>
      </c>
      <c r="D66" s="145">
        <v>81.5</v>
      </c>
      <c r="E66" s="145">
        <v>86.7</v>
      </c>
      <c r="F66" s="145">
        <v>66.3</v>
      </c>
      <c r="G66" s="145">
        <v>72.8</v>
      </c>
      <c r="H66" s="145">
        <v>79.2</v>
      </c>
      <c r="I66" s="145">
        <v>81.2</v>
      </c>
      <c r="J66" s="145">
        <v>90.7</v>
      </c>
      <c r="K66" s="145">
        <v>87.4</v>
      </c>
      <c r="L66" s="145">
        <v>87.8</v>
      </c>
      <c r="M66" s="146">
        <v>84.6</v>
      </c>
      <c r="N66" s="209">
        <f>SUM(B66:M66)/12</f>
        <v>80.75833333333334</v>
      </c>
      <c r="O66" s="205">
        <v>93.3</v>
      </c>
      <c r="P66" s="18"/>
      <c r="Q66" s="212"/>
      <c r="R66" s="212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173</v>
      </c>
      <c r="B67" s="145">
        <v>76.2</v>
      </c>
      <c r="C67" s="145">
        <v>76.7</v>
      </c>
      <c r="D67" s="145">
        <v>85</v>
      </c>
      <c r="E67" s="145">
        <v>84.4</v>
      </c>
      <c r="F67" s="145">
        <v>78.400000000000006</v>
      </c>
      <c r="G67" s="145">
        <v>86.5</v>
      </c>
      <c r="H67" s="145">
        <v>92.3</v>
      </c>
      <c r="I67" s="145">
        <v>77.5</v>
      </c>
      <c r="J67" s="145">
        <v>86.1</v>
      </c>
      <c r="K67" s="145">
        <v>74.8</v>
      </c>
      <c r="L67" s="145">
        <v>77.099999999999994</v>
      </c>
      <c r="M67" s="146">
        <v>79.400000000000006</v>
      </c>
      <c r="N67" s="209">
        <f>SUM(B67:M67)/12</f>
        <v>81.2</v>
      </c>
      <c r="O67" s="205">
        <f t="shared" ref="O67:O69" si="2">ROUND(N67/N66*100,1)</f>
        <v>100.5</v>
      </c>
      <c r="P67" s="18"/>
      <c r="Q67" s="349"/>
      <c r="R67" s="349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181</v>
      </c>
      <c r="B68" s="145">
        <v>68.099999999999994</v>
      </c>
      <c r="C68" s="145">
        <v>73.3</v>
      </c>
      <c r="D68" s="145">
        <v>74.900000000000006</v>
      </c>
      <c r="E68" s="145">
        <v>83.4</v>
      </c>
      <c r="F68" s="145">
        <v>68.3</v>
      </c>
      <c r="G68" s="145">
        <v>74.900000000000006</v>
      </c>
      <c r="H68" s="145">
        <v>76</v>
      </c>
      <c r="I68" s="145">
        <v>67.599999999999994</v>
      </c>
      <c r="J68" s="145">
        <v>69.8</v>
      </c>
      <c r="K68" s="145">
        <v>66.599999999999994</v>
      </c>
      <c r="L68" s="145">
        <v>67.099999999999994</v>
      </c>
      <c r="M68" s="146">
        <v>76.3</v>
      </c>
      <c r="N68" s="209">
        <f>SUM(B68:M68)/12</f>
        <v>72.191666666666663</v>
      </c>
      <c r="O68" s="205">
        <f t="shared" si="2"/>
        <v>88.9</v>
      </c>
      <c r="P68" s="18"/>
      <c r="Q68" s="349"/>
      <c r="R68" s="349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186</v>
      </c>
      <c r="B69" s="145">
        <v>58.5</v>
      </c>
      <c r="C69" s="145">
        <v>64.400000000000006</v>
      </c>
      <c r="D69" s="145">
        <v>60.6</v>
      </c>
      <c r="E69" s="145">
        <v>71.900000000000006</v>
      </c>
      <c r="F69" s="145">
        <v>63.4</v>
      </c>
      <c r="G69" s="145">
        <v>75.900000000000006</v>
      </c>
      <c r="H69" s="145">
        <v>69.2</v>
      </c>
      <c r="I69" s="145">
        <v>61.7</v>
      </c>
      <c r="J69" s="145">
        <v>75.099999999999994</v>
      </c>
      <c r="K69" s="145">
        <v>68.7</v>
      </c>
      <c r="L69" s="145">
        <v>71.2</v>
      </c>
      <c r="M69" s="146">
        <v>71.8</v>
      </c>
      <c r="N69" s="209">
        <f>SUM(B69:M69)/12</f>
        <v>67.7</v>
      </c>
      <c r="O69" s="205">
        <f t="shared" si="2"/>
        <v>93.8</v>
      </c>
      <c r="P69" s="18"/>
      <c r="Q69" s="349"/>
      <c r="R69" s="349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197</v>
      </c>
      <c r="B70" s="145">
        <v>68.7</v>
      </c>
      <c r="C70" s="145">
        <v>69.900000000000006</v>
      </c>
      <c r="D70" s="145">
        <v>67.2</v>
      </c>
      <c r="E70" s="145">
        <v>70.3</v>
      </c>
      <c r="F70" s="145">
        <v>69</v>
      </c>
      <c r="G70" s="145"/>
      <c r="H70" s="145"/>
      <c r="I70" s="145"/>
      <c r="J70" s="145"/>
      <c r="K70" s="145"/>
      <c r="L70" s="145"/>
      <c r="M70" s="146"/>
      <c r="N70" s="209"/>
      <c r="O70" s="205"/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F76" sqref="F76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4" t="s">
        <v>121</v>
      </c>
      <c r="O18" s="204" t="s">
        <v>123</v>
      </c>
    </row>
    <row r="19" spans="1:18" ht="11.1" customHeight="1">
      <c r="A19" s="6" t="s">
        <v>171</v>
      </c>
      <c r="B19" s="152">
        <v>11.4</v>
      </c>
      <c r="C19" s="152">
        <v>13.5</v>
      </c>
      <c r="D19" s="152">
        <v>13.7</v>
      </c>
      <c r="E19" s="152">
        <v>13.4</v>
      </c>
      <c r="F19" s="152">
        <v>13.1</v>
      </c>
      <c r="G19" s="152">
        <v>12.4</v>
      </c>
      <c r="H19" s="152">
        <v>11.1</v>
      </c>
      <c r="I19" s="152">
        <v>12</v>
      </c>
      <c r="J19" s="152">
        <v>12.5</v>
      </c>
      <c r="K19" s="152">
        <v>11.2</v>
      </c>
      <c r="L19" s="152">
        <v>11.7</v>
      </c>
      <c r="M19" s="152">
        <v>13.4</v>
      </c>
      <c r="N19" s="210">
        <f>SUM(B19:M19)</f>
        <v>149.4</v>
      </c>
      <c r="O19" s="210">
        <v>89.4</v>
      </c>
      <c r="Q19" s="212"/>
      <c r="R19" s="212"/>
    </row>
    <row r="20" spans="1:18" ht="11.1" customHeight="1">
      <c r="A20" s="6" t="s">
        <v>173</v>
      </c>
      <c r="B20" s="152">
        <v>9.4</v>
      </c>
      <c r="C20" s="152">
        <v>10.3</v>
      </c>
      <c r="D20" s="152">
        <v>13.4</v>
      </c>
      <c r="E20" s="152">
        <v>13.5</v>
      </c>
      <c r="F20" s="152">
        <v>11.3</v>
      </c>
      <c r="G20" s="152">
        <v>12.2</v>
      </c>
      <c r="H20" s="152">
        <v>10.9</v>
      </c>
      <c r="I20" s="152">
        <v>11.2</v>
      </c>
      <c r="J20" s="152">
        <v>12.1</v>
      </c>
      <c r="K20" s="152">
        <v>10.7</v>
      </c>
      <c r="L20" s="152">
        <v>11.3</v>
      </c>
      <c r="M20" s="152">
        <v>11.8</v>
      </c>
      <c r="N20" s="210">
        <f>SUM(B20:M20)</f>
        <v>138.10000000000002</v>
      </c>
      <c r="O20" s="210">
        <f t="shared" ref="O20:O22" si="0">ROUND(N20/N19*100,1)</f>
        <v>92.4</v>
      </c>
      <c r="Q20" s="212"/>
      <c r="R20" s="212"/>
    </row>
    <row r="21" spans="1:18" ht="11.1" customHeight="1">
      <c r="A21" s="6" t="s">
        <v>181</v>
      </c>
      <c r="B21" s="152">
        <v>11.1</v>
      </c>
      <c r="C21" s="152">
        <v>11.5</v>
      </c>
      <c r="D21" s="152">
        <v>12.1</v>
      </c>
      <c r="E21" s="152">
        <v>12.3</v>
      </c>
      <c r="F21" s="152">
        <v>10.6</v>
      </c>
      <c r="G21" s="152">
        <v>11.7</v>
      </c>
      <c r="H21" s="152">
        <v>10.9</v>
      </c>
      <c r="I21" s="152">
        <v>12.4</v>
      </c>
      <c r="J21" s="152">
        <v>11.6</v>
      </c>
      <c r="K21" s="152">
        <v>11.3</v>
      </c>
      <c r="L21" s="152">
        <v>12.4</v>
      </c>
      <c r="M21" s="152">
        <v>11.7</v>
      </c>
      <c r="N21" s="210">
        <f>SUM(B21:M21)</f>
        <v>139.6</v>
      </c>
      <c r="O21" s="210">
        <f t="shared" si="0"/>
        <v>101.1</v>
      </c>
      <c r="Q21" s="212"/>
      <c r="R21" s="212"/>
    </row>
    <row r="22" spans="1:18" ht="11.1" customHeight="1">
      <c r="A22" s="6" t="s">
        <v>186</v>
      </c>
      <c r="B22" s="152">
        <v>11.5</v>
      </c>
      <c r="C22" s="152">
        <v>11.2</v>
      </c>
      <c r="D22" s="152">
        <v>11.8</v>
      </c>
      <c r="E22" s="152">
        <v>12.5</v>
      </c>
      <c r="F22" s="152">
        <v>9.6999999999999993</v>
      </c>
      <c r="G22" s="152">
        <v>12.4</v>
      </c>
      <c r="H22" s="152">
        <v>11.3</v>
      </c>
      <c r="I22" s="152">
        <v>9.8000000000000007</v>
      </c>
      <c r="J22" s="152">
        <v>10.5</v>
      </c>
      <c r="K22" s="152">
        <v>10.6</v>
      </c>
      <c r="L22" s="152">
        <v>11</v>
      </c>
      <c r="M22" s="152">
        <v>12</v>
      </c>
      <c r="N22" s="210">
        <f>SUM(B22:M22)</f>
        <v>134.30000000000001</v>
      </c>
      <c r="O22" s="210">
        <f t="shared" si="0"/>
        <v>96.2</v>
      </c>
      <c r="Q22" s="212"/>
      <c r="R22" s="212"/>
    </row>
    <row r="23" spans="1:18" ht="11.1" customHeight="1">
      <c r="A23" s="6" t="s">
        <v>197</v>
      </c>
      <c r="B23" s="152">
        <v>9.3000000000000007</v>
      </c>
      <c r="C23" s="152">
        <v>12</v>
      </c>
      <c r="D23" s="152">
        <v>11.7</v>
      </c>
      <c r="E23" s="152">
        <v>11.6</v>
      </c>
      <c r="F23" s="152">
        <v>11.5</v>
      </c>
      <c r="G23" s="152"/>
      <c r="H23" s="152"/>
      <c r="I23" s="152"/>
      <c r="J23" s="152"/>
      <c r="K23" s="152"/>
      <c r="L23" s="152"/>
      <c r="M23" s="152"/>
      <c r="N23" s="210"/>
      <c r="O23" s="210"/>
    </row>
    <row r="24" spans="1:18" ht="9.75" customHeight="1">
      <c r="J24" s="335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4" t="s">
        <v>122</v>
      </c>
      <c r="O42" s="204" t="s">
        <v>123</v>
      </c>
    </row>
    <row r="43" spans="1:26" ht="11.1" customHeight="1">
      <c r="A43" s="6" t="s">
        <v>171</v>
      </c>
      <c r="B43" s="152">
        <v>22.9</v>
      </c>
      <c r="C43" s="152">
        <v>22.7</v>
      </c>
      <c r="D43" s="152">
        <v>23</v>
      </c>
      <c r="E43" s="152">
        <v>23.1</v>
      </c>
      <c r="F43" s="152">
        <v>24.7</v>
      </c>
      <c r="G43" s="152">
        <v>24.6</v>
      </c>
      <c r="H43" s="152">
        <v>23.1</v>
      </c>
      <c r="I43" s="152">
        <v>23.2</v>
      </c>
      <c r="J43" s="152">
        <v>22.3</v>
      </c>
      <c r="K43" s="152">
        <v>20.8</v>
      </c>
      <c r="L43" s="152">
        <v>19.5</v>
      </c>
      <c r="M43" s="152">
        <v>20.100000000000001</v>
      </c>
      <c r="N43" s="210">
        <f>SUM(B43:M43)/12</f>
        <v>22.5</v>
      </c>
      <c r="O43" s="210">
        <v>91.9</v>
      </c>
      <c r="P43" s="154"/>
      <c r="Q43" s="213"/>
      <c r="R43" s="213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173</v>
      </c>
      <c r="B44" s="152">
        <v>18.8</v>
      </c>
      <c r="C44" s="152">
        <v>18.100000000000001</v>
      </c>
      <c r="D44" s="152">
        <v>19.5</v>
      </c>
      <c r="E44" s="152">
        <v>19.100000000000001</v>
      </c>
      <c r="F44" s="152">
        <v>19.2</v>
      </c>
      <c r="G44" s="152">
        <v>18.7</v>
      </c>
      <c r="H44" s="152">
        <v>18.2</v>
      </c>
      <c r="I44" s="152">
        <v>19</v>
      </c>
      <c r="J44" s="152">
        <v>18.7</v>
      </c>
      <c r="K44" s="152">
        <v>18.399999999999999</v>
      </c>
      <c r="L44" s="152">
        <v>18.7</v>
      </c>
      <c r="M44" s="152">
        <v>19.7</v>
      </c>
      <c r="N44" s="210">
        <f>SUM(B44:M44)/12</f>
        <v>18.841666666666665</v>
      </c>
      <c r="O44" s="210">
        <f t="shared" ref="O44:O45" si="1">ROUND(N44/N43*100,1)</f>
        <v>83.7</v>
      </c>
      <c r="P44" s="154"/>
      <c r="Q44" s="213"/>
      <c r="R44" s="213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181</v>
      </c>
      <c r="B45" s="152">
        <v>19.8</v>
      </c>
      <c r="C45" s="152">
        <v>20.3</v>
      </c>
      <c r="D45" s="152">
        <v>19.8</v>
      </c>
      <c r="E45" s="152">
        <v>19.100000000000001</v>
      </c>
      <c r="F45" s="152">
        <v>18.600000000000001</v>
      </c>
      <c r="G45" s="152">
        <v>18.600000000000001</v>
      </c>
      <c r="H45" s="152">
        <v>17.899999999999999</v>
      </c>
      <c r="I45" s="152">
        <v>18.2</v>
      </c>
      <c r="J45" s="152">
        <v>18.2</v>
      </c>
      <c r="K45" s="152">
        <v>18.100000000000001</v>
      </c>
      <c r="L45" s="152">
        <v>18.100000000000001</v>
      </c>
      <c r="M45" s="152">
        <v>18.2</v>
      </c>
      <c r="N45" s="210">
        <f>SUM(B45:M45)/12</f>
        <v>18.741666666666664</v>
      </c>
      <c r="O45" s="210">
        <f t="shared" si="1"/>
        <v>99.5</v>
      </c>
      <c r="P45" s="154"/>
      <c r="Q45" s="213"/>
      <c r="R45" s="213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186</v>
      </c>
      <c r="B46" s="152">
        <v>19.399999999999999</v>
      </c>
      <c r="C46" s="152">
        <v>19.3</v>
      </c>
      <c r="D46" s="152">
        <v>19</v>
      </c>
      <c r="E46" s="152">
        <v>19.100000000000001</v>
      </c>
      <c r="F46" s="152">
        <v>18.8</v>
      </c>
      <c r="G46" s="152">
        <v>19.100000000000001</v>
      </c>
      <c r="H46" s="152">
        <v>19.100000000000001</v>
      </c>
      <c r="I46" s="152">
        <v>18.3</v>
      </c>
      <c r="J46" s="152">
        <v>18.2</v>
      </c>
      <c r="K46" s="152">
        <v>17.5</v>
      </c>
      <c r="L46" s="152">
        <v>16.8</v>
      </c>
      <c r="M46" s="152">
        <v>17.100000000000001</v>
      </c>
      <c r="N46" s="210">
        <f>SUM(B46:M46)/12</f>
        <v>18.475000000000001</v>
      </c>
      <c r="O46" s="210">
        <v>98.9</v>
      </c>
      <c r="P46" s="154"/>
      <c r="Q46" s="213"/>
      <c r="R46" s="213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197</v>
      </c>
      <c r="B47" s="152">
        <v>17.2</v>
      </c>
      <c r="C47" s="152">
        <v>16.8</v>
      </c>
      <c r="D47" s="152">
        <v>17</v>
      </c>
      <c r="E47" s="152">
        <v>16.600000000000001</v>
      </c>
      <c r="F47" s="152">
        <v>16.3</v>
      </c>
      <c r="G47" s="152"/>
      <c r="H47" s="152"/>
      <c r="I47" s="152"/>
      <c r="J47" s="152"/>
      <c r="K47" s="152"/>
      <c r="L47" s="152"/>
      <c r="M47" s="152"/>
      <c r="N47" s="210"/>
      <c r="O47" s="210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4" t="s">
        <v>122</v>
      </c>
      <c r="O70" s="204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171</v>
      </c>
      <c r="B71" s="145">
        <v>50.6</v>
      </c>
      <c r="C71" s="145">
        <v>59.7</v>
      </c>
      <c r="D71" s="145">
        <v>59.2</v>
      </c>
      <c r="E71" s="145">
        <v>58</v>
      </c>
      <c r="F71" s="145">
        <v>51.7</v>
      </c>
      <c r="G71" s="145">
        <v>50.6</v>
      </c>
      <c r="H71" s="145">
        <v>49.6</v>
      </c>
      <c r="I71" s="145">
        <v>51.4</v>
      </c>
      <c r="J71" s="145">
        <v>56.8</v>
      </c>
      <c r="K71" s="145">
        <v>55.7</v>
      </c>
      <c r="L71" s="145">
        <v>61.1</v>
      </c>
      <c r="M71" s="145">
        <v>66.099999999999994</v>
      </c>
      <c r="N71" s="209">
        <f>SUM(B71:M71)/12</f>
        <v>55.875000000000007</v>
      </c>
      <c r="O71" s="210">
        <v>98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173</v>
      </c>
      <c r="B72" s="145">
        <v>51.9</v>
      </c>
      <c r="C72" s="145">
        <v>57.5</v>
      </c>
      <c r="D72" s="145">
        <v>67.900000000000006</v>
      </c>
      <c r="E72" s="145">
        <v>70.8</v>
      </c>
      <c r="F72" s="145">
        <v>59.1</v>
      </c>
      <c r="G72" s="145">
        <v>65.8</v>
      </c>
      <c r="H72" s="145">
        <v>60.1</v>
      </c>
      <c r="I72" s="145">
        <v>57.8</v>
      </c>
      <c r="J72" s="145">
        <v>64.7</v>
      </c>
      <c r="K72" s="145">
        <v>58.7</v>
      </c>
      <c r="L72" s="145">
        <v>59.8</v>
      </c>
      <c r="M72" s="145">
        <v>58.8</v>
      </c>
      <c r="N72" s="209">
        <f>SUM(B72:M72)/12</f>
        <v>61.07500000000001</v>
      </c>
      <c r="O72" s="210">
        <f t="shared" ref="O72:O74" si="2">ROUND(N72/N71*100,1)</f>
        <v>109.3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181</v>
      </c>
      <c r="B73" s="145">
        <v>56</v>
      </c>
      <c r="C73" s="145">
        <v>56.2</v>
      </c>
      <c r="D73" s="145">
        <v>61.6</v>
      </c>
      <c r="E73" s="145">
        <v>64.7</v>
      </c>
      <c r="F73" s="145">
        <v>57.9</v>
      </c>
      <c r="G73" s="145">
        <v>62.6</v>
      </c>
      <c r="H73" s="145">
        <v>61.9</v>
      </c>
      <c r="I73" s="145">
        <v>67.599999999999994</v>
      </c>
      <c r="J73" s="145">
        <v>63.8</v>
      </c>
      <c r="K73" s="145">
        <v>62.6</v>
      </c>
      <c r="L73" s="145">
        <v>68.7</v>
      </c>
      <c r="M73" s="145">
        <v>64.3</v>
      </c>
      <c r="N73" s="209">
        <f>SUM(B73:M73)/12</f>
        <v>62.324999999999996</v>
      </c>
      <c r="O73" s="210">
        <f t="shared" si="2"/>
        <v>102</v>
      </c>
      <c r="Q73" s="17"/>
      <c r="R73" s="17"/>
    </row>
    <row r="74" spans="1:26" ht="11.1" customHeight="1">
      <c r="A74" s="6" t="s">
        <v>186</v>
      </c>
      <c r="B74" s="145">
        <v>58</v>
      </c>
      <c r="C74" s="145">
        <v>58.6</v>
      </c>
      <c r="D74" s="145">
        <v>62.1</v>
      </c>
      <c r="E74" s="145">
        <v>65.5</v>
      </c>
      <c r="F74" s="145">
        <v>52.1</v>
      </c>
      <c r="G74" s="145">
        <v>64.7</v>
      </c>
      <c r="H74" s="145">
        <v>59.1</v>
      </c>
      <c r="I74" s="145">
        <v>54.4</v>
      </c>
      <c r="J74" s="145">
        <v>57.8</v>
      </c>
      <c r="K74" s="145">
        <v>61.1</v>
      </c>
      <c r="L74" s="145">
        <v>66.400000000000006</v>
      </c>
      <c r="M74" s="145">
        <v>69.7</v>
      </c>
      <c r="N74" s="209">
        <f>SUM(B74:M74)/12</f>
        <v>60.791666666666664</v>
      </c>
      <c r="O74" s="210">
        <f t="shared" si="2"/>
        <v>97.5</v>
      </c>
      <c r="Q74" s="17"/>
      <c r="R74" s="17"/>
    </row>
    <row r="75" spans="1:26" ht="11.1" customHeight="1">
      <c r="A75" s="6" t="s">
        <v>186</v>
      </c>
      <c r="B75" s="145">
        <v>54</v>
      </c>
      <c r="C75" s="145">
        <v>71.400000000000006</v>
      </c>
      <c r="D75" s="145">
        <v>68.8</v>
      </c>
      <c r="E75" s="145">
        <v>70</v>
      </c>
      <c r="F75" s="145">
        <v>71.099999999999994</v>
      </c>
      <c r="G75" s="145"/>
      <c r="H75" s="145"/>
      <c r="I75" s="145"/>
      <c r="J75" s="145"/>
      <c r="K75" s="145"/>
      <c r="L75" s="145"/>
      <c r="M75" s="145"/>
      <c r="N75" s="209"/>
      <c r="O75" s="210"/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F89" sqref="F89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2" t="s">
        <v>123</v>
      </c>
    </row>
    <row r="25" spans="1:24" ht="11.1" customHeight="1">
      <c r="A25" s="6" t="s">
        <v>171</v>
      </c>
      <c r="B25" s="152">
        <v>18</v>
      </c>
      <c r="C25" s="152">
        <v>21.8</v>
      </c>
      <c r="D25" s="152">
        <v>22.1</v>
      </c>
      <c r="E25" s="152">
        <v>19</v>
      </c>
      <c r="F25" s="152">
        <v>19.3</v>
      </c>
      <c r="G25" s="152">
        <v>17.8</v>
      </c>
      <c r="H25" s="152">
        <v>20.3</v>
      </c>
      <c r="I25" s="152">
        <v>18.899999999999999</v>
      </c>
      <c r="J25" s="152">
        <v>18.600000000000001</v>
      </c>
      <c r="K25" s="152">
        <v>20.100000000000001</v>
      </c>
      <c r="L25" s="152">
        <v>17.3</v>
      </c>
      <c r="M25" s="152">
        <v>19.2</v>
      </c>
      <c r="N25" s="210">
        <f>SUM(B25:M25)</f>
        <v>232.4</v>
      </c>
      <c r="O25" s="147">
        <v>102.2</v>
      </c>
      <c r="Q25" s="17"/>
      <c r="R25" s="17"/>
    </row>
    <row r="26" spans="1:24" ht="11.1" customHeight="1">
      <c r="A26" s="6" t="s">
        <v>173</v>
      </c>
      <c r="B26" s="152">
        <v>16.7</v>
      </c>
      <c r="C26" s="152">
        <v>20</v>
      </c>
      <c r="D26" s="152">
        <v>21.5</v>
      </c>
      <c r="E26" s="152">
        <v>20.7</v>
      </c>
      <c r="F26" s="152">
        <v>21.3</v>
      </c>
      <c r="G26" s="152">
        <v>24.4</v>
      </c>
      <c r="H26" s="152">
        <v>20.2</v>
      </c>
      <c r="I26" s="152">
        <v>20.7</v>
      </c>
      <c r="J26" s="152">
        <v>19.7</v>
      </c>
      <c r="K26" s="152">
        <v>18.8</v>
      </c>
      <c r="L26" s="152">
        <v>19</v>
      </c>
      <c r="M26" s="152">
        <v>21.1</v>
      </c>
      <c r="N26" s="210">
        <f>SUM(B26:M26)</f>
        <v>244.09999999999997</v>
      </c>
      <c r="O26" s="147">
        <f t="shared" ref="O26:O28" si="0">ROUND(N26/N25*100,1)</f>
        <v>105</v>
      </c>
      <c r="Q26" s="17"/>
      <c r="R26" s="17"/>
    </row>
    <row r="27" spans="1:24" ht="11.1" customHeight="1">
      <c r="A27" s="6" t="s">
        <v>181</v>
      </c>
      <c r="B27" s="152">
        <v>19.399999999999999</v>
      </c>
      <c r="C27" s="152">
        <v>17.7</v>
      </c>
      <c r="D27" s="152">
        <v>21.9</v>
      </c>
      <c r="E27" s="152">
        <v>20</v>
      </c>
      <c r="F27" s="152">
        <v>18.100000000000001</v>
      </c>
      <c r="G27" s="152">
        <v>26.3</v>
      </c>
      <c r="H27" s="152">
        <v>22.3</v>
      </c>
      <c r="I27" s="152">
        <v>19.2</v>
      </c>
      <c r="J27" s="152">
        <v>19.7</v>
      </c>
      <c r="K27" s="152">
        <v>21.1</v>
      </c>
      <c r="L27" s="152">
        <v>20.5</v>
      </c>
      <c r="M27" s="152">
        <v>18.2</v>
      </c>
      <c r="N27" s="210">
        <f>SUM(B27:M27)</f>
        <v>244.39999999999995</v>
      </c>
      <c r="O27" s="147">
        <f t="shared" si="0"/>
        <v>100.1</v>
      </c>
      <c r="Q27" s="17"/>
      <c r="R27" s="17"/>
    </row>
    <row r="28" spans="1:24" ht="11.1" customHeight="1">
      <c r="A28" s="6" t="s">
        <v>186</v>
      </c>
      <c r="B28" s="152">
        <v>17.100000000000001</v>
      </c>
      <c r="C28" s="152">
        <v>17.8</v>
      </c>
      <c r="D28" s="152">
        <v>19</v>
      </c>
      <c r="E28" s="152">
        <v>21.4</v>
      </c>
      <c r="F28" s="152">
        <v>19</v>
      </c>
      <c r="G28" s="152">
        <v>20.100000000000001</v>
      </c>
      <c r="H28" s="152">
        <v>19.600000000000001</v>
      </c>
      <c r="I28" s="152">
        <v>16.3</v>
      </c>
      <c r="J28" s="152">
        <v>15.8</v>
      </c>
      <c r="K28" s="152">
        <v>19</v>
      </c>
      <c r="L28" s="152">
        <v>17.399999999999999</v>
      </c>
      <c r="M28" s="152">
        <v>16.600000000000001</v>
      </c>
      <c r="N28" s="210">
        <f>SUM(B28:M28)</f>
        <v>219.10000000000002</v>
      </c>
      <c r="O28" s="147">
        <f t="shared" si="0"/>
        <v>89.6</v>
      </c>
      <c r="Q28" s="17"/>
      <c r="R28" s="17"/>
    </row>
    <row r="29" spans="1:24" ht="11.1" customHeight="1">
      <c r="A29" s="6" t="s">
        <v>197</v>
      </c>
      <c r="B29" s="152">
        <v>16.899999999999999</v>
      </c>
      <c r="C29" s="152">
        <v>16.600000000000001</v>
      </c>
      <c r="D29" s="152">
        <v>15.8</v>
      </c>
      <c r="E29" s="152">
        <v>17.8</v>
      </c>
      <c r="F29" s="152">
        <v>17.399999999999999</v>
      </c>
      <c r="G29" s="152"/>
      <c r="H29" s="152"/>
      <c r="I29" s="152"/>
      <c r="J29" s="152"/>
      <c r="K29" s="152"/>
      <c r="L29" s="152"/>
      <c r="M29" s="152"/>
      <c r="N29" s="210"/>
      <c r="O29" s="147"/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4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40.5</v>
      </c>
      <c r="C54" s="152">
        <v>42.5</v>
      </c>
      <c r="D54" s="152">
        <v>41.8</v>
      </c>
      <c r="E54" s="152">
        <v>40.1</v>
      </c>
      <c r="F54" s="152">
        <v>43</v>
      </c>
      <c r="G54" s="152">
        <v>42.8</v>
      </c>
      <c r="H54" s="152">
        <v>42.7</v>
      </c>
      <c r="I54" s="152">
        <v>42.3</v>
      </c>
      <c r="J54" s="152">
        <v>41</v>
      </c>
      <c r="K54" s="152">
        <v>40.700000000000003</v>
      </c>
      <c r="L54" s="152">
        <v>38</v>
      </c>
      <c r="M54" s="152">
        <v>36.4</v>
      </c>
      <c r="N54" s="210">
        <f>SUM(B54:M54)/12</f>
        <v>40.983333333333327</v>
      </c>
      <c r="O54" s="287">
        <v>102.7</v>
      </c>
      <c r="P54" s="154"/>
      <c r="Q54" s="285"/>
      <c r="R54" s="285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173</v>
      </c>
      <c r="B55" s="152">
        <v>36.9</v>
      </c>
      <c r="C55" s="152">
        <v>38.200000000000003</v>
      </c>
      <c r="D55" s="152">
        <v>38.200000000000003</v>
      </c>
      <c r="E55" s="152">
        <v>36.4</v>
      </c>
      <c r="F55" s="152">
        <v>37.700000000000003</v>
      </c>
      <c r="G55" s="152">
        <v>38.799999999999997</v>
      </c>
      <c r="H55" s="152">
        <v>38.299999999999997</v>
      </c>
      <c r="I55" s="152">
        <v>40</v>
      </c>
      <c r="J55" s="152">
        <v>40.700000000000003</v>
      </c>
      <c r="K55" s="152">
        <v>40.200000000000003</v>
      </c>
      <c r="L55" s="152">
        <v>40.1</v>
      </c>
      <c r="M55" s="152">
        <v>39.200000000000003</v>
      </c>
      <c r="N55" s="210">
        <f>SUM(B55:M55)/12</f>
        <v>38.725000000000001</v>
      </c>
      <c r="O55" s="287">
        <f t="shared" ref="O55:O56" si="1">ROUND(N55/N54*100,1)</f>
        <v>94.5</v>
      </c>
      <c r="P55" s="154"/>
      <c r="Q55" s="285"/>
      <c r="R55" s="285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181</v>
      </c>
      <c r="B56" s="152">
        <v>38.6</v>
      </c>
      <c r="C56" s="152">
        <v>36.700000000000003</v>
      </c>
      <c r="D56" s="152">
        <v>37.4</v>
      </c>
      <c r="E56" s="152">
        <v>36.6</v>
      </c>
      <c r="F56" s="152">
        <v>37.4</v>
      </c>
      <c r="G56" s="152">
        <v>40.700000000000003</v>
      </c>
      <c r="H56" s="152">
        <v>37</v>
      </c>
      <c r="I56" s="152">
        <v>35.700000000000003</v>
      </c>
      <c r="J56" s="152">
        <v>34.6</v>
      </c>
      <c r="K56" s="152">
        <v>35.299999999999997</v>
      </c>
      <c r="L56" s="152">
        <v>36.700000000000003</v>
      </c>
      <c r="M56" s="152">
        <v>36.1</v>
      </c>
      <c r="N56" s="210">
        <f>SUM(B56:M56)/12</f>
        <v>36.900000000000006</v>
      </c>
      <c r="O56" s="287">
        <f t="shared" si="1"/>
        <v>95.3</v>
      </c>
      <c r="P56" s="154"/>
      <c r="Q56" s="285"/>
      <c r="R56" s="285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186</v>
      </c>
      <c r="B57" s="152">
        <v>36</v>
      </c>
      <c r="C57" s="152">
        <v>35.9</v>
      </c>
      <c r="D57" s="152">
        <v>35.4</v>
      </c>
      <c r="E57" s="152">
        <v>35.6</v>
      </c>
      <c r="F57" s="152">
        <v>37</v>
      </c>
      <c r="G57" s="152">
        <v>37.4</v>
      </c>
      <c r="H57" s="152">
        <v>38.9</v>
      </c>
      <c r="I57" s="152">
        <v>38.700000000000003</v>
      </c>
      <c r="J57" s="152">
        <v>37.4</v>
      </c>
      <c r="K57" s="152">
        <v>38.299999999999997</v>
      </c>
      <c r="L57" s="152">
        <v>37.1</v>
      </c>
      <c r="M57" s="152">
        <v>34.5</v>
      </c>
      <c r="N57" s="210">
        <f>SUM(B57:M57)/12</f>
        <v>36.85</v>
      </c>
      <c r="O57" s="287">
        <v>100</v>
      </c>
      <c r="P57" s="154"/>
      <c r="Q57" s="285"/>
      <c r="R57" s="285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197</v>
      </c>
      <c r="B58" s="152">
        <v>36</v>
      </c>
      <c r="C58" s="152">
        <v>34.6</v>
      </c>
      <c r="D58" s="152">
        <v>34.6</v>
      </c>
      <c r="E58" s="152">
        <v>34.799999999999997</v>
      </c>
      <c r="F58" s="152">
        <v>35.1</v>
      </c>
      <c r="G58" s="152"/>
      <c r="H58" s="152"/>
      <c r="I58" s="152"/>
      <c r="J58" s="152"/>
      <c r="K58" s="152"/>
      <c r="L58" s="152"/>
      <c r="M58" s="152"/>
      <c r="N58" s="210"/>
      <c r="O58" s="287"/>
      <c r="P58" s="154"/>
      <c r="Q58" s="213"/>
      <c r="R58" s="213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1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2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4" t="s">
        <v>122</v>
      </c>
      <c r="O83" s="148" t="s">
        <v>124</v>
      </c>
    </row>
    <row r="84" spans="1:18" s="149" customFormat="1" ht="11.1" customHeight="1">
      <c r="A84" s="6" t="s">
        <v>171</v>
      </c>
      <c r="B84" s="145">
        <v>43.5</v>
      </c>
      <c r="C84" s="147">
        <v>50</v>
      </c>
      <c r="D84" s="145">
        <v>53.2</v>
      </c>
      <c r="E84" s="145">
        <v>48.5</v>
      </c>
      <c r="F84" s="145">
        <v>42.9</v>
      </c>
      <c r="G84" s="145">
        <v>41.7</v>
      </c>
      <c r="H84" s="147">
        <v>47.4</v>
      </c>
      <c r="I84" s="145">
        <v>45</v>
      </c>
      <c r="J84" s="145">
        <v>46.3</v>
      </c>
      <c r="K84" s="145">
        <v>49.6</v>
      </c>
      <c r="L84" s="145">
        <v>47.6</v>
      </c>
      <c r="M84" s="145">
        <v>53.7</v>
      </c>
      <c r="N84" s="209">
        <f t="shared" ref="N84:N87" si="2">SUM(B84:M84)/12</f>
        <v>47.45000000000001</v>
      </c>
      <c r="O84" s="287">
        <v>100</v>
      </c>
      <c r="Q84" s="286"/>
      <c r="R84" s="286"/>
    </row>
    <row r="85" spans="1:18" s="149" customFormat="1" ht="11.1" customHeight="1">
      <c r="A85" s="6" t="s">
        <v>173</v>
      </c>
      <c r="B85" s="145">
        <v>44.8</v>
      </c>
      <c r="C85" s="147">
        <v>51.5</v>
      </c>
      <c r="D85" s="145">
        <v>56.2</v>
      </c>
      <c r="E85" s="145">
        <v>57.8</v>
      </c>
      <c r="F85" s="145">
        <v>55.6</v>
      </c>
      <c r="G85" s="145">
        <v>62.4</v>
      </c>
      <c r="H85" s="147">
        <v>53</v>
      </c>
      <c r="I85" s="145">
        <v>50.6</v>
      </c>
      <c r="J85" s="145">
        <v>48</v>
      </c>
      <c r="K85" s="145">
        <v>47.1</v>
      </c>
      <c r="L85" s="145">
        <v>47.3</v>
      </c>
      <c r="M85" s="145">
        <v>54.3</v>
      </c>
      <c r="N85" s="209">
        <f t="shared" si="2"/>
        <v>52.383333333333326</v>
      </c>
      <c r="O85" s="287">
        <f t="shared" ref="O85:O87" si="3">ROUND(N85/N84*100,1)</f>
        <v>110.4</v>
      </c>
      <c r="Q85" s="286"/>
      <c r="R85" s="286"/>
    </row>
    <row r="86" spans="1:18" s="149" customFormat="1" ht="11.1" customHeight="1">
      <c r="A86" s="6" t="s">
        <v>181</v>
      </c>
      <c r="B86" s="145">
        <v>50.7</v>
      </c>
      <c r="C86" s="147">
        <v>49.7</v>
      </c>
      <c r="D86" s="145">
        <v>58.3</v>
      </c>
      <c r="E86" s="145">
        <v>55.1</v>
      </c>
      <c r="F86" s="145">
        <v>47.9</v>
      </c>
      <c r="G86" s="145">
        <v>63.1</v>
      </c>
      <c r="H86" s="147">
        <v>62.3</v>
      </c>
      <c r="I86" s="145">
        <v>54.5</v>
      </c>
      <c r="J86" s="145">
        <v>57.7</v>
      </c>
      <c r="K86" s="145">
        <v>59.4</v>
      </c>
      <c r="L86" s="145">
        <v>55.1</v>
      </c>
      <c r="M86" s="145">
        <v>50.9</v>
      </c>
      <c r="N86" s="209">
        <f t="shared" si="2"/>
        <v>55.391666666666673</v>
      </c>
      <c r="O86" s="287">
        <f t="shared" si="3"/>
        <v>105.7</v>
      </c>
      <c r="Q86" s="286"/>
      <c r="R86" s="286"/>
    </row>
    <row r="87" spans="1:18" s="149" customFormat="1" ht="11.1" customHeight="1">
      <c r="A87" s="6" t="s">
        <v>186</v>
      </c>
      <c r="B87" s="145">
        <v>47.5</v>
      </c>
      <c r="C87" s="147">
        <v>49.6</v>
      </c>
      <c r="D87" s="145">
        <v>53.9</v>
      </c>
      <c r="E87" s="145">
        <v>60.2</v>
      </c>
      <c r="F87" s="145">
        <v>50.4</v>
      </c>
      <c r="G87" s="145">
        <v>53.5</v>
      </c>
      <c r="H87" s="147">
        <v>49.4</v>
      </c>
      <c r="I87" s="145">
        <v>42.2</v>
      </c>
      <c r="J87" s="145">
        <v>43.3</v>
      </c>
      <c r="K87" s="145">
        <v>49.1</v>
      </c>
      <c r="L87" s="145">
        <v>47.6</v>
      </c>
      <c r="M87" s="145">
        <v>50.1</v>
      </c>
      <c r="N87" s="209">
        <f t="shared" si="2"/>
        <v>49.733333333333327</v>
      </c>
      <c r="O87" s="287">
        <f t="shared" si="3"/>
        <v>89.8</v>
      </c>
      <c r="Q87" s="286"/>
      <c r="R87" s="286"/>
    </row>
    <row r="88" spans="1:18" ht="11.1" customHeight="1">
      <c r="A88" s="6" t="s">
        <v>197</v>
      </c>
      <c r="B88" s="145">
        <v>45.8</v>
      </c>
      <c r="C88" s="147">
        <v>49.1</v>
      </c>
      <c r="D88" s="145">
        <v>45.6</v>
      </c>
      <c r="E88" s="145">
        <v>51.1</v>
      </c>
      <c r="F88" s="145">
        <v>49.4</v>
      </c>
      <c r="G88" s="145"/>
      <c r="H88" s="147"/>
      <c r="I88" s="145"/>
      <c r="J88" s="145"/>
      <c r="K88" s="145"/>
      <c r="L88" s="145"/>
      <c r="M88" s="145"/>
      <c r="N88" s="209"/>
      <c r="O88" s="287"/>
      <c r="Q88" s="17"/>
    </row>
    <row r="89" spans="1:18" ht="9.9499999999999993" customHeight="1">
      <c r="F89" s="379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U35" sqref="U35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6">
        <v>47.8</v>
      </c>
      <c r="C25" s="156">
        <v>44.8</v>
      </c>
      <c r="D25" s="156">
        <v>52.1</v>
      </c>
      <c r="E25" s="156">
        <v>55.6</v>
      </c>
      <c r="F25" s="156">
        <v>47.6</v>
      </c>
      <c r="G25" s="156">
        <v>72.400000000000006</v>
      </c>
      <c r="H25" s="156">
        <v>64.7</v>
      </c>
      <c r="I25" s="156">
        <v>42.3</v>
      </c>
      <c r="J25" s="156">
        <v>49.9</v>
      </c>
      <c r="K25" s="156">
        <v>47.9</v>
      </c>
      <c r="L25" s="156">
        <v>46.1</v>
      </c>
      <c r="M25" s="156">
        <v>44.3</v>
      </c>
      <c r="N25" s="302">
        <f>SUM(B25:M25)</f>
        <v>615.49999999999989</v>
      </c>
      <c r="O25" s="205">
        <v>90.7</v>
      </c>
      <c r="P25" s="154"/>
      <c r="Q25" s="285"/>
      <c r="R25" s="285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173</v>
      </c>
      <c r="B26" s="156">
        <v>44.4</v>
      </c>
      <c r="C26" s="156">
        <v>43.2</v>
      </c>
      <c r="D26" s="156">
        <v>58.3</v>
      </c>
      <c r="E26" s="156">
        <v>82.3</v>
      </c>
      <c r="F26" s="156">
        <v>75.599999999999994</v>
      </c>
      <c r="G26" s="156">
        <v>80.5</v>
      </c>
      <c r="H26" s="156">
        <v>62.3</v>
      </c>
      <c r="I26" s="156">
        <v>50.4</v>
      </c>
      <c r="J26" s="156">
        <v>48.5</v>
      </c>
      <c r="K26" s="156">
        <v>53.2</v>
      </c>
      <c r="L26" s="156">
        <v>47.2</v>
      </c>
      <c r="M26" s="156">
        <v>49</v>
      </c>
      <c r="N26" s="302">
        <f>SUM(B26:M26)</f>
        <v>694.90000000000009</v>
      </c>
      <c r="O26" s="205">
        <f t="shared" ref="O26:O28" si="0">ROUND(N26/N25*100,1)</f>
        <v>112.9</v>
      </c>
      <c r="P26" s="154"/>
      <c r="Q26" s="285"/>
      <c r="R26" s="285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181</v>
      </c>
      <c r="B27" s="156">
        <v>55.9</v>
      </c>
      <c r="C27" s="156">
        <v>45.3</v>
      </c>
      <c r="D27" s="156">
        <v>66.8</v>
      </c>
      <c r="E27" s="156">
        <v>60.7</v>
      </c>
      <c r="F27" s="156">
        <v>50.5</v>
      </c>
      <c r="G27" s="156">
        <v>71.599999999999994</v>
      </c>
      <c r="H27" s="156">
        <v>77</v>
      </c>
      <c r="I27" s="156">
        <v>59.3</v>
      </c>
      <c r="J27" s="156">
        <v>70.2</v>
      </c>
      <c r="K27" s="156">
        <v>61.2</v>
      </c>
      <c r="L27" s="156">
        <v>59</v>
      </c>
      <c r="M27" s="156">
        <v>56.5</v>
      </c>
      <c r="N27" s="302">
        <f>SUM(B27:M27)</f>
        <v>734</v>
      </c>
      <c r="O27" s="205">
        <f t="shared" si="0"/>
        <v>105.6</v>
      </c>
      <c r="P27" s="154"/>
      <c r="Q27" s="285"/>
      <c r="R27" s="285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186</v>
      </c>
      <c r="B28" s="156">
        <v>51.7</v>
      </c>
      <c r="C28" s="156">
        <v>54.7</v>
      </c>
      <c r="D28" s="156">
        <v>64.900000000000006</v>
      </c>
      <c r="E28" s="156">
        <v>78.400000000000006</v>
      </c>
      <c r="F28" s="156">
        <v>75.5</v>
      </c>
      <c r="G28" s="156">
        <v>75.900000000000006</v>
      </c>
      <c r="H28" s="156">
        <v>59.8</v>
      </c>
      <c r="I28" s="156">
        <v>43.5</v>
      </c>
      <c r="J28" s="156">
        <v>45.8</v>
      </c>
      <c r="K28" s="156">
        <v>57.2</v>
      </c>
      <c r="L28" s="156">
        <v>60.4</v>
      </c>
      <c r="M28" s="156">
        <v>59.4</v>
      </c>
      <c r="N28" s="302">
        <f>SUM(B28:M28)</f>
        <v>727.2</v>
      </c>
      <c r="O28" s="205">
        <f t="shared" si="0"/>
        <v>99.1</v>
      </c>
      <c r="P28" s="154"/>
      <c r="Q28" s="285"/>
      <c r="R28" s="285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197</v>
      </c>
      <c r="B29" s="156">
        <v>66.8</v>
      </c>
      <c r="C29" s="156">
        <v>67.3</v>
      </c>
      <c r="D29" s="156">
        <v>56.7</v>
      </c>
      <c r="E29" s="156">
        <v>83.1</v>
      </c>
      <c r="F29" s="156">
        <v>88.1</v>
      </c>
      <c r="G29" s="156"/>
      <c r="H29" s="156"/>
      <c r="I29" s="156"/>
      <c r="J29" s="156"/>
      <c r="K29" s="156"/>
      <c r="L29" s="156"/>
      <c r="M29" s="156"/>
      <c r="N29" s="302"/>
      <c r="O29" s="205"/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4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6">
        <v>65.900000000000006</v>
      </c>
      <c r="C54" s="156">
        <v>65.900000000000006</v>
      </c>
      <c r="D54" s="156">
        <v>60.8</v>
      </c>
      <c r="E54" s="156">
        <v>61</v>
      </c>
      <c r="F54" s="156">
        <v>64.599999999999994</v>
      </c>
      <c r="G54" s="156">
        <v>55.6</v>
      </c>
      <c r="H54" s="156">
        <v>43</v>
      </c>
      <c r="I54" s="156">
        <v>47.8</v>
      </c>
      <c r="J54" s="156">
        <v>53.1</v>
      </c>
      <c r="K54" s="156">
        <v>53.4</v>
      </c>
      <c r="L54" s="156">
        <v>34</v>
      </c>
      <c r="M54" s="156">
        <v>32.1</v>
      </c>
      <c r="N54" s="210">
        <f>SUM(B54:M54)/12</f>
        <v>53.1</v>
      </c>
      <c r="O54" s="205">
        <v>89.9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173</v>
      </c>
      <c r="B55" s="156">
        <v>32.1</v>
      </c>
      <c r="C55" s="156">
        <v>30.1</v>
      </c>
      <c r="D55" s="156">
        <v>28.9</v>
      </c>
      <c r="E55" s="156">
        <v>38</v>
      </c>
      <c r="F55" s="156">
        <v>43.4</v>
      </c>
      <c r="G55" s="156">
        <v>45.9</v>
      </c>
      <c r="H55" s="156">
        <v>40.200000000000003</v>
      </c>
      <c r="I55" s="156">
        <v>40.5</v>
      </c>
      <c r="J55" s="156">
        <v>41.7</v>
      </c>
      <c r="K55" s="156">
        <v>40.799999999999997</v>
      </c>
      <c r="L55" s="156">
        <v>40.1</v>
      </c>
      <c r="M55" s="156">
        <v>39.6</v>
      </c>
      <c r="N55" s="210">
        <f>SUM(B55:M55)/12</f>
        <v>38.44166666666667</v>
      </c>
      <c r="O55" s="205">
        <f t="shared" ref="O55:O57" si="1">ROUND(N55/N54*100,1)</f>
        <v>72.400000000000006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181</v>
      </c>
      <c r="B56" s="156">
        <v>40.9</v>
      </c>
      <c r="C56" s="156">
        <v>41</v>
      </c>
      <c r="D56" s="156">
        <v>39.5</v>
      </c>
      <c r="E56" s="156">
        <v>39.4</v>
      </c>
      <c r="F56" s="156">
        <v>37.9</v>
      </c>
      <c r="G56" s="156">
        <v>41.3</v>
      </c>
      <c r="H56" s="156">
        <v>37.5</v>
      </c>
      <c r="I56" s="156">
        <v>38.6</v>
      </c>
      <c r="J56" s="156">
        <v>37.9</v>
      </c>
      <c r="K56" s="156">
        <v>39.700000000000003</v>
      </c>
      <c r="L56" s="156">
        <v>43.1</v>
      </c>
      <c r="M56" s="156">
        <v>40.299999999999997</v>
      </c>
      <c r="N56" s="210">
        <f>SUM(B56:M56)/12</f>
        <v>39.758333333333333</v>
      </c>
      <c r="O56" s="205">
        <f t="shared" si="1"/>
        <v>103.4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186</v>
      </c>
      <c r="B57" s="156">
        <v>43.2</v>
      </c>
      <c r="C57" s="156">
        <v>43.6</v>
      </c>
      <c r="D57" s="156">
        <v>42.1</v>
      </c>
      <c r="E57" s="156">
        <v>42.7</v>
      </c>
      <c r="F57" s="156">
        <v>44.7</v>
      </c>
      <c r="G57" s="156">
        <v>45.4</v>
      </c>
      <c r="H57" s="156">
        <v>44.5</v>
      </c>
      <c r="I57" s="156">
        <v>42.1</v>
      </c>
      <c r="J57" s="156">
        <v>40.200000000000003</v>
      </c>
      <c r="K57" s="156">
        <v>41.4</v>
      </c>
      <c r="L57" s="156">
        <v>42.1</v>
      </c>
      <c r="M57" s="156">
        <v>41.3</v>
      </c>
      <c r="N57" s="210">
        <f>SUM(B57:M57)/12</f>
        <v>42.774999999999999</v>
      </c>
      <c r="O57" s="205">
        <f t="shared" si="1"/>
        <v>107.6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197</v>
      </c>
      <c r="B58" s="156">
        <v>61.3</v>
      </c>
      <c r="C58" s="156">
        <v>64.400000000000006</v>
      </c>
      <c r="D58" s="156">
        <v>55.6</v>
      </c>
      <c r="E58" s="156">
        <v>60.4</v>
      </c>
      <c r="F58" s="156">
        <v>62.7</v>
      </c>
      <c r="G58" s="156"/>
      <c r="H58" s="156"/>
      <c r="I58" s="156"/>
      <c r="J58" s="156"/>
      <c r="K58" s="156"/>
      <c r="L58" s="156"/>
      <c r="M58" s="156"/>
      <c r="N58" s="210"/>
      <c r="O58" s="205"/>
      <c r="P58" s="154"/>
      <c r="Q58" s="213"/>
      <c r="R58" s="213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7"/>
    </row>
    <row r="82" spans="1:26" ht="6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4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1">
        <v>71.8</v>
      </c>
      <c r="C84" s="11">
        <v>67.900000000000006</v>
      </c>
      <c r="D84" s="11">
        <v>86.3</v>
      </c>
      <c r="E84" s="11">
        <v>91.1</v>
      </c>
      <c r="F84" s="11">
        <v>72.900000000000006</v>
      </c>
      <c r="G84" s="11">
        <v>127.8</v>
      </c>
      <c r="H84" s="11">
        <v>144</v>
      </c>
      <c r="I84" s="11">
        <v>88.1</v>
      </c>
      <c r="J84" s="11">
        <v>93.5</v>
      </c>
      <c r="K84" s="11">
        <v>89.7</v>
      </c>
      <c r="L84" s="11">
        <v>127.8</v>
      </c>
      <c r="M84" s="11">
        <v>136.69999999999999</v>
      </c>
      <c r="N84" s="209">
        <f>SUM(B84:M84)/12</f>
        <v>99.800000000000011</v>
      </c>
      <c r="O84" s="147">
        <v>104.2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173</v>
      </c>
      <c r="B85" s="11">
        <v>138.19999999999999</v>
      </c>
      <c r="C85" s="11">
        <v>142.4</v>
      </c>
      <c r="D85" s="11">
        <v>199.9</v>
      </c>
      <c r="E85" s="11">
        <v>232.5</v>
      </c>
      <c r="F85" s="11">
        <v>179</v>
      </c>
      <c r="G85" s="11">
        <v>177.6</v>
      </c>
      <c r="H85" s="11">
        <v>151.19999999999999</v>
      </c>
      <c r="I85" s="11">
        <v>124.5</v>
      </c>
      <c r="J85" s="11">
        <v>116.7</v>
      </c>
      <c r="K85" s="11">
        <v>129.9</v>
      </c>
      <c r="L85" s="11">
        <v>117.4</v>
      </c>
      <c r="M85" s="11">
        <v>123.6</v>
      </c>
      <c r="N85" s="209">
        <f>SUM(B85:M85)/12</f>
        <v>152.74166666666667</v>
      </c>
      <c r="O85" s="147">
        <f t="shared" ref="O85:O87" si="2">ROUND(N85/N84*100,1)</f>
        <v>153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181</v>
      </c>
      <c r="B86" s="11">
        <v>137.30000000000001</v>
      </c>
      <c r="C86" s="11">
        <v>110.5</v>
      </c>
      <c r="D86" s="11">
        <v>167.7</v>
      </c>
      <c r="E86" s="11">
        <v>153.9</v>
      </c>
      <c r="F86" s="11">
        <v>132.6</v>
      </c>
      <c r="G86" s="11">
        <v>176.4</v>
      </c>
      <c r="H86" s="11">
        <v>200.3</v>
      </c>
      <c r="I86" s="11">
        <v>154.69999999999999</v>
      </c>
      <c r="J86" s="11">
        <v>184.4</v>
      </c>
      <c r="K86" s="11">
        <v>155.5</v>
      </c>
      <c r="L86" s="11">
        <v>138.4</v>
      </c>
      <c r="M86" s="11">
        <v>138.80000000000001</v>
      </c>
      <c r="N86" s="209">
        <f>SUM(B86:M86)/12</f>
        <v>154.20833333333334</v>
      </c>
      <c r="O86" s="147">
        <f t="shared" si="2"/>
        <v>101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186</v>
      </c>
      <c r="B87" s="11">
        <v>120.5</v>
      </c>
      <c r="C87" s="11">
        <v>125.7</v>
      </c>
      <c r="D87" s="11">
        <v>153</v>
      </c>
      <c r="E87" s="11">
        <v>184.3</v>
      </c>
      <c r="F87" s="11">
        <v>170.6</v>
      </c>
      <c r="G87" s="11">
        <v>167.7</v>
      </c>
      <c r="H87" s="11">
        <v>134</v>
      </c>
      <c r="I87" s="11">
        <v>103.1</v>
      </c>
      <c r="J87" s="11">
        <v>113.4</v>
      </c>
      <c r="K87" s="11">
        <v>138.6</v>
      </c>
      <c r="L87" s="11">
        <v>143.80000000000001</v>
      </c>
      <c r="M87" s="11">
        <v>143.4</v>
      </c>
      <c r="N87" s="209">
        <f>SUM(B87:M87)/12</f>
        <v>141.50833333333333</v>
      </c>
      <c r="O87" s="147">
        <f t="shared" si="2"/>
        <v>91.8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197</v>
      </c>
      <c r="B88" s="11">
        <v>110.9</v>
      </c>
      <c r="C88" s="11">
        <v>104.5</v>
      </c>
      <c r="D88" s="11">
        <v>101.8</v>
      </c>
      <c r="E88" s="11">
        <v>139.1</v>
      </c>
      <c r="F88" s="11">
        <v>141.30000000000001</v>
      </c>
      <c r="G88" s="11"/>
      <c r="H88" s="11"/>
      <c r="I88" s="11"/>
      <c r="J88" s="11"/>
      <c r="K88" s="11"/>
      <c r="L88" s="11"/>
      <c r="M88" s="11"/>
      <c r="N88" s="209"/>
      <c r="O88" s="147"/>
      <c r="P88" s="48"/>
      <c r="Q88" s="350"/>
      <c r="R88" s="350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6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F89" sqref="F89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353">
        <v>84.4</v>
      </c>
      <c r="C25" s="353">
        <v>90.2</v>
      </c>
      <c r="D25" s="353">
        <v>113.2</v>
      </c>
      <c r="E25" s="353">
        <v>112.9</v>
      </c>
      <c r="F25" s="353">
        <v>92.8</v>
      </c>
      <c r="G25" s="353">
        <v>100.2</v>
      </c>
      <c r="H25" s="353">
        <v>103</v>
      </c>
      <c r="I25" s="353">
        <v>90.2</v>
      </c>
      <c r="J25" s="353">
        <v>95.8</v>
      </c>
      <c r="K25" s="353">
        <v>131.9</v>
      </c>
      <c r="L25" s="353">
        <v>84.5</v>
      </c>
      <c r="M25" s="353">
        <v>78.599999999999994</v>
      </c>
      <c r="N25" s="210">
        <f>SUM(B25:M25)</f>
        <v>1177.6999999999998</v>
      </c>
      <c r="O25" s="354">
        <v>88.1</v>
      </c>
      <c r="P25" s="154"/>
      <c r="Q25" s="285"/>
      <c r="R25" s="285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173</v>
      </c>
      <c r="B26" s="353">
        <v>75.7</v>
      </c>
      <c r="C26" s="353">
        <v>92.3</v>
      </c>
      <c r="D26" s="353">
        <v>105</v>
      </c>
      <c r="E26" s="353">
        <v>103.6</v>
      </c>
      <c r="F26" s="353">
        <v>94.9</v>
      </c>
      <c r="G26" s="353">
        <v>106.3</v>
      </c>
      <c r="H26" s="353">
        <v>100.1</v>
      </c>
      <c r="I26" s="353">
        <v>100.9</v>
      </c>
      <c r="J26" s="353">
        <v>91.8</v>
      </c>
      <c r="K26" s="353">
        <v>87.4</v>
      </c>
      <c r="L26" s="353">
        <v>90</v>
      </c>
      <c r="M26" s="353">
        <v>78.099999999999994</v>
      </c>
      <c r="N26" s="210">
        <f>SUM(B26:M26)</f>
        <v>1126.0999999999999</v>
      </c>
      <c r="O26" s="354">
        <f t="shared" ref="O26:O28" si="0">ROUND(N26/N25*100,1)</f>
        <v>95.6</v>
      </c>
      <c r="P26" s="357"/>
      <c r="Q26" s="358"/>
      <c r="R26" s="358"/>
      <c r="S26" s="357"/>
      <c r="T26" s="357"/>
      <c r="U26" s="357"/>
      <c r="V26" s="357"/>
      <c r="W26" s="357"/>
      <c r="X26" s="357"/>
      <c r="Y26" s="357"/>
      <c r="Z26" s="357"/>
    </row>
    <row r="27" spans="1:26" ht="11.1" customHeight="1">
      <c r="A27" s="6" t="s">
        <v>181</v>
      </c>
      <c r="B27" s="353">
        <v>68.900000000000006</v>
      </c>
      <c r="C27" s="353">
        <v>75.7</v>
      </c>
      <c r="D27" s="353">
        <v>96.3</v>
      </c>
      <c r="E27" s="353">
        <v>98.9</v>
      </c>
      <c r="F27" s="353">
        <v>89.3</v>
      </c>
      <c r="G27" s="353">
        <v>96</v>
      </c>
      <c r="H27" s="353">
        <v>90.2</v>
      </c>
      <c r="I27" s="353">
        <v>87.2</v>
      </c>
      <c r="J27" s="353">
        <v>85.7</v>
      </c>
      <c r="K27" s="353">
        <v>93.5</v>
      </c>
      <c r="L27" s="353">
        <v>82.1</v>
      </c>
      <c r="M27" s="353">
        <v>87</v>
      </c>
      <c r="N27" s="210">
        <f>SUM(B27:M27)</f>
        <v>1050.8000000000002</v>
      </c>
      <c r="O27" s="354">
        <f t="shared" si="0"/>
        <v>93.3</v>
      </c>
      <c r="P27" s="357"/>
      <c r="Q27" s="358"/>
      <c r="R27" s="358"/>
      <c r="S27" s="357"/>
      <c r="T27" s="357"/>
      <c r="U27" s="357"/>
      <c r="V27" s="357"/>
      <c r="W27" s="357"/>
      <c r="X27" s="357"/>
      <c r="Y27" s="357"/>
      <c r="Z27" s="357"/>
    </row>
    <row r="28" spans="1:26" ht="11.1" customHeight="1">
      <c r="A28" s="6" t="s">
        <v>186</v>
      </c>
      <c r="B28" s="353">
        <v>72.7</v>
      </c>
      <c r="C28" s="353">
        <v>83.2</v>
      </c>
      <c r="D28" s="353">
        <v>89.9</v>
      </c>
      <c r="E28" s="353">
        <v>103.8</v>
      </c>
      <c r="F28" s="353">
        <v>94.4</v>
      </c>
      <c r="G28" s="353">
        <v>91.6</v>
      </c>
      <c r="H28" s="353">
        <v>108.5</v>
      </c>
      <c r="I28" s="353">
        <v>91.8</v>
      </c>
      <c r="J28" s="353">
        <v>101.6</v>
      </c>
      <c r="K28" s="353">
        <v>100.2</v>
      </c>
      <c r="L28" s="353">
        <v>94.2</v>
      </c>
      <c r="M28" s="353">
        <v>94.5</v>
      </c>
      <c r="N28" s="210">
        <f>SUM(B28:M28)</f>
        <v>1126.4000000000001</v>
      </c>
      <c r="O28" s="354">
        <f t="shared" si="0"/>
        <v>107.2</v>
      </c>
      <c r="P28" s="357"/>
      <c r="Q28" s="358"/>
      <c r="R28" s="358"/>
      <c r="S28" s="357"/>
      <c r="T28" s="357"/>
      <c r="U28" s="357"/>
      <c r="V28" s="357"/>
      <c r="W28" s="357"/>
      <c r="X28" s="357"/>
      <c r="Y28" s="357"/>
      <c r="Z28" s="357"/>
    </row>
    <row r="29" spans="1:26" ht="11.1" customHeight="1">
      <c r="A29" s="6" t="s">
        <v>197</v>
      </c>
      <c r="B29" s="353">
        <v>84.8</v>
      </c>
      <c r="C29" s="353">
        <v>90.4</v>
      </c>
      <c r="D29" s="353">
        <v>95.5</v>
      </c>
      <c r="E29" s="353">
        <v>97.1</v>
      </c>
      <c r="F29" s="353">
        <v>101.6</v>
      </c>
      <c r="G29" s="353"/>
      <c r="H29" s="353"/>
      <c r="I29" s="353"/>
      <c r="J29" s="353"/>
      <c r="K29" s="353"/>
      <c r="L29" s="353"/>
      <c r="M29" s="353"/>
      <c r="N29" s="210"/>
      <c r="O29" s="354"/>
      <c r="P29" s="357"/>
      <c r="Q29" s="359"/>
      <c r="R29" s="359"/>
      <c r="S29" s="357"/>
      <c r="T29" s="357"/>
      <c r="U29" s="357"/>
      <c r="V29" s="357"/>
      <c r="W29" s="357"/>
      <c r="X29" s="357"/>
      <c r="Y29" s="357"/>
      <c r="Z29" s="357"/>
    </row>
    <row r="30" spans="1:26" ht="9.9499999999999993" customHeight="1">
      <c r="H30" s="192"/>
    </row>
    <row r="53" spans="1:26" s="149" customFormat="1" ht="11.1" customHeight="1">
      <c r="A53" s="11"/>
      <c r="B53" s="145" t="s">
        <v>76</v>
      </c>
      <c r="C53" s="145" t="s">
        <v>77</v>
      </c>
      <c r="D53" s="145" t="s">
        <v>78</v>
      </c>
      <c r="E53" s="145" t="s">
        <v>79</v>
      </c>
      <c r="F53" s="145" t="s">
        <v>80</v>
      </c>
      <c r="G53" s="145" t="s">
        <v>81</v>
      </c>
      <c r="H53" s="145" t="s">
        <v>82</v>
      </c>
      <c r="I53" s="145" t="s">
        <v>83</v>
      </c>
      <c r="J53" s="145" t="s">
        <v>84</v>
      </c>
      <c r="K53" s="145" t="s">
        <v>85</v>
      </c>
      <c r="L53" s="145" t="s">
        <v>86</v>
      </c>
      <c r="M53" s="145" t="s">
        <v>87</v>
      </c>
      <c r="N53" s="204" t="s">
        <v>122</v>
      </c>
      <c r="O53" s="148" t="s">
        <v>124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171</v>
      </c>
      <c r="B54" s="152">
        <v>119.6</v>
      </c>
      <c r="C54" s="152">
        <v>116.2</v>
      </c>
      <c r="D54" s="152">
        <v>120.4</v>
      </c>
      <c r="E54" s="152">
        <v>120.3</v>
      </c>
      <c r="F54" s="152">
        <v>123.1</v>
      </c>
      <c r="G54" s="152">
        <v>116.5</v>
      </c>
      <c r="H54" s="152">
        <v>114.8</v>
      </c>
      <c r="I54" s="152">
        <v>111.8</v>
      </c>
      <c r="J54" s="152">
        <v>114</v>
      </c>
      <c r="K54" s="152">
        <v>141.30000000000001</v>
      </c>
      <c r="L54" s="152">
        <v>114</v>
      </c>
      <c r="M54" s="152">
        <v>101.3</v>
      </c>
      <c r="N54" s="210">
        <f>SUM(B54:M54)/12</f>
        <v>117.77499999999998</v>
      </c>
      <c r="O54" s="354">
        <v>92.6</v>
      </c>
      <c r="P54" s="355"/>
      <c r="Q54" s="356"/>
      <c r="R54" s="356"/>
      <c r="S54" s="355"/>
      <c r="T54" s="355"/>
      <c r="U54" s="355"/>
      <c r="V54" s="355"/>
      <c r="W54" s="355"/>
      <c r="X54" s="355"/>
      <c r="Y54" s="355"/>
      <c r="Z54" s="355"/>
    </row>
    <row r="55" spans="1:26" s="149" customFormat="1" ht="11.1" customHeight="1">
      <c r="A55" s="6" t="s">
        <v>173</v>
      </c>
      <c r="B55" s="152">
        <v>99.7</v>
      </c>
      <c r="C55" s="152">
        <v>109.5</v>
      </c>
      <c r="D55" s="152">
        <v>111.4</v>
      </c>
      <c r="E55" s="152">
        <v>102.9</v>
      </c>
      <c r="F55" s="152">
        <v>113.3</v>
      </c>
      <c r="G55" s="152">
        <v>123.3</v>
      </c>
      <c r="H55" s="152">
        <v>120.8</v>
      </c>
      <c r="I55" s="152">
        <v>138.19999999999999</v>
      </c>
      <c r="J55" s="152">
        <v>132.1</v>
      </c>
      <c r="K55" s="152">
        <v>128.30000000000001</v>
      </c>
      <c r="L55" s="152">
        <v>125.1</v>
      </c>
      <c r="M55" s="152">
        <v>109.6</v>
      </c>
      <c r="N55" s="210">
        <f>SUM(B55:M55)/12</f>
        <v>117.84999999999997</v>
      </c>
      <c r="O55" s="354">
        <f t="shared" ref="O55:O57" si="1">ROUND(N55/N54*100,1)</f>
        <v>100.1</v>
      </c>
      <c r="P55" s="355"/>
      <c r="Q55" s="356"/>
      <c r="R55" s="356"/>
      <c r="S55" s="355"/>
      <c r="T55" s="355"/>
      <c r="U55" s="355"/>
      <c r="V55" s="355"/>
      <c r="W55" s="355"/>
      <c r="X55" s="355"/>
      <c r="Y55" s="355"/>
      <c r="Z55" s="355"/>
    </row>
    <row r="56" spans="1:26" s="149" customFormat="1" ht="11.1" customHeight="1">
      <c r="A56" s="6" t="s">
        <v>181</v>
      </c>
      <c r="B56" s="152">
        <v>110.3</v>
      </c>
      <c r="C56" s="152">
        <v>109</v>
      </c>
      <c r="D56" s="152">
        <v>108.2</v>
      </c>
      <c r="E56" s="152">
        <v>113.1</v>
      </c>
      <c r="F56" s="152">
        <v>122.4</v>
      </c>
      <c r="G56" s="152">
        <v>116.8</v>
      </c>
      <c r="H56" s="152">
        <v>108.9</v>
      </c>
      <c r="I56" s="152">
        <v>107</v>
      </c>
      <c r="J56" s="152">
        <v>101.1</v>
      </c>
      <c r="K56" s="152">
        <v>109.4</v>
      </c>
      <c r="L56" s="152">
        <v>99.1</v>
      </c>
      <c r="M56" s="152">
        <v>97.9</v>
      </c>
      <c r="N56" s="210">
        <f>SUM(B56:M56)/12</f>
        <v>108.60000000000001</v>
      </c>
      <c r="O56" s="354">
        <f t="shared" si="1"/>
        <v>92.2</v>
      </c>
      <c r="P56" s="355"/>
      <c r="Q56" s="356"/>
      <c r="R56" s="356"/>
      <c r="S56" s="355"/>
      <c r="T56" s="355"/>
      <c r="U56" s="355"/>
      <c r="V56" s="355"/>
      <c r="W56" s="355"/>
      <c r="X56" s="355"/>
      <c r="Y56" s="355"/>
      <c r="Z56" s="355"/>
    </row>
    <row r="57" spans="1:26" s="149" customFormat="1" ht="11.1" customHeight="1">
      <c r="A57" s="6" t="s">
        <v>186</v>
      </c>
      <c r="B57" s="152">
        <v>97.3</v>
      </c>
      <c r="C57" s="152">
        <v>99.8</v>
      </c>
      <c r="D57" s="152">
        <v>97.4</v>
      </c>
      <c r="E57" s="152">
        <v>100.8</v>
      </c>
      <c r="F57" s="152">
        <v>107.3</v>
      </c>
      <c r="G57" s="152">
        <v>108.2</v>
      </c>
      <c r="H57" s="152">
        <v>107.3</v>
      </c>
      <c r="I57" s="152">
        <v>103.7</v>
      </c>
      <c r="J57" s="152">
        <v>106</v>
      </c>
      <c r="K57" s="152">
        <v>105.3</v>
      </c>
      <c r="L57" s="152">
        <v>104.4</v>
      </c>
      <c r="M57" s="152">
        <v>95</v>
      </c>
      <c r="N57" s="210">
        <f>SUM(B57:M57)/12</f>
        <v>102.70833333333336</v>
      </c>
      <c r="O57" s="354">
        <f t="shared" si="1"/>
        <v>94.6</v>
      </c>
      <c r="P57" s="355"/>
      <c r="Q57" s="356"/>
      <c r="R57" s="356"/>
      <c r="S57" s="355"/>
      <c r="T57" s="355"/>
      <c r="U57" s="355"/>
      <c r="V57" s="355"/>
      <c r="W57" s="355"/>
      <c r="X57" s="355"/>
      <c r="Y57" s="355"/>
      <c r="Z57" s="355"/>
    </row>
    <row r="58" spans="1:26" s="149" customFormat="1" ht="11.1" customHeight="1">
      <c r="A58" s="6" t="s">
        <v>197</v>
      </c>
      <c r="B58" s="152">
        <v>99.6</v>
      </c>
      <c r="C58" s="152">
        <v>101.8</v>
      </c>
      <c r="D58" s="152">
        <v>103.7</v>
      </c>
      <c r="E58" s="152">
        <v>98.9</v>
      </c>
      <c r="F58" s="152">
        <v>104</v>
      </c>
      <c r="G58" s="152"/>
      <c r="H58" s="152"/>
      <c r="I58" s="152"/>
      <c r="J58" s="152"/>
      <c r="K58" s="152"/>
      <c r="L58" s="152"/>
      <c r="M58" s="152"/>
      <c r="N58" s="210"/>
      <c r="O58" s="354"/>
      <c r="P58" s="158"/>
      <c r="Q58" s="351"/>
      <c r="R58" s="351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2"/>
    </row>
    <row r="82" spans="1:26" ht="5.25" customHeight="1"/>
    <row r="83" spans="1:26" s="149" customFormat="1" ht="11.1" customHeight="1">
      <c r="A83" s="11"/>
      <c r="B83" s="145" t="s">
        <v>76</v>
      </c>
      <c r="C83" s="145" t="s">
        <v>77</v>
      </c>
      <c r="D83" s="145" t="s">
        <v>78</v>
      </c>
      <c r="E83" s="145" t="s">
        <v>79</v>
      </c>
      <c r="F83" s="145" t="s">
        <v>80</v>
      </c>
      <c r="G83" s="145" t="s">
        <v>81</v>
      </c>
      <c r="H83" s="145" t="s">
        <v>82</v>
      </c>
      <c r="I83" s="145" t="s">
        <v>83</v>
      </c>
      <c r="J83" s="145" t="s">
        <v>84</v>
      </c>
      <c r="K83" s="145" t="s">
        <v>85</v>
      </c>
      <c r="L83" s="145" t="s">
        <v>86</v>
      </c>
      <c r="M83" s="145" t="s">
        <v>87</v>
      </c>
      <c r="N83" s="204" t="s">
        <v>122</v>
      </c>
      <c r="O83" s="148" t="s">
        <v>124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171</v>
      </c>
      <c r="B84" s="147">
        <v>70.900000000000006</v>
      </c>
      <c r="C84" s="147">
        <v>78</v>
      </c>
      <c r="D84" s="147">
        <v>93.9</v>
      </c>
      <c r="E84" s="147">
        <v>93.9</v>
      </c>
      <c r="F84" s="147">
        <v>75.099999999999994</v>
      </c>
      <c r="G84" s="147">
        <v>86.4</v>
      </c>
      <c r="H84" s="147">
        <v>89.8</v>
      </c>
      <c r="I84" s="147">
        <v>81</v>
      </c>
      <c r="J84" s="147">
        <v>83.9</v>
      </c>
      <c r="K84" s="147">
        <v>92.6</v>
      </c>
      <c r="L84" s="147">
        <v>76.900000000000006</v>
      </c>
      <c r="M84" s="147">
        <v>79</v>
      </c>
      <c r="N84" s="209">
        <f t="shared" ref="N84:N87" si="2">SUM(B84:M84)/12</f>
        <v>83.45</v>
      </c>
      <c r="O84" s="214">
        <v>95</v>
      </c>
      <c r="Q84" s="286"/>
      <c r="R84" s="286"/>
    </row>
    <row r="85" spans="1:26" s="149" customFormat="1" ht="11.1" customHeight="1">
      <c r="A85" s="6" t="s">
        <v>173</v>
      </c>
      <c r="B85" s="147">
        <v>76.099999999999994</v>
      </c>
      <c r="C85" s="147">
        <v>83.6</v>
      </c>
      <c r="D85" s="147">
        <v>94.2</v>
      </c>
      <c r="E85" s="147">
        <v>100.7</v>
      </c>
      <c r="F85" s="147">
        <v>83</v>
      </c>
      <c r="G85" s="147">
        <v>85.6</v>
      </c>
      <c r="H85" s="147">
        <v>83.1</v>
      </c>
      <c r="I85" s="147">
        <v>71.099999999999994</v>
      </c>
      <c r="J85" s="147">
        <v>70.099999999999994</v>
      </c>
      <c r="K85" s="147">
        <v>68.599999999999994</v>
      </c>
      <c r="L85" s="147">
        <v>72.099999999999994</v>
      </c>
      <c r="M85" s="147">
        <v>73.099999999999994</v>
      </c>
      <c r="N85" s="209">
        <f t="shared" si="2"/>
        <v>80.108333333333334</v>
      </c>
      <c r="O85" s="214">
        <f t="shared" ref="O85:O87" si="3">ROUND(N85/N84*100,1)</f>
        <v>96</v>
      </c>
      <c r="Q85" s="286"/>
      <c r="R85" s="286"/>
    </row>
    <row r="86" spans="1:26" s="149" customFormat="1" ht="11.1" customHeight="1">
      <c r="A86" s="6" t="s">
        <v>181</v>
      </c>
      <c r="B86" s="147">
        <v>62.3</v>
      </c>
      <c r="C86" s="147">
        <v>69.599999999999994</v>
      </c>
      <c r="D86" s="147">
        <v>89</v>
      </c>
      <c r="E86" s="147">
        <v>87.2</v>
      </c>
      <c r="F86" s="147">
        <v>71.900000000000006</v>
      </c>
      <c r="G86" s="147">
        <v>82.6</v>
      </c>
      <c r="H86" s="147">
        <v>83.4</v>
      </c>
      <c r="I86" s="147">
        <v>81.599999999999994</v>
      </c>
      <c r="J86" s="147">
        <v>85.1</v>
      </c>
      <c r="K86" s="147">
        <v>84.9</v>
      </c>
      <c r="L86" s="147">
        <v>83.6</v>
      </c>
      <c r="M86" s="147">
        <v>88.9</v>
      </c>
      <c r="N86" s="209">
        <f t="shared" si="2"/>
        <v>80.841666666666669</v>
      </c>
      <c r="O86" s="214">
        <f t="shared" si="3"/>
        <v>100.9</v>
      </c>
      <c r="Q86" s="286"/>
      <c r="R86" s="286"/>
    </row>
    <row r="87" spans="1:26" s="149" customFormat="1" ht="11.1" customHeight="1">
      <c r="A87" s="6" t="s">
        <v>186</v>
      </c>
      <c r="B87" s="147">
        <v>74.8</v>
      </c>
      <c r="C87" s="147">
        <v>83.1</v>
      </c>
      <c r="D87" s="147">
        <v>92.4</v>
      </c>
      <c r="E87" s="147">
        <v>103</v>
      </c>
      <c r="F87" s="147">
        <v>87.6</v>
      </c>
      <c r="G87" s="147">
        <v>84.6</v>
      </c>
      <c r="H87" s="147">
        <v>101.1</v>
      </c>
      <c r="I87" s="147">
        <v>88.7</v>
      </c>
      <c r="J87" s="147">
        <v>95.8</v>
      </c>
      <c r="K87" s="147">
        <v>95.2</v>
      </c>
      <c r="L87" s="147">
        <v>90.3</v>
      </c>
      <c r="M87" s="147">
        <v>99.5</v>
      </c>
      <c r="N87" s="209">
        <f t="shared" si="2"/>
        <v>91.341666666666654</v>
      </c>
      <c r="O87" s="214">
        <f t="shared" si="3"/>
        <v>113</v>
      </c>
      <c r="Q87" s="286"/>
      <c r="R87" s="286"/>
    </row>
    <row r="88" spans="1:26" s="149" customFormat="1" ht="11.1" customHeight="1">
      <c r="A88" s="6" t="s">
        <v>197</v>
      </c>
      <c r="B88" s="147">
        <v>84.8</v>
      </c>
      <c r="C88" s="147">
        <v>88.7</v>
      </c>
      <c r="D88" s="147">
        <v>92</v>
      </c>
      <c r="E88" s="147">
        <v>98.3</v>
      </c>
      <c r="F88" s="147">
        <v>97.7</v>
      </c>
      <c r="G88" s="147"/>
      <c r="H88" s="147"/>
      <c r="I88" s="147"/>
      <c r="J88" s="147"/>
      <c r="K88" s="147"/>
      <c r="L88" s="147"/>
      <c r="M88" s="147"/>
      <c r="N88" s="209"/>
      <c r="O88" s="214"/>
    </row>
    <row r="89" spans="1:26" ht="9.9499999999999993" customHeight="1">
      <c r="E89" s="367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F89" sqref="F89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3"/>
      <c r="O14" s="223"/>
    </row>
    <row r="17" spans="1:26" ht="9.9499999999999993" customHeight="1">
      <c r="O17" s="223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3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3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2">
        <v>20.3</v>
      </c>
      <c r="C25" s="152">
        <v>21.9</v>
      </c>
      <c r="D25" s="152">
        <v>25.5</v>
      </c>
      <c r="E25" s="152">
        <v>26.2</v>
      </c>
      <c r="F25" s="152">
        <v>20.399999999999999</v>
      </c>
      <c r="G25" s="152">
        <v>21.6</v>
      </c>
      <c r="H25" s="152">
        <v>23.6</v>
      </c>
      <c r="I25" s="152">
        <v>19.3</v>
      </c>
      <c r="J25" s="152">
        <v>23.5</v>
      </c>
      <c r="K25" s="152">
        <v>23.4</v>
      </c>
      <c r="L25" s="152">
        <v>16.899999999999999</v>
      </c>
      <c r="M25" s="332">
        <v>19</v>
      </c>
      <c r="N25" s="283">
        <f>SUM(B25:M25)</f>
        <v>261.60000000000002</v>
      </c>
      <c r="O25" s="205">
        <v>100.6</v>
      </c>
      <c r="P25" s="154"/>
      <c r="Q25" s="282"/>
      <c r="R25" s="282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173</v>
      </c>
      <c r="B26" s="152">
        <v>16.5</v>
      </c>
      <c r="C26" s="152">
        <v>20.6</v>
      </c>
      <c r="D26" s="152">
        <v>23</v>
      </c>
      <c r="E26" s="152">
        <v>25.7</v>
      </c>
      <c r="F26" s="152">
        <v>22.2</v>
      </c>
      <c r="G26" s="152">
        <v>20.9</v>
      </c>
      <c r="H26" s="152">
        <v>21.1</v>
      </c>
      <c r="I26" s="152">
        <v>47.8</v>
      </c>
      <c r="J26" s="152">
        <v>50.3</v>
      </c>
      <c r="K26" s="152">
        <v>43.9</v>
      </c>
      <c r="L26" s="152">
        <v>48.7</v>
      </c>
      <c r="M26" s="332">
        <v>53</v>
      </c>
      <c r="N26" s="283">
        <f>SUM(B26:M26)</f>
        <v>393.7</v>
      </c>
      <c r="O26" s="205">
        <f>SUM(N26/N25)*100</f>
        <v>150.49694189602445</v>
      </c>
      <c r="P26" s="154"/>
      <c r="Q26" s="282"/>
      <c r="R26" s="282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181</v>
      </c>
      <c r="B27" s="152">
        <v>43</v>
      </c>
      <c r="C27" s="152">
        <v>42.4</v>
      </c>
      <c r="D27" s="152">
        <v>49.1</v>
      </c>
      <c r="E27" s="152">
        <v>50.7</v>
      </c>
      <c r="F27" s="152">
        <v>52.2</v>
      </c>
      <c r="G27" s="152">
        <v>51</v>
      </c>
      <c r="H27" s="152">
        <v>52.7</v>
      </c>
      <c r="I27" s="152">
        <v>47.1</v>
      </c>
      <c r="J27" s="152">
        <v>50.4</v>
      </c>
      <c r="K27" s="152">
        <v>48.7</v>
      </c>
      <c r="L27" s="152">
        <v>50.5</v>
      </c>
      <c r="M27" s="332">
        <v>52.5</v>
      </c>
      <c r="N27" s="283">
        <f>SUM(B27:M27)</f>
        <v>590.29999999999995</v>
      </c>
      <c r="O27" s="205">
        <f>SUM(N27/N26)*100</f>
        <v>149.93649987299972</v>
      </c>
      <c r="P27" s="154"/>
      <c r="Q27" s="282"/>
      <c r="R27" s="282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186</v>
      </c>
      <c r="B28" s="152">
        <v>45.1</v>
      </c>
      <c r="C28" s="152">
        <v>47.2</v>
      </c>
      <c r="D28" s="152">
        <v>51.8</v>
      </c>
      <c r="E28" s="152">
        <v>45.6</v>
      </c>
      <c r="F28" s="152">
        <v>54.3</v>
      </c>
      <c r="G28" s="152">
        <v>56.1</v>
      </c>
      <c r="H28" s="152">
        <v>59.2</v>
      </c>
      <c r="I28" s="152">
        <v>51.8</v>
      </c>
      <c r="J28" s="152">
        <v>58.3</v>
      </c>
      <c r="K28" s="152">
        <v>66.7</v>
      </c>
      <c r="L28" s="152">
        <v>52</v>
      </c>
      <c r="M28" s="332">
        <v>65.099999999999994</v>
      </c>
      <c r="N28" s="283">
        <f>SUM(B28:M28)</f>
        <v>653.20000000000005</v>
      </c>
      <c r="O28" s="205">
        <f>SUM(N28/N27)*100</f>
        <v>110.6555988480434</v>
      </c>
      <c r="P28" s="154"/>
      <c r="Q28" s="282"/>
      <c r="R28" s="282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197</v>
      </c>
      <c r="B29" s="152">
        <v>49.8</v>
      </c>
      <c r="C29" s="152">
        <v>57.9</v>
      </c>
      <c r="D29" s="152">
        <v>64.5</v>
      </c>
      <c r="E29" s="152">
        <v>49.4</v>
      </c>
      <c r="F29" s="152">
        <v>51.7</v>
      </c>
      <c r="G29" s="152"/>
      <c r="H29" s="152"/>
      <c r="I29" s="152"/>
      <c r="J29" s="152"/>
      <c r="K29" s="152"/>
      <c r="L29" s="152"/>
      <c r="M29" s="332"/>
      <c r="N29" s="283"/>
      <c r="O29" s="205"/>
      <c r="P29" s="154"/>
      <c r="Q29" s="213"/>
      <c r="R29" s="213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3"/>
    </row>
    <row r="52" spans="1:26" ht="4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4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31.5</v>
      </c>
      <c r="C54" s="152">
        <v>32.5</v>
      </c>
      <c r="D54" s="152">
        <v>33.299999999999997</v>
      </c>
      <c r="E54" s="152">
        <v>34</v>
      </c>
      <c r="F54" s="152">
        <v>33.9</v>
      </c>
      <c r="G54" s="152">
        <v>32.9</v>
      </c>
      <c r="H54" s="152">
        <v>31</v>
      </c>
      <c r="I54" s="152">
        <v>30.4</v>
      </c>
      <c r="J54" s="152">
        <v>31.4</v>
      </c>
      <c r="K54" s="152">
        <v>28.8</v>
      </c>
      <c r="L54" s="152">
        <v>30</v>
      </c>
      <c r="M54" s="152">
        <v>28.8</v>
      </c>
      <c r="N54" s="210">
        <f t="shared" ref="N54:N57" si="0">SUM(B54:M54)/12</f>
        <v>31.541666666666668</v>
      </c>
      <c r="O54" s="205">
        <v>102.2</v>
      </c>
      <c r="P54" s="154"/>
      <c r="Q54" s="289"/>
      <c r="R54" s="289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173</v>
      </c>
      <c r="B55" s="152">
        <v>29.4</v>
      </c>
      <c r="C55" s="152">
        <v>31.6</v>
      </c>
      <c r="D55" s="152">
        <v>30.7</v>
      </c>
      <c r="E55" s="152">
        <v>30.6</v>
      </c>
      <c r="F55" s="152">
        <v>30.2</v>
      </c>
      <c r="G55" s="152">
        <v>28.7</v>
      </c>
      <c r="H55" s="152">
        <v>28.73</v>
      </c>
      <c r="I55" s="152">
        <v>56.4</v>
      </c>
      <c r="J55" s="152">
        <v>57.8</v>
      </c>
      <c r="K55" s="152">
        <v>58.5</v>
      </c>
      <c r="L55" s="152">
        <v>62</v>
      </c>
      <c r="M55" s="152">
        <v>64.5</v>
      </c>
      <c r="N55" s="210">
        <f t="shared" si="0"/>
        <v>42.427500000000002</v>
      </c>
      <c r="O55" s="205">
        <f t="shared" ref="O55:O57" si="1">SUM(N55/N54)*100</f>
        <v>134.51254953764862</v>
      </c>
      <c r="P55" s="154"/>
      <c r="Q55" s="289"/>
      <c r="R55" s="289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181</v>
      </c>
      <c r="B56" s="152">
        <v>57.2</v>
      </c>
      <c r="C56" s="152">
        <v>59.9</v>
      </c>
      <c r="D56" s="152">
        <v>59.5</v>
      </c>
      <c r="E56" s="152">
        <v>59.8</v>
      </c>
      <c r="F56" s="152">
        <v>63.2</v>
      </c>
      <c r="G56" s="152">
        <v>61.4</v>
      </c>
      <c r="H56" s="152">
        <v>61.2</v>
      </c>
      <c r="I56" s="152">
        <v>62</v>
      </c>
      <c r="J56" s="152">
        <v>61.4</v>
      </c>
      <c r="K56" s="152">
        <v>60.1</v>
      </c>
      <c r="L56" s="152">
        <v>62.7</v>
      </c>
      <c r="M56" s="152">
        <v>64</v>
      </c>
      <c r="N56" s="210">
        <f t="shared" si="0"/>
        <v>61.033333333333331</v>
      </c>
      <c r="O56" s="205">
        <f t="shared" si="1"/>
        <v>143.85323984051223</v>
      </c>
      <c r="P56" s="154"/>
      <c r="Q56" s="289"/>
      <c r="R56" s="289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186</v>
      </c>
      <c r="B57" s="152">
        <v>62.7</v>
      </c>
      <c r="C57" s="152">
        <v>63</v>
      </c>
      <c r="D57" s="152">
        <v>63.7</v>
      </c>
      <c r="E57" s="152">
        <v>64.5</v>
      </c>
      <c r="F57" s="152">
        <v>67.900000000000006</v>
      </c>
      <c r="G57" s="152">
        <v>67.099999999999994</v>
      </c>
      <c r="H57" s="152">
        <v>71.7</v>
      </c>
      <c r="I57" s="152">
        <v>72.099999999999994</v>
      </c>
      <c r="J57" s="152">
        <v>73.5</v>
      </c>
      <c r="K57" s="152">
        <v>77.5</v>
      </c>
      <c r="L57" s="152">
        <v>77</v>
      </c>
      <c r="M57" s="152">
        <v>77.3</v>
      </c>
      <c r="N57" s="210">
        <f t="shared" si="0"/>
        <v>69.833333333333329</v>
      </c>
      <c r="O57" s="205">
        <f t="shared" si="1"/>
        <v>114.41835062807209</v>
      </c>
      <c r="P57" s="154"/>
      <c r="Q57" s="289"/>
      <c r="R57" s="289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197</v>
      </c>
      <c r="B58" s="152">
        <v>73.3</v>
      </c>
      <c r="C58" s="152">
        <v>73</v>
      </c>
      <c r="D58" s="152">
        <v>75.2</v>
      </c>
      <c r="E58" s="152">
        <v>74.099999999999994</v>
      </c>
      <c r="F58" s="152">
        <v>71.3</v>
      </c>
      <c r="G58" s="152"/>
      <c r="H58" s="152"/>
      <c r="I58" s="152"/>
      <c r="J58" s="152"/>
      <c r="K58" s="152"/>
      <c r="L58" s="152"/>
      <c r="M58" s="152"/>
      <c r="N58" s="210"/>
      <c r="O58" s="205"/>
      <c r="P58" s="154"/>
      <c r="Q58" s="289"/>
      <c r="R58" s="289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4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45">
        <v>63.7</v>
      </c>
      <c r="C84" s="145">
        <v>66.900000000000006</v>
      </c>
      <c r="D84" s="145">
        <v>76.400000000000006</v>
      </c>
      <c r="E84" s="145">
        <v>76.900000000000006</v>
      </c>
      <c r="F84" s="145">
        <v>60.2</v>
      </c>
      <c r="G84" s="145">
        <v>66.400000000000006</v>
      </c>
      <c r="H84" s="145">
        <v>77</v>
      </c>
      <c r="I84" s="145">
        <v>64</v>
      </c>
      <c r="J84" s="145">
        <v>74.5</v>
      </c>
      <c r="K84" s="145">
        <v>82</v>
      </c>
      <c r="L84" s="145">
        <v>55.6</v>
      </c>
      <c r="M84" s="145">
        <v>66.8</v>
      </c>
      <c r="N84" s="209">
        <f t="shared" ref="N84:N87" si="2">SUM(B84:M84)/12</f>
        <v>69.2</v>
      </c>
      <c r="O84" s="147">
        <v>98.5</v>
      </c>
      <c r="P84" s="48"/>
      <c r="Q84" s="212"/>
      <c r="R84" s="212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173</v>
      </c>
      <c r="B85" s="145">
        <v>55.6</v>
      </c>
      <c r="C85" s="145">
        <v>63.7</v>
      </c>
      <c r="D85" s="145">
        <v>75.3</v>
      </c>
      <c r="E85" s="145">
        <v>79</v>
      </c>
      <c r="F85" s="145">
        <v>73.599999999999994</v>
      </c>
      <c r="G85" s="145">
        <v>73.3</v>
      </c>
      <c r="H85" s="145">
        <v>73.599999999999994</v>
      </c>
      <c r="I85" s="145">
        <v>79.8</v>
      </c>
      <c r="J85" s="145">
        <v>87</v>
      </c>
      <c r="K85" s="145">
        <v>74.900000000000006</v>
      </c>
      <c r="L85" s="145">
        <v>77.900000000000006</v>
      </c>
      <c r="M85" s="145">
        <v>81.7</v>
      </c>
      <c r="N85" s="209">
        <f t="shared" si="2"/>
        <v>74.61666666666666</v>
      </c>
      <c r="O85" s="147">
        <f t="shared" ref="O85:O87" si="3">ROUND(N85/N84*100,1)</f>
        <v>107.8</v>
      </c>
      <c r="P85" s="48"/>
      <c r="Q85" s="212"/>
      <c r="R85" s="212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181</v>
      </c>
      <c r="B86" s="145">
        <v>76.7</v>
      </c>
      <c r="C86" s="145">
        <v>70.099999999999994</v>
      </c>
      <c r="D86" s="145">
        <v>82.6</v>
      </c>
      <c r="E86" s="145">
        <v>84.7</v>
      </c>
      <c r="F86" s="145">
        <v>82.1</v>
      </c>
      <c r="G86" s="145">
        <v>83.4</v>
      </c>
      <c r="H86" s="145">
        <v>86.1</v>
      </c>
      <c r="I86" s="145">
        <v>75.900000000000006</v>
      </c>
      <c r="J86" s="145">
        <v>82.2</v>
      </c>
      <c r="K86" s="145">
        <v>81.2</v>
      </c>
      <c r="L86" s="145">
        <v>80.2</v>
      </c>
      <c r="M86" s="145">
        <v>81.900000000000006</v>
      </c>
      <c r="N86" s="209">
        <f t="shared" si="2"/>
        <v>80.591666666666683</v>
      </c>
      <c r="O86" s="147">
        <f t="shared" si="3"/>
        <v>108</v>
      </c>
      <c r="P86" s="48"/>
      <c r="Q86" s="212"/>
      <c r="R86" s="212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186</v>
      </c>
      <c r="B87" s="145">
        <v>72.3</v>
      </c>
      <c r="C87" s="145">
        <v>74.900000000000006</v>
      </c>
      <c r="D87" s="145">
        <v>81.3</v>
      </c>
      <c r="E87" s="145">
        <v>70.599999999999994</v>
      </c>
      <c r="F87" s="145">
        <v>79.400000000000006</v>
      </c>
      <c r="G87" s="145">
        <v>83.6</v>
      </c>
      <c r="H87" s="145">
        <v>82</v>
      </c>
      <c r="I87" s="145">
        <v>71.8</v>
      </c>
      <c r="J87" s="145">
        <v>79.099999999999994</v>
      </c>
      <c r="K87" s="145">
        <v>85.6</v>
      </c>
      <c r="L87" s="145">
        <v>67.599999999999994</v>
      </c>
      <c r="M87" s="145">
        <v>84.1</v>
      </c>
      <c r="N87" s="209">
        <f t="shared" si="2"/>
        <v>77.691666666666677</v>
      </c>
      <c r="O87" s="147">
        <f t="shared" si="3"/>
        <v>96.4</v>
      </c>
      <c r="P87" s="48"/>
      <c r="Q87" s="212"/>
      <c r="R87" s="212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197</v>
      </c>
      <c r="B88" s="145">
        <v>68.7</v>
      </c>
      <c r="C88" s="145">
        <v>79.3</v>
      </c>
      <c r="D88" s="145">
        <v>85.6</v>
      </c>
      <c r="E88" s="145">
        <v>66.8</v>
      </c>
      <c r="F88" s="145">
        <v>73</v>
      </c>
      <c r="G88" s="145"/>
      <c r="H88" s="145"/>
      <c r="I88" s="145"/>
      <c r="J88" s="145"/>
      <c r="K88" s="145"/>
      <c r="L88" s="145"/>
      <c r="M88" s="145"/>
      <c r="N88" s="209"/>
      <c r="O88" s="147"/>
      <c r="P88" s="48"/>
      <c r="Q88" s="350"/>
      <c r="R88" s="350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5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R35" sqref="R35:R36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48" t="s">
        <v>127</v>
      </c>
      <c r="F1" s="143"/>
      <c r="G1" s="143"/>
      <c r="H1" s="143"/>
    </row>
    <row r="2" spans="1:13">
      <c r="A2" s="442"/>
    </row>
    <row r="3" spans="1:13" ht="17.25">
      <c r="A3" s="442"/>
      <c r="C3" s="143"/>
    </row>
    <row r="4" spans="1:13" ht="17.25">
      <c r="A4" s="442"/>
      <c r="J4" s="143"/>
      <c r="K4" s="143"/>
      <c r="L4" s="143"/>
      <c r="M4" s="143"/>
    </row>
    <row r="5" spans="1:13">
      <c r="A5" s="442"/>
    </row>
    <row r="6" spans="1:13">
      <c r="A6" s="442"/>
    </row>
    <row r="7" spans="1:13">
      <c r="A7" s="442"/>
    </row>
    <row r="8" spans="1:13">
      <c r="A8" s="442"/>
    </row>
    <row r="9" spans="1:13">
      <c r="A9" s="442"/>
    </row>
    <row r="10" spans="1:13">
      <c r="A10" s="442"/>
    </row>
    <row r="11" spans="1:13">
      <c r="A11" s="442"/>
    </row>
    <row r="12" spans="1:13">
      <c r="A12" s="442"/>
    </row>
    <row r="13" spans="1:13">
      <c r="A13" s="442"/>
    </row>
    <row r="14" spans="1:13">
      <c r="A14" s="442"/>
    </row>
    <row r="15" spans="1:13">
      <c r="A15" s="442"/>
    </row>
    <row r="16" spans="1:13">
      <c r="A16" s="442"/>
    </row>
    <row r="17" spans="1:15">
      <c r="A17" s="442"/>
    </row>
    <row r="18" spans="1:15">
      <c r="A18" s="442"/>
    </row>
    <row r="19" spans="1:15">
      <c r="A19" s="442"/>
    </row>
    <row r="20" spans="1:15">
      <c r="A20" s="442"/>
    </row>
    <row r="21" spans="1:15">
      <c r="A21" s="442"/>
    </row>
    <row r="22" spans="1:15">
      <c r="A22" s="442"/>
    </row>
    <row r="23" spans="1:15">
      <c r="A23" s="442"/>
    </row>
    <row r="24" spans="1:15">
      <c r="A24" s="442"/>
    </row>
    <row r="25" spans="1:15">
      <c r="A25" s="442"/>
    </row>
    <row r="26" spans="1:15">
      <c r="A26" s="442"/>
    </row>
    <row r="27" spans="1:15">
      <c r="A27" s="442"/>
    </row>
    <row r="28" spans="1:15">
      <c r="A28" s="442"/>
    </row>
    <row r="29" spans="1:15">
      <c r="A29" s="442"/>
      <c r="O29" s="347"/>
    </row>
    <row r="30" spans="1:15">
      <c r="A30" s="442"/>
    </row>
    <row r="31" spans="1:15">
      <c r="A31" s="442"/>
    </row>
    <row r="32" spans="1:15">
      <c r="A32" s="442"/>
    </row>
    <row r="33" spans="1:14">
      <c r="A33" s="442"/>
    </row>
    <row r="34" spans="1:14">
      <c r="A34" s="442"/>
    </row>
    <row r="35" spans="1:14" s="42" customFormat="1" ht="20.100000000000001" customHeight="1">
      <c r="A35" s="442"/>
      <c r="B35" s="361" t="s">
        <v>167</v>
      </c>
      <c r="C35" s="362" t="s">
        <v>155</v>
      </c>
      <c r="D35" s="361" t="s">
        <v>157</v>
      </c>
      <c r="E35" s="361" t="s">
        <v>160</v>
      </c>
      <c r="F35" s="361" t="s">
        <v>166</v>
      </c>
      <c r="G35" s="361" t="s">
        <v>169</v>
      </c>
      <c r="H35" s="361" t="s">
        <v>170</v>
      </c>
      <c r="I35" s="361" t="s">
        <v>171</v>
      </c>
      <c r="J35" s="361" t="s">
        <v>183</v>
      </c>
      <c r="K35" s="361" t="s">
        <v>193</v>
      </c>
      <c r="L35" s="361" t="s">
        <v>190</v>
      </c>
      <c r="M35" s="363" t="s">
        <v>209</v>
      </c>
      <c r="N35" s="47"/>
    </row>
    <row r="36" spans="1:14" ht="25.5" customHeight="1">
      <c r="A36" s="442"/>
      <c r="B36" s="418" t="s">
        <v>108</v>
      </c>
      <c r="C36" s="8">
        <v>99.5</v>
      </c>
      <c r="D36" s="8">
        <v>100.7</v>
      </c>
      <c r="E36" s="8">
        <v>106.9</v>
      </c>
      <c r="F36" s="8">
        <v>108.5</v>
      </c>
      <c r="G36" s="8">
        <v>114.8</v>
      </c>
      <c r="H36" s="8">
        <v>122.6</v>
      </c>
      <c r="I36" s="8">
        <v>120.5</v>
      </c>
      <c r="J36" s="8">
        <v>125.7</v>
      </c>
      <c r="K36" s="8">
        <v>141.4</v>
      </c>
      <c r="L36" s="8">
        <v>149.5</v>
      </c>
      <c r="M36" s="8">
        <v>149.9</v>
      </c>
    </row>
    <row r="37" spans="1:14" ht="25.5" customHeight="1">
      <c r="A37" s="442"/>
      <c r="B37" s="194" t="s">
        <v>194</v>
      </c>
      <c r="C37" s="8">
        <v>225.3</v>
      </c>
      <c r="D37" s="8">
        <v>226.3</v>
      </c>
      <c r="E37" s="8">
        <v>228.9</v>
      </c>
      <c r="F37" s="8">
        <v>231.8</v>
      </c>
      <c r="G37" s="8">
        <v>234.9</v>
      </c>
      <c r="H37" s="8">
        <v>240.8</v>
      </c>
      <c r="I37" s="8">
        <v>233.6</v>
      </c>
      <c r="J37" s="8">
        <v>240.2</v>
      </c>
      <c r="K37" s="8">
        <v>239.9</v>
      </c>
      <c r="L37" s="8">
        <v>246.5</v>
      </c>
      <c r="M37" s="8">
        <v>247.3</v>
      </c>
    </row>
    <row r="38" spans="1:14" ht="24.75" customHeight="1">
      <c r="A38" s="442"/>
      <c r="B38" s="172" t="s">
        <v>130</v>
      </c>
      <c r="C38" s="8">
        <v>171</v>
      </c>
      <c r="D38" s="8">
        <v>171</v>
      </c>
      <c r="E38" s="8">
        <v>171</v>
      </c>
      <c r="F38" s="8">
        <v>171</v>
      </c>
      <c r="G38" s="8">
        <v>170</v>
      </c>
      <c r="H38" s="8">
        <v>171</v>
      </c>
      <c r="I38" s="8">
        <v>169</v>
      </c>
      <c r="J38" s="8">
        <v>171</v>
      </c>
      <c r="K38" s="8">
        <v>169</v>
      </c>
      <c r="L38" s="8">
        <v>170</v>
      </c>
      <c r="M38" s="8">
        <v>171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W22" sqref="W22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49" t="s">
        <v>210</v>
      </c>
      <c r="C1" s="449"/>
      <c r="D1" s="449"/>
      <c r="E1" s="449"/>
      <c r="F1" s="449"/>
      <c r="G1" s="450" t="s">
        <v>128</v>
      </c>
      <c r="H1" s="450"/>
      <c r="I1" s="450"/>
      <c r="J1" s="222" t="s">
        <v>109</v>
      </c>
      <c r="K1" s="3"/>
      <c r="M1" s="3" t="s">
        <v>180</v>
      </c>
    </row>
    <row r="2" spans="2:15">
      <c r="B2" s="449"/>
      <c r="C2" s="449"/>
      <c r="D2" s="449"/>
      <c r="E2" s="449"/>
      <c r="F2" s="449"/>
      <c r="G2" s="450"/>
      <c r="H2" s="450"/>
      <c r="I2" s="450"/>
      <c r="J2" s="373">
        <v>191638</v>
      </c>
      <c r="K2" s="4" t="s">
        <v>111</v>
      </c>
      <c r="L2" s="339">
        <f t="shared" ref="L2:L7" si="0">SUM(J2)</f>
        <v>191638</v>
      </c>
      <c r="M2" s="373">
        <v>131489</v>
      </c>
    </row>
    <row r="3" spans="2:15">
      <c r="J3" s="373">
        <v>388040</v>
      </c>
      <c r="K3" s="3" t="s">
        <v>112</v>
      </c>
      <c r="L3" s="339">
        <f t="shared" si="0"/>
        <v>388040</v>
      </c>
      <c r="M3" s="373">
        <v>244685</v>
      </c>
    </row>
    <row r="4" spans="2:15">
      <c r="J4" s="373">
        <v>514802</v>
      </c>
      <c r="K4" s="3" t="s">
        <v>103</v>
      </c>
      <c r="L4" s="339">
        <f t="shared" si="0"/>
        <v>514802</v>
      </c>
      <c r="M4" s="373">
        <v>314838</v>
      </c>
    </row>
    <row r="5" spans="2:15">
      <c r="J5" s="373">
        <v>248766</v>
      </c>
      <c r="K5" s="3" t="s">
        <v>91</v>
      </c>
      <c r="L5" s="339">
        <f t="shared" si="0"/>
        <v>248766</v>
      </c>
      <c r="M5" s="373">
        <v>219206</v>
      </c>
    </row>
    <row r="6" spans="2:15">
      <c r="J6" s="373">
        <v>283562</v>
      </c>
      <c r="K6" s="3" t="s">
        <v>101</v>
      </c>
      <c r="L6" s="339">
        <f t="shared" si="0"/>
        <v>283562</v>
      </c>
      <c r="M6" s="373">
        <v>166525</v>
      </c>
    </row>
    <row r="7" spans="2:15">
      <c r="J7" s="373">
        <v>847085</v>
      </c>
      <c r="K7" s="3" t="s">
        <v>104</v>
      </c>
      <c r="L7" s="339">
        <f t="shared" si="0"/>
        <v>847085</v>
      </c>
      <c r="M7" s="373">
        <v>590400</v>
      </c>
    </row>
    <row r="8" spans="2:15">
      <c r="J8" s="339">
        <f>SUM(J2:J7)</f>
        <v>2473893</v>
      </c>
      <c r="K8" s="3" t="s">
        <v>93</v>
      </c>
      <c r="L8" s="408">
        <f>SUM(L2:L7)</f>
        <v>2473893</v>
      </c>
      <c r="M8" s="339">
        <f>SUM(M2:M7)</f>
        <v>1667143</v>
      </c>
    </row>
    <row r="10" spans="2:15">
      <c r="K10" s="3"/>
      <c r="L10" s="3" t="s">
        <v>162</v>
      </c>
      <c r="M10" s="3" t="s">
        <v>113</v>
      </c>
      <c r="N10" s="3"/>
      <c r="O10" s="3" t="s">
        <v>129</v>
      </c>
    </row>
    <row r="11" spans="2:15">
      <c r="K11" s="4" t="s">
        <v>111</v>
      </c>
      <c r="L11" s="339">
        <f>SUM(M2)</f>
        <v>131489</v>
      </c>
      <c r="M11" s="339">
        <f t="shared" ref="M11:M17" si="1">SUM(N11-L11)</f>
        <v>60149</v>
      </c>
      <c r="N11" s="339">
        <f t="shared" ref="N11:N17" si="2">SUM(L2)</f>
        <v>191638</v>
      </c>
      <c r="O11" s="340">
        <f>SUM(L11/N11)</f>
        <v>0.68613218672705834</v>
      </c>
    </row>
    <row r="12" spans="2:15">
      <c r="K12" s="3" t="s">
        <v>112</v>
      </c>
      <c r="L12" s="339">
        <f t="shared" ref="L12:L17" si="3">SUM(M3)</f>
        <v>244685</v>
      </c>
      <c r="M12" s="339">
        <f t="shared" si="1"/>
        <v>143355</v>
      </c>
      <c r="N12" s="339">
        <f t="shared" si="2"/>
        <v>388040</v>
      </c>
      <c r="O12" s="340">
        <f t="shared" ref="O12:O17" si="4">SUM(L12/N12)</f>
        <v>0.63056643644985055</v>
      </c>
    </row>
    <row r="13" spans="2:15">
      <c r="K13" s="3" t="s">
        <v>103</v>
      </c>
      <c r="L13" s="339">
        <f t="shared" si="3"/>
        <v>314838</v>
      </c>
      <c r="M13" s="339">
        <f t="shared" si="1"/>
        <v>199964</v>
      </c>
      <c r="N13" s="339">
        <f t="shared" si="2"/>
        <v>514802</v>
      </c>
      <c r="O13" s="340">
        <f t="shared" si="4"/>
        <v>0.61157105061751893</v>
      </c>
    </row>
    <row r="14" spans="2:15">
      <c r="K14" s="3" t="s">
        <v>91</v>
      </c>
      <c r="L14" s="339">
        <f t="shared" si="3"/>
        <v>219206</v>
      </c>
      <c r="M14" s="339">
        <f t="shared" si="1"/>
        <v>29560</v>
      </c>
      <c r="N14" s="339">
        <f t="shared" si="2"/>
        <v>248766</v>
      </c>
      <c r="O14" s="340">
        <f t="shared" si="4"/>
        <v>0.88117347225907072</v>
      </c>
    </row>
    <row r="15" spans="2:15">
      <c r="K15" s="3" t="s">
        <v>101</v>
      </c>
      <c r="L15" s="339">
        <f t="shared" si="3"/>
        <v>166525</v>
      </c>
      <c r="M15" s="339">
        <f t="shared" si="1"/>
        <v>117037</v>
      </c>
      <c r="N15" s="339">
        <f t="shared" si="2"/>
        <v>283562</v>
      </c>
      <c r="O15" s="340">
        <f t="shared" si="4"/>
        <v>0.58726133967174732</v>
      </c>
    </row>
    <row r="16" spans="2:15">
      <c r="K16" s="3" t="s">
        <v>104</v>
      </c>
      <c r="L16" s="339">
        <f t="shared" si="3"/>
        <v>590400</v>
      </c>
      <c r="M16" s="339">
        <f t="shared" si="1"/>
        <v>256685</v>
      </c>
      <c r="N16" s="339">
        <f t="shared" si="2"/>
        <v>847085</v>
      </c>
      <c r="O16" s="340">
        <f t="shared" si="4"/>
        <v>0.69697846142949049</v>
      </c>
    </row>
    <row r="17" spans="11:15">
      <c r="K17" s="3" t="s">
        <v>93</v>
      </c>
      <c r="L17" s="339">
        <f t="shared" si="3"/>
        <v>1667143</v>
      </c>
      <c r="M17" s="339">
        <f t="shared" si="1"/>
        <v>806750</v>
      </c>
      <c r="N17" s="339">
        <f t="shared" si="2"/>
        <v>2473893</v>
      </c>
      <c r="O17" s="340">
        <f t="shared" si="4"/>
        <v>0.67389454596459908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114</v>
      </c>
      <c r="B56" s="36"/>
      <c r="C56" s="451" t="s">
        <v>109</v>
      </c>
      <c r="D56" s="452"/>
      <c r="E56" s="451" t="s">
        <v>110</v>
      </c>
      <c r="F56" s="452"/>
      <c r="G56" s="455" t="s">
        <v>115</v>
      </c>
      <c r="H56" s="451" t="s">
        <v>116</v>
      </c>
      <c r="I56" s="452"/>
    </row>
    <row r="57" spans="1:9" ht="14.25">
      <c r="A57" s="37" t="s">
        <v>117</v>
      </c>
      <c r="B57" s="38"/>
      <c r="C57" s="453"/>
      <c r="D57" s="454"/>
      <c r="E57" s="453"/>
      <c r="F57" s="454"/>
      <c r="G57" s="456"/>
      <c r="H57" s="453"/>
      <c r="I57" s="454"/>
    </row>
    <row r="58" spans="1:9" ht="19.5" customHeight="1">
      <c r="A58" s="41" t="s">
        <v>118</v>
      </c>
      <c r="B58" s="39"/>
      <c r="C58" s="459" t="s">
        <v>195</v>
      </c>
      <c r="D58" s="460"/>
      <c r="E58" s="457" t="s">
        <v>211</v>
      </c>
      <c r="F58" s="458"/>
      <c r="G58" s="80">
        <v>15.1</v>
      </c>
      <c r="H58" s="40"/>
      <c r="I58" s="39"/>
    </row>
    <row r="59" spans="1:9" ht="19.5" customHeight="1">
      <c r="A59" s="41" t="s">
        <v>119</v>
      </c>
      <c r="B59" s="39"/>
      <c r="C59" s="461" t="s">
        <v>154</v>
      </c>
      <c r="D59" s="460"/>
      <c r="E59" s="457" t="s">
        <v>212</v>
      </c>
      <c r="F59" s="458"/>
      <c r="G59" s="84">
        <v>33.799999999999997</v>
      </c>
      <c r="H59" s="40"/>
      <c r="I59" s="39"/>
    </row>
    <row r="60" spans="1:9" ht="20.100000000000001" customHeight="1">
      <c r="A60" s="41" t="s">
        <v>120</v>
      </c>
      <c r="B60" s="39"/>
      <c r="C60" s="457" t="s">
        <v>216</v>
      </c>
      <c r="D60" s="458"/>
      <c r="E60" s="457" t="s">
        <v>213</v>
      </c>
      <c r="F60" s="458"/>
      <c r="G60" s="80">
        <v>77.3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F91" sqref="F91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9"/>
    </row>
    <row r="14" spans="1:19" ht="9.9499999999999993" customHeight="1">
      <c r="R14" s="157"/>
      <c r="S14" s="279"/>
    </row>
    <row r="15" spans="1:19" ht="9.9499999999999993" customHeight="1">
      <c r="R15" s="157"/>
      <c r="S15" s="279"/>
    </row>
    <row r="16" spans="1:19" ht="9.9499999999999993" customHeight="1">
      <c r="R16" s="157"/>
      <c r="S16" s="279"/>
    </row>
    <row r="17" spans="1:35" ht="9.9499999999999993" customHeight="1">
      <c r="R17" s="157"/>
      <c r="S17" s="279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76</v>
      </c>
      <c r="C25" s="145" t="s">
        <v>77</v>
      </c>
      <c r="D25" s="145" t="s">
        <v>78</v>
      </c>
      <c r="E25" s="145" t="s">
        <v>79</v>
      </c>
      <c r="F25" s="145" t="s">
        <v>80</v>
      </c>
      <c r="G25" s="145" t="s">
        <v>81</v>
      </c>
      <c r="H25" s="145" t="s">
        <v>82</v>
      </c>
      <c r="I25" s="145" t="s">
        <v>83</v>
      </c>
      <c r="J25" s="145" t="s">
        <v>84</v>
      </c>
      <c r="K25" s="145" t="s">
        <v>85</v>
      </c>
      <c r="L25" s="145" t="s">
        <v>86</v>
      </c>
      <c r="M25" s="146" t="s">
        <v>87</v>
      </c>
      <c r="N25" s="204" t="s">
        <v>125</v>
      </c>
      <c r="O25" s="148" t="s">
        <v>124</v>
      </c>
      <c r="AI25"/>
    </row>
    <row r="26" spans="1:35" ht="9.9499999999999993" customHeight="1">
      <c r="A26" s="6" t="s">
        <v>171</v>
      </c>
      <c r="B26" s="145">
        <v>69</v>
      </c>
      <c r="C26" s="145">
        <v>77.5</v>
      </c>
      <c r="D26" s="147">
        <v>84.3</v>
      </c>
      <c r="E26" s="145">
        <v>83</v>
      </c>
      <c r="F26" s="145">
        <v>72.7</v>
      </c>
      <c r="G26" s="145">
        <v>75.400000000000006</v>
      </c>
      <c r="H26" s="147">
        <v>78.3</v>
      </c>
      <c r="I26" s="145">
        <v>69.5</v>
      </c>
      <c r="J26" s="145">
        <v>75.900000000000006</v>
      </c>
      <c r="K26" s="145">
        <v>79.900000000000006</v>
      </c>
      <c r="L26" s="145">
        <v>67.3</v>
      </c>
      <c r="M26" s="301">
        <v>71.8</v>
      </c>
      <c r="N26" s="302">
        <f t="shared" ref="N26:N28" si="0">SUM(B26:M26)</f>
        <v>904.5999999999998</v>
      </c>
      <c r="O26" s="147">
        <v>95.5</v>
      </c>
    </row>
    <row r="27" spans="1:35" ht="9.9499999999999993" customHeight="1">
      <c r="A27" s="6" t="s">
        <v>173</v>
      </c>
      <c r="B27" s="145">
        <v>62</v>
      </c>
      <c r="C27" s="145">
        <v>71.900000000000006</v>
      </c>
      <c r="D27" s="147">
        <v>82.3</v>
      </c>
      <c r="E27" s="145">
        <v>86.9</v>
      </c>
      <c r="F27" s="145">
        <v>79.5</v>
      </c>
      <c r="G27" s="145">
        <v>84.7</v>
      </c>
      <c r="H27" s="147">
        <v>77.8</v>
      </c>
      <c r="I27" s="145">
        <v>103.2</v>
      </c>
      <c r="J27" s="145">
        <v>105.2</v>
      </c>
      <c r="K27" s="145">
        <v>95.4</v>
      </c>
      <c r="L27" s="145">
        <v>100.3</v>
      </c>
      <c r="M27" s="301">
        <v>106.6</v>
      </c>
      <c r="N27" s="302">
        <f t="shared" si="0"/>
        <v>1055.8</v>
      </c>
      <c r="O27" s="147">
        <f>SUM(N27/N26)*100</f>
        <v>116.71456997567988</v>
      </c>
    </row>
    <row r="28" spans="1:35" ht="9.9499999999999993" customHeight="1">
      <c r="A28" s="6" t="s">
        <v>181</v>
      </c>
      <c r="B28" s="145">
        <v>93.3</v>
      </c>
      <c r="C28" s="145">
        <v>91.3</v>
      </c>
      <c r="D28" s="147">
        <v>106.6</v>
      </c>
      <c r="E28" s="145">
        <v>106.6</v>
      </c>
      <c r="F28" s="145">
        <v>101.9</v>
      </c>
      <c r="G28" s="145">
        <v>113</v>
      </c>
      <c r="H28" s="147">
        <v>110.5</v>
      </c>
      <c r="I28" s="145">
        <v>100.3</v>
      </c>
      <c r="J28" s="145">
        <v>104.2</v>
      </c>
      <c r="K28" s="145">
        <v>103.1</v>
      </c>
      <c r="L28" s="145">
        <v>103.7</v>
      </c>
      <c r="M28" s="301">
        <v>103.6</v>
      </c>
      <c r="N28" s="302">
        <f t="shared" si="0"/>
        <v>1238.0999999999999</v>
      </c>
      <c r="O28" s="147">
        <f>SUM(N28/N27)*100</f>
        <v>117.26652775146809</v>
      </c>
    </row>
    <row r="29" spans="1:35" ht="9.9499999999999993" customHeight="1">
      <c r="A29" s="6" t="s">
        <v>186</v>
      </c>
      <c r="B29" s="145">
        <v>91.6</v>
      </c>
      <c r="C29" s="145">
        <v>96.2</v>
      </c>
      <c r="D29" s="147">
        <v>103.6</v>
      </c>
      <c r="E29" s="145">
        <v>104.5</v>
      </c>
      <c r="F29" s="145">
        <v>106.1</v>
      </c>
      <c r="G29" s="145">
        <v>112.9</v>
      </c>
      <c r="H29" s="147">
        <v>114</v>
      </c>
      <c r="I29" s="145">
        <v>98.3</v>
      </c>
      <c r="J29" s="145">
        <v>106.4</v>
      </c>
      <c r="K29" s="145">
        <v>118.9</v>
      </c>
      <c r="L29" s="145">
        <v>102.8</v>
      </c>
      <c r="M29" s="301">
        <v>116.4</v>
      </c>
      <c r="N29" s="302">
        <f t="shared" ref="N29" si="1">SUM(B29:M29)</f>
        <v>1271.7</v>
      </c>
      <c r="O29" s="147">
        <f>SUM(N29/N28)*100</f>
        <v>102.71383571601649</v>
      </c>
    </row>
    <row r="30" spans="1:35" ht="9.9499999999999993" customHeight="1">
      <c r="A30" s="6" t="s">
        <v>197</v>
      </c>
      <c r="B30" s="145">
        <v>96.6</v>
      </c>
      <c r="C30" s="145">
        <v>108.3</v>
      </c>
      <c r="D30" s="147">
        <v>112.8</v>
      </c>
      <c r="E30" s="145">
        <v>102.7</v>
      </c>
      <c r="F30" s="145">
        <v>105.5</v>
      </c>
      <c r="G30" s="145"/>
      <c r="H30" s="147"/>
      <c r="I30" s="145"/>
      <c r="J30" s="145"/>
      <c r="K30" s="145"/>
      <c r="L30" s="145"/>
      <c r="M30" s="301"/>
      <c r="N30" s="302">
        <f t="shared" ref="N30" si="2">SUM(B30:M30)</f>
        <v>525.9</v>
      </c>
      <c r="O30" s="147">
        <f>SUM(N30/N29)*100</f>
        <v>41.354092946449633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76</v>
      </c>
      <c r="C55" s="145" t="s">
        <v>77</v>
      </c>
      <c r="D55" s="145" t="s">
        <v>78</v>
      </c>
      <c r="E55" s="145" t="s">
        <v>79</v>
      </c>
      <c r="F55" s="145" t="s">
        <v>80</v>
      </c>
      <c r="G55" s="145" t="s">
        <v>81</v>
      </c>
      <c r="H55" s="145" t="s">
        <v>82</v>
      </c>
      <c r="I55" s="145" t="s">
        <v>83</v>
      </c>
      <c r="J55" s="145" t="s">
        <v>84</v>
      </c>
      <c r="K55" s="145" t="s">
        <v>85</v>
      </c>
      <c r="L55" s="145" t="s">
        <v>86</v>
      </c>
      <c r="M55" s="146" t="s">
        <v>87</v>
      </c>
      <c r="N55" s="204" t="s">
        <v>126</v>
      </c>
      <c r="O55" s="148" t="s">
        <v>124</v>
      </c>
    </row>
    <row r="56" spans="1:17" ht="9.9499999999999993" customHeight="1">
      <c r="A56" s="6" t="s">
        <v>171</v>
      </c>
      <c r="B56" s="145">
        <v>121.9</v>
      </c>
      <c r="C56" s="145">
        <v>124.4</v>
      </c>
      <c r="D56" s="145">
        <v>124.3</v>
      </c>
      <c r="E56" s="145">
        <v>124</v>
      </c>
      <c r="F56" s="145">
        <v>129.1</v>
      </c>
      <c r="G56" s="145">
        <v>126</v>
      </c>
      <c r="H56" s="145">
        <v>120.9</v>
      </c>
      <c r="I56" s="145">
        <v>119.3</v>
      </c>
      <c r="J56" s="146">
        <v>118.8</v>
      </c>
      <c r="K56" s="145">
        <v>118</v>
      </c>
      <c r="L56" s="145">
        <v>111.6</v>
      </c>
      <c r="M56" s="146">
        <v>107.9</v>
      </c>
      <c r="N56" s="209">
        <f t="shared" ref="N56:N59" si="3">SUM(B56:M56)/12</f>
        <v>120.51666666666667</v>
      </c>
      <c r="O56" s="147">
        <v>98.3</v>
      </c>
      <c r="P56" s="17"/>
      <c r="Q56" s="17"/>
    </row>
    <row r="57" spans="1:17" ht="9.9499999999999993" customHeight="1">
      <c r="A57" s="6" t="s">
        <v>173</v>
      </c>
      <c r="B57" s="145">
        <v>107.9</v>
      </c>
      <c r="C57" s="145">
        <v>111.7</v>
      </c>
      <c r="D57" s="145">
        <v>111.9</v>
      </c>
      <c r="E57" s="145">
        <v>110.2</v>
      </c>
      <c r="F57" s="145">
        <v>112.5</v>
      </c>
      <c r="G57" s="145">
        <v>113</v>
      </c>
      <c r="H57" s="145">
        <v>111.4</v>
      </c>
      <c r="I57" s="145">
        <v>144</v>
      </c>
      <c r="J57" s="146">
        <v>145.1</v>
      </c>
      <c r="K57" s="145">
        <v>144.6</v>
      </c>
      <c r="L57" s="145">
        <v>147.4</v>
      </c>
      <c r="M57" s="146">
        <v>148.4</v>
      </c>
      <c r="N57" s="209">
        <f t="shared" si="3"/>
        <v>125.67500000000001</v>
      </c>
      <c r="O57" s="147">
        <f>SUM(N57/N56)*100</f>
        <v>104.28018254736553</v>
      </c>
      <c r="P57" s="17"/>
      <c r="Q57" s="17"/>
    </row>
    <row r="58" spans="1:17" ht="9.9499999999999993" customHeight="1">
      <c r="A58" s="6" t="s">
        <v>181</v>
      </c>
      <c r="B58" s="145">
        <v>141.30000000000001</v>
      </c>
      <c r="C58" s="145">
        <v>142.30000000000001</v>
      </c>
      <c r="D58" s="145">
        <v>141.1</v>
      </c>
      <c r="E58" s="145">
        <v>140.1</v>
      </c>
      <c r="F58" s="145">
        <v>145.19999999999999</v>
      </c>
      <c r="G58" s="145">
        <v>146.30000000000001</v>
      </c>
      <c r="H58" s="145">
        <v>140.9</v>
      </c>
      <c r="I58" s="145">
        <v>140.80000000000001</v>
      </c>
      <c r="J58" s="146">
        <v>138</v>
      </c>
      <c r="K58" s="145">
        <v>138.30000000000001</v>
      </c>
      <c r="L58" s="145">
        <v>140.9</v>
      </c>
      <c r="M58" s="146">
        <v>141.1</v>
      </c>
      <c r="N58" s="209">
        <f t="shared" si="3"/>
        <v>141.35833333333332</v>
      </c>
      <c r="O58" s="147">
        <f>SUM(N58/N57)*100</f>
        <v>112.47927856242951</v>
      </c>
      <c r="P58" s="17"/>
      <c r="Q58" s="17"/>
    </row>
    <row r="59" spans="1:17" ht="10.5" customHeight="1">
      <c r="A59" s="6" t="s">
        <v>186</v>
      </c>
      <c r="B59" s="145">
        <v>141.4</v>
      </c>
      <c r="C59" s="145">
        <v>142</v>
      </c>
      <c r="D59" s="145">
        <v>141.30000000000001</v>
      </c>
      <c r="E59" s="145">
        <v>142.80000000000001</v>
      </c>
      <c r="F59" s="145">
        <v>148.4</v>
      </c>
      <c r="G59" s="145">
        <v>148.9</v>
      </c>
      <c r="H59" s="145">
        <v>155</v>
      </c>
      <c r="I59" s="145">
        <v>154.5</v>
      </c>
      <c r="J59" s="146">
        <v>153.4</v>
      </c>
      <c r="K59" s="145">
        <v>157.9</v>
      </c>
      <c r="L59" s="145">
        <v>155.4</v>
      </c>
      <c r="M59" s="146">
        <v>152.80000000000001</v>
      </c>
      <c r="N59" s="209">
        <f t="shared" si="3"/>
        <v>149.48333333333335</v>
      </c>
      <c r="O59" s="147">
        <f>SUM(N59/N58)*100</f>
        <v>105.74780404409599</v>
      </c>
      <c r="P59" s="17"/>
      <c r="Q59" s="17"/>
    </row>
    <row r="60" spans="1:17" ht="10.5" customHeight="1">
      <c r="A60" s="6" t="s">
        <v>197</v>
      </c>
      <c r="B60" s="147">
        <v>151</v>
      </c>
      <c r="C60" s="145">
        <v>149.6</v>
      </c>
      <c r="D60" s="145">
        <v>151.1</v>
      </c>
      <c r="E60" s="145">
        <v>149.80000000000001</v>
      </c>
      <c r="F60" s="145">
        <v>147.9</v>
      </c>
      <c r="G60" s="145"/>
      <c r="H60" s="145"/>
      <c r="I60" s="145"/>
      <c r="J60" s="146"/>
      <c r="K60" s="145"/>
      <c r="L60" s="145"/>
      <c r="M60" s="146"/>
      <c r="N60" s="209">
        <f t="shared" ref="N60" si="4">SUM(B60:M60)/12</f>
        <v>62.449999999999996</v>
      </c>
      <c r="O60" s="147">
        <f>SUM(N60/N59)*100</f>
        <v>41.777232690377964</v>
      </c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76</v>
      </c>
      <c r="C85" s="145" t="s">
        <v>77</v>
      </c>
      <c r="D85" s="145" t="s">
        <v>78</v>
      </c>
      <c r="E85" s="145" t="s">
        <v>79</v>
      </c>
      <c r="F85" s="145" t="s">
        <v>80</v>
      </c>
      <c r="G85" s="145" t="s">
        <v>81</v>
      </c>
      <c r="H85" s="145" t="s">
        <v>82</v>
      </c>
      <c r="I85" s="145" t="s">
        <v>83</v>
      </c>
      <c r="J85" s="145" t="s">
        <v>84</v>
      </c>
      <c r="K85" s="145" t="s">
        <v>85</v>
      </c>
      <c r="L85" s="145" t="s">
        <v>86</v>
      </c>
      <c r="M85" s="146" t="s">
        <v>87</v>
      </c>
      <c r="N85" s="204" t="s">
        <v>126</v>
      </c>
      <c r="O85" s="148" t="s">
        <v>124</v>
      </c>
    </row>
    <row r="86" spans="1:25" ht="9.9499999999999993" customHeight="1">
      <c r="A86" s="6" t="s">
        <v>171</v>
      </c>
      <c r="B86" s="145">
        <v>56.2</v>
      </c>
      <c r="C86" s="145">
        <v>61.9</v>
      </c>
      <c r="D86" s="145">
        <v>67.900000000000006</v>
      </c>
      <c r="E86" s="145">
        <v>67</v>
      </c>
      <c r="F86" s="145">
        <v>55.4</v>
      </c>
      <c r="G86" s="145">
        <v>60.3</v>
      </c>
      <c r="H86" s="145">
        <v>65.5</v>
      </c>
      <c r="I86" s="145">
        <v>58.5</v>
      </c>
      <c r="J86" s="146">
        <v>63.9</v>
      </c>
      <c r="K86" s="145">
        <v>67.900000000000006</v>
      </c>
      <c r="L86" s="145">
        <v>61.4</v>
      </c>
      <c r="M86" s="146">
        <v>67</v>
      </c>
      <c r="N86" s="209">
        <f>SUM(B86:M86)/12</f>
        <v>62.741666666666667</v>
      </c>
      <c r="O86" s="147">
        <v>97.5</v>
      </c>
      <c r="P86" s="47"/>
      <c r="Q86" s="215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173</v>
      </c>
      <c r="B87" s="145">
        <v>57.4</v>
      </c>
      <c r="C87" s="145">
        <v>63.8</v>
      </c>
      <c r="D87" s="145">
        <v>73.5</v>
      </c>
      <c r="E87" s="145">
        <v>79</v>
      </c>
      <c r="F87" s="145">
        <v>70.3</v>
      </c>
      <c r="G87" s="145">
        <v>74.900000000000006</v>
      </c>
      <c r="H87" s="145">
        <v>70</v>
      </c>
      <c r="I87" s="145">
        <v>68</v>
      </c>
      <c r="J87" s="146">
        <v>72.400000000000006</v>
      </c>
      <c r="K87" s="145">
        <v>66</v>
      </c>
      <c r="L87" s="145">
        <v>67.7</v>
      </c>
      <c r="M87" s="146">
        <v>71.7</v>
      </c>
      <c r="N87" s="209">
        <f>SUM(B87:M87)/12</f>
        <v>69.558333333333337</v>
      </c>
      <c r="O87" s="407">
        <f>SUM(N87/N86)*100</f>
        <v>110.86465666091114</v>
      </c>
      <c r="P87" s="47"/>
      <c r="Q87" s="215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181</v>
      </c>
      <c r="B88" s="145">
        <v>66.900000000000006</v>
      </c>
      <c r="C88" s="145">
        <v>64.099999999999994</v>
      </c>
      <c r="D88" s="145">
        <v>75.599999999999994</v>
      </c>
      <c r="E88" s="145">
        <v>76.2</v>
      </c>
      <c r="F88" s="145">
        <v>69.599999999999994</v>
      </c>
      <c r="G88" s="145">
        <v>77.2</v>
      </c>
      <c r="H88" s="145">
        <v>78.8</v>
      </c>
      <c r="I88" s="145">
        <v>71.3</v>
      </c>
      <c r="J88" s="146">
        <v>75.8</v>
      </c>
      <c r="K88" s="145">
        <v>74.5</v>
      </c>
      <c r="L88" s="145">
        <v>73.3</v>
      </c>
      <c r="M88" s="146">
        <v>73.400000000000006</v>
      </c>
      <c r="N88" s="209">
        <f>SUM(B88:M88)/12</f>
        <v>73.058333333333323</v>
      </c>
      <c r="O88" s="407">
        <f>SUM(N88/N87)*100</f>
        <v>105.03174793338923</v>
      </c>
      <c r="P88" s="47"/>
      <c r="Q88" s="215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186</v>
      </c>
      <c r="B89" s="145">
        <v>64.8</v>
      </c>
      <c r="C89" s="145">
        <v>67.7</v>
      </c>
      <c r="D89" s="145">
        <v>73.400000000000006</v>
      </c>
      <c r="E89" s="145">
        <v>73.099999999999994</v>
      </c>
      <c r="F89" s="145">
        <v>70.900000000000006</v>
      </c>
      <c r="G89" s="145">
        <v>75.8</v>
      </c>
      <c r="H89" s="145">
        <v>73</v>
      </c>
      <c r="I89" s="145">
        <v>63.7</v>
      </c>
      <c r="J89" s="146">
        <v>69.5</v>
      </c>
      <c r="K89" s="145">
        <v>74.900000000000006</v>
      </c>
      <c r="L89" s="145">
        <v>66.5</v>
      </c>
      <c r="M89" s="146">
        <v>76.400000000000006</v>
      </c>
      <c r="N89" s="209">
        <f>SUM(B89:M89)/12</f>
        <v>70.808333333333323</v>
      </c>
      <c r="O89" s="407">
        <f>SUM(N89/N88)*100</f>
        <v>96.920269191285499</v>
      </c>
      <c r="P89" s="47"/>
      <c r="Q89" s="215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186</v>
      </c>
      <c r="B90" s="145">
        <v>64.2</v>
      </c>
      <c r="C90" s="145">
        <v>72.5</v>
      </c>
      <c r="D90" s="145">
        <v>74.5</v>
      </c>
      <c r="E90" s="145">
        <v>68.7</v>
      </c>
      <c r="F90" s="145">
        <v>71.5</v>
      </c>
      <c r="G90" s="145"/>
      <c r="H90" s="145"/>
      <c r="I90" s="145"/>
      <c r="J90" s="146"/>
      <c r="K90" s="145"/>
      <c r="L90" s="145"/>
      <c r="M90" s="146"/>
      <c r="N90" s="209">
        <f>SUM(B90:M90)/12</f>
        <v>29.283333333333331</v>
      </c>
      <c r="O90" s="407">
        <f>SUM(N90/N89)*100</f>
        <v>41.355772625632582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R45" sqref="R4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62" t="s">
        <v>214</v>
      </c>
      <c r="B1" s="463"/>
      <c r="C1" s="463"/>
      <c r="D1" s="463"/>
      <c r="E1" s="463"/>
      <c r="F1" s="463"/>
      <c r="G1" s="463"/>
      <c r="M1" s="16"/>
      <c r="N1" t="s">
        <v>197</v>
      </c>
      <c r="O1" s="110"/>
      <c r="Q1" s="280" t="s">
        <v>186</v>
      </c>
    </row>
    <row r="2" spans="1:18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346764</v>
      </c>
      <c r="K3" s="196">
        <v>1</v>
      </c>
      <c r="L3" s="3">
        <f>SUM(H3)</f>
        <v>17</v>
      </c>
      <c r="M3" s="160" t="s">
        <v>21</v>
      </c>
      <c r="N3" s="13">
        <f>SUM(J3)</f>
        <v>346764</v>
      </c>
      <c r="O3" s="3">
        <f>SUM(H3)</f>
        <v>17</v>
      </c>
      <c r="P3" s="160" t="s">
        <v>21</v>
      </c>
      <c r="Q3" s="197">
        <v>362485</v>
      </c>
    </row>
    <row r="4" spans="1:18" ht="13.5" customHeight="1">
      <c r="H4" s="3">
        <v>33</v>
      </c>
      <c r="I4" s="160" t="s">
        <v>0</v>
      </c>
      <c r="J4" s="13">
        <v>127474</v>
      </c>
      <c r="K4" s="196">
        <v>2</v>
      </c>
      <c r="L4" s="3">
        <f t="shared" ref="L4:L12" si="0">SUM(H4)</f>
        <v>33</v>
      </c>
      <c r="M4" s="160" t="s">
        <v>0</v>
      </c>
      <c r="N4" s="13">
        <f t="shared" ref="N4:N12" si="1">SUM(J4)</f>
        <v>127474</v>
      </c>
      <c r="O4" s="3">
        <f t="shared" ref="O4:O12" si="2">SUM(H4)</f>
        <v>33</v>
      </c>
      <c r="P4" s="160" t="s">
        <v>0</v>
      </c>
      <c r="Q4" s="86">
        <v>116811</v>
      </c>
    </row>
    <row r="5" spans="1:18" ht="13.5" customHeight="1">
      <c r="H5" s="3">
        <v>26</v>
      </c>
      <c r="I5" s="160" t="s">
        <v>30</v>
      </c>
      <c r="J5" s="13">
        <v>110795</v>
      </c>
      <c r="K5" s="196">
        <v>3</v>
      </c>
      <c r="L5" s="3">
        <f t="shared" si="0"/>
        <v>26</v>
      </c>
      <c r="M5" s="160" t="s">
        <v>30</v>
      </c>
      <c r="N5" s="13">
        <f t="shared" si="1"/>
        <v>110795</v>
      </c>
      <c r="O5" s="3">
        <f t="shared" si="2"/>
        <v>26</v>
      </c>
      <c r="P5" s="160" t="s">
        <v>30</v>
      </c>
      <c r="Q5" s="86">
        <v>97921</v>
      </c>
    </row>
    <row r="6" spans="1:18" ht="13.5" customHeight="1">
      <c r="H6" s="3">
        <v>36</v>
      </c>
      <c r="I6" s="160" t="s">
        <v>5</v>
      </c>
      <c r="J6" s="218">
        <v>70110</v>
      </c>
      <c r="K6" s="196">
        <v>4</v>
      </c>
      <c r="L6" s="3">
        <f t="shared" si="0"/>
        <v>36</v>
      </c>
      <c r="M6" s="160" t="s">
        <v>5</v>
      </c>
      <c r="N6" s="13">
        <f t="shared" si="1"/>
        <v>70110</v>
      </c>
      <c r="O6" s="3">
        <f t="shared" si="2"/>
        <v>36</v>
      </c>
      <c r="P6" s="160" t="s">
        <v>5</v>
      </c>
      <c r="Q6" s="86">
        <v>96871</v>
      </c>
    </row>
    <row r="7" spans="1:18" ht="13.5" customHeight="1">
      <c r="H7" s="3">
        <v>16</v>
      </c>
      <c r="I7" s="160" t="s">
        <v>3</v>
      </c>
      <c r="J7" s="218">
        <v>63419</v>
      </c>
      <c r="K7" s="196">
        <v>5</v>
      </c>
      <c r="L7" s="3">
        <f t="shared" si="0"/>
        <v>16</v>
      </c>
      <c r="M7" s="160" t="s">
        <v>3</v>
      </c>
      <c r="N7" s="13">
        <f t="shared" si="1"/>
        <v>63419</v>
      </c>
      <c r="O7" s="3">
        <f t="shared" si="2"/>
        <v>16</v>
      </c>
      <c r="P7" s="160" t="s">
        <v>3</v>
      </c>
      <c r="Q7" s="86">
        <v>76022</v>
      </c>
    </row>
    <row r="8" spans="1:18" ht="13.5" customHeight="1">
      <c r="H8" s="3">
        <v>34</v>
      </c>
      <c r="I8" s="160" t="s">
        <v>1</v>
      </c>
      <c r="J8" s="13">
        <v>48842</v>
      </c>
      <c r="K8" s="196">
        <v>6</v>
      </c>
      <c r="L8" s="3">
        <f t="shared" si="0"/>
        <v>34</v>
      </c>
      <c r="M8" s="160" t="s">
        <v>1</v>
      </c>
      <c r="N8" s="13">
        <f t="shared" si="1"/>
        <v>48842</v>
      </c>
      <c r="O8" s="3">
        <f t="shared" si="2"/>
        <v>34</v>
      </c>
      <c r="P8" s="160" t="s">
        <v>1</v>
      </c>
      <c r="Q8" s="86">
        <v>41710</v>
      </c>
    </row>
    <row r="9" spans="1:18" ht="13.5" customHeight="1">
      <c r="H9" s="77">
        <v>40</v>
      </c>
      <c r="I9" s="162" t="s">
        <v>2</v>
      </c>
      <c r="J9" s="13">
        <v>45500</v>
      </c>
      <c r="K9" s="196">
        <v>7</v>
      </c>
      <c r="L9" s="3">
        <f t="shared" si="0"/>
        <v>40</v>
      </c>
      <c r="M9" s="162" t="s">
        <v>2</v>
      </c>
      <c r="N9" s="13">
        <f t="shared" si="1"/>
        <v>45500</v>
      </c>
      <c r="O9" s="3">
        <f t="shared" si="2"/>
        <v>40</v>
      </c>
      <c r="P9" s="162" t="s">
        <v>2</v>
      </c>
      <c r="Q9" s="86">
        <v>37265</v>
      </c>
    </row>
    <row r="10" spans="1:18" ht="13.5" customHeight="1">
      <c r="H10" s="3">
        <v>25</v>
      </c>
      <c r="I10" s="160" t="s">
        <v>29</v>
      </c>
      <c r="J10" s="13">
        <v>37983</v>
      </c>
      <c r="K10" s="196">
        <v>8</v>
      </c>
      <c r="L10" s="3">
        <f t="shared" si="0"/>
        <v>25</v>
      </c>
      <c r="M10" s="160" t="s">
        <v>29</v>
      </c>
      <c r="N10" s="13">
        <f t="shared" si="1"/>
        <v>37983</v>
      </c>
      <c r="O10" s="3">
        <f t="shared" si="2"/>
        <v>25</v>
      </c>
      <c r="P10" s="160" t="s">
        <v>29</v>
      </c>
      <c r="Q10" s="86">
        <v>33133</v>
      </c>
    </row>
    <row r="11" spans="1:18" ht="13.5" customHeight="1">
      <c r="H11" s="14">
        <v>13</v>
      </c>
      <c r="I11" s="162" t="s">
        <v>7</v>
      </c>
      <c r="J11" s="13">
        <v>28178</v>
      </c>
      <c r="K11" s="196">
        <v>9</v>
      </c>
      <c r="L11" s="3">
        <f t="shared" si="0"/>
        <v>13</v>
      </c>
      <c r="M11" s="162" t="s">
        <v>7</v>
      </c>
      <c r="N11" s="13">
        <f t="shared" si="1"/>
        <v>28178</v>
      </c>
      <c r="O11" s="3">
        <f t="shared" si="2"/>
        <v>13</v>
      </c>
      <c r="P11" s="162" t="s">
        <v>7</v>
      </c>
      <c r="Q11" s="86">
        <v>28145</v>
      </c>
    </row>
    <row r="12" spans="1:18" ht="13.5" customHeight="1" thickBot="1">
      <c r="H12" s="272">
        <v>24</v>
      </c>
      <c r="I12" s="378" t="s">
        <v>28</v>
      </c>
      <c r="J12" s="417">
        <v>24231</v>
      </c>
      <c r="K12" s="195">
        <v>10</v>
      </c>
      <c r="L12" s="3">
        <f t="shared" si="0"/>
        <v>24</v>
      </c>
      <c r="M12" s="378" t="s">
        <v>28</v>
      </c>
      <c r="N12" s="13">
        <f t="shared" si="1"/>
        <v>24231</v>
      </c>
      <c r="O12" s="14">
        <f t="shared" si="2"/>
        <v>24</v>
      </c>
      <c r="P12" s="378" t="s">
        <v>28</v>
      </c>
      <c r="Q12" s="198">
        <v>27432</v>
      </c>
    </row>
    <row r="13" spans="1:18" ht="13.5" customHeight="1" thickTop="1" thickBot="1">
      <c r="H13" s="121">
        <v>38</v>
      </c>
      <c r="I13" s="174" t="s">
        <v>38</v>
      </c>
      <c r="J13" s="419">
        <v>22963</v>
      </c>
      <c r="K13" s="103"/>
      <c r="L13" s="78"/>
      <c r="M13" s="163"/>
      <c r="N13" s="337">
        <v>916458</v>
      </c>
      <c r="O13" s="3"/>
      <c r="P13" s="271" t="s">
        <v>153</v>
      </c>
      <c r="Q13" s="199">
        <v>1060531</v>
      </c>
    </row>
    <row r="14" spans="1:18" ht="13.5" customHeight="1">
      <c r="B14" s="19"/>
      <c r="H14" s="3">
        <v>3</v>
      </c>
      <c r="I14" s="160" t="s">
        <v>10</v>
      </c>
      <c r="J14" s="13">
        <v>21304</v>
      </c>
      <c r="K14" s="103"/>
      <c r="L14" s="26"/>
      <c r="O14"/>
    </row>
    <row r="15" spans="1:18" ht="13.5" customHeight="1">
      <c r="G15" s="17"/>
      <c r="H15" s="3">
        <v>37</v>
      </c>
      <c r="I15" s="160" t="s">
        <v>37</v>
      </c>
      <c r="J15" s="218">
        <v>16638</v>
      </c>
      <c r="K15" s="103"/>
      <c r="L15" s="26"/>
      <c r="M15" t="s">
        <v>199</v>
      </c>
      <c r="N15" s="15"/>
      <c r="O15"/>
      <c r="P15" t="s">
        <v>200</v>
      </c>
      <c r="Q15" s="85" t="s">
        <v>63</v>
      </c>
    </row>
    <row r="16" spans="1:18" ht="13.5" customHeight="1">
      <c r="C16" s="15"/>
      <c r="E16" s="17"/>
      <c r="H16" s="3">
        <v>31</v>
      </c>
      <c r="I16" s="160" t="s">
        <v>105</v>
      </c>
      <c r="J16" s="218">
        <v>15215</v>
      </c>
      <c r="K16" s="103"/>
      <c r="L16" s="3">
        <f>SUM(L3)</f>
        <v>17</v>
      </c>
      <c r="M16" s="13">
        <f>SUM(N3)</f>
        <v>346764</v>
      </c>
      <c r="N16" s="160" t="s">
        <v>21</v>
      </c>
      <c r="O16" s="3">
        <f>SUM(O3)</f>
        <v>17</v>
      </c>
      <c r="P16" s="13">
        <f>SUM(M16)</f>
        <v>346764</v>
      </c>
      <c r="Q16" s="276">
        <v>297235</v>
      </c>
      <c r="R16" s="79"/>
    </row>
    <row r="17" spans="2:20" ht="13.5" customHeight="1">
      <c r="C17" s="15"/>
      <c r="E17" s="17"/>
      <c r="H17" s="3">
        <v>2</v>
      </c>
      <c r="I17" s="160" t="s">
        <v>6</v>
      </c>
      <c r="J17" s="13">
        <v>14987</v>
      </c>
      <c r="K17" s="103"/>
      <c r="L17" s="3">
        <f t="shared" ref="L17:L25" si="3">SUM(L4)</f>
        <v>33</v>
      </c>
      <c r="M17" s="13">
        <f t="shared" ref="M17:M25" si="4">SUM(N4)</f>
        <v>127474</v>
      </c>
      <c r="N17" s="160" t="s">
        <v>0</v>
      </c>
      <c r="O17" s="3">
        <f t="shared" ref="O17:O25" si="5">SUM(O4)</f>
        <v>33</v>
      </c>
      <c r="P17" s="13">
        <f t="shared" ref="P17:P25" si="6">SUM(M17)</f>
        <v>127474</v>
      </c>
      <c r="Q17" s="277">
        <v>109244</v>
      </c>
      <c r="R17" s="79"/>
      <c r="S17" s="42"/>
    </row>
    <row r="18" spans="2:20" ht="13.5" customHeight="1">
      <c r="C18" s="15"/>
      <c r="E18" s="17"/>
      <c r="H18" s="3">
        <v>9</v>
      </c>
      <c r="I18" s="3" t="s">
        <v>164</v>
      </c>
      <c r="J18" s="13">
        <v>12134</v>
      </c>
      <c r="K18" s="103"/>
      <c r="L18" s="3">
        <f t="shared" si="3"/>
        <v>26</v>
      </c>
      <c r="M18" s="13">
        <f t="shared" si="4"/>
        <v>110795</v>
      </c>
      <c r="N18" s="160" t="s">
        <v>30</v>
      </c>
      <c r="O18" s="3">
        <f t="shared" si="5"/>
        <v>26</v>
      </c>
      <c r="P18" s="13">
        <f t="shared" si="6"/>
        <v>110795</v>
      </c>
      <c r="Q18" s="277">
        <v>108955</v>
      </c>
      <c r="R18" s="79"/>
      <c r="S18" s="111"/>
    </row>
    <row r="19" spans="2:20" ht="13.5" customHeight="1">
      <c r="C19" s="15"/>
      <c r="E19" s="17"/>
      <c r="H19" s="3">
        <v>14</v>
      </c>
      <c r="I19" s="160" t="s">
        <v>19</v>
      </c>
      <c r="J19" s="13">
        <v>11359</v>
      </c>
      <c r="L19" s="3">
        <f t="shared" si="3"/>
        <v>36</v>
      </c>
      <c r="M19" s="13">
        <f t="shared" si="4"/>
        <v>70110</v>
      </c>
      <c r="N19" s="160" t="s">
        <v>5</v>
      </c>
      <c r="O19" s="3">
        <f t="shared" si="5"/>
        <v>36</v>
      </c>
      <c r="P19" s="13">
        <f t="shared" si="6"/>
        <v>70110</v>
      </c>
      <c r="Q19" s="277">
        <v>105791</v>
      </c>
      <c r="R19" s="79"/>
      <c r="S19" s="124"/>
    </row>
    <row r="20" spans="2:20" ht="13.5" customHeight="1">
      <c r="B20" s="18"/>
      <c r="C20" s="15"/>
      <c r="E20" s="17"/>
      <c r="H20" s="3">
        <v>21</v>
      </c>
      <c r="I20" s="3" t="s">
        <v>159</v>
      </c>
      <c r="J20" s="218">
        <v>6117</v>
      </c>
      <c r="L20" s="3">
        <f t="shared" si="3"/>
        <v>16</v>
      </c>
      <c r="M20" s="13">
        <f t="shared" si="4"/>
        <v>63419</v>
      </c>
      <c r="N20" s="160" t="s">
        <v>3</v>
      </c>
      <c r="O20" s="3">
        <f t="shared" si="5"/>
        <v>16</v>
      </c>
      <c r="P20" s="13">
        <f t="shared" si="6"/>
        <v>63419</v>
      </c>
      <c r="Q20" s="277">
        <v>65471</v>
      </c>
      <c r="R20" s="79"/>
      <c r="S20" s="124"/>
    </row>
    <row r="21" spans="2:20" ht="13.5" customHeight="1">
      <c r="B21" s="18"/>
      <c r="C21" s="15"/>
      <c r="E21" s="17"/>
      <c r="H21" s="3">
        <v>15</v>
      </c>
      <c r="I21" s="160" t="s">
        <v>20</v>
      </c>
      <c r="J21" s="13">
        <v>5760</v>
      </c>
      <c r="L21" s="3">
        <f t="shared" si="3"/>
        <v>34</v>
      </c>
      <c r="M21" s="13">
        <f t="shared" si="4"/>
        <v>48842</v>
      </c>
      <c r="N21" s="160" t="s">
        <v>1</v>
      </c>
      <c r="O21" s="3">
        <f t="shared" si="5"/>
        <v>34</v>
      </c>
      <c r="P21" s="13">
        <f t="shared" si="6"/>
        <v>48842</v>
      </c>
      <c r="Q21" s="277">
        <v>47451</v>
      </c>
      <c r="R21" s="79"/>
      <c r="S21" s="28"/>
    </row>
    <row r="22" spans="2:20" ht="13.5" customHeight="1">
      <c r="C22" s="15"/>
      <c r="E22" s="17"/>
      <c r="H22" s="3">
        <v>11</v>
      </c>
      <c r="I22" s="160" t="s">
        <v>17</v>
      </c>
      <c r="J22" s="13">
        <v>5666</v>
      </c>
      <c r="K22" s="15"/>
      <c r="L22" s="3">
        <f t="shared" si="3"/>
        <v>40</v>
      </c>
      <c r="M22" s="13">
        <f t="shared" si="4"/>
        <v>45500</v>
      </c>
      <c r="N22" s="162" t="s">
        <v>2</v>
      </c>
      <c r="O22" s="3">
        <f t="shared" si="5"/>
        <v>40</v>
      </c>
      <c r="P22" s="13">
        <f t="shared" si="6"/>
        <v>45500</v>
      </c>
      <c r="Q22" s="277">
        <v>44545</v>
      </c>
      <c r="R22" s="79"/>
    </row>
    <row r="23" spans="2:20" ht="13.5" customHeight="1">
      <c r="B23" s="18"/>
      <c r="C23" s="15"/>
      <c r="E23" s="17"/>
      <c r="H23" s="3">
        <v>39</v>
      </c>
      <c r="I23" s="160" t="s">
        <v>39</v>
      </c>
      <c r="J23" s="13">
        <v>3261</v>
      </c>
      <c r="K23" s="15"/>
      <c r="L23" s="3">
        <f t="shared" si="3"/>
        <v>25</v>
      </c>
      <c r="M23" s="13">
        <f t="shared" si="4"/>
        <v>37983</v>
      </c>
      <c r="N23" s="160" t="s">
        <v>29</v>
      </c>
      <c r="O23" s="3">
        <f t="shared" si="5"/>
        <v>25</v>
      </c>
      <c r="P23" s="13">
        <f t="shared" si="6"/>
        <v>37983</v>
      </c>
      <c r="Q23" s="277">
        <v>32609</v>
      </c>
      <c r="R23" s="79"/>
      <c r="S23" s="42"/>
    </row>
    <row r="24" spans="2:20" ht="13.5" customHeight="1">
      <c r="C24" s="15"/>
      <c r="E24" s="17"/>
      <c r="H24" s="3">
        <v>12</v>
      </c>
      <c r="I24" s="160" t="s">
        <v>18</v>
      </c>
      <c r="J24" s="13">
        <v>2709</v>
      </c>
      <c r="K24" s="15"/>
      <c r="L24" s="3">
        <f t="shared" si="3"/>
        <v>13</v>
      </c>
      <c r="M24" s="13">
        <f t="shared" si="4"/>
        <v>28178</v>
      </c>
      <c r="N24" s="162" t="s">
        <v>7</v>
      </c>
      <c r="O24" s="3">
        <f t="shared" si="5"/>
        <v>13</v>
      </c>
      <c r="P24" s="13">
        <f t="shared" si="6"/>
        <v>28178</v>
      </c>
      <c r="Q24" s="277">
        <v>33887</v>
      </c>
      <c r="R24" s="79"/>
      <c r="S24" s="111"/>
    </row>
    <row r="25" spans="2:20" ht="13.5" customHeight="1" thickBot="1">
      <c r="C25" s="15"/>
      <c r="E25" s="17"/>
      <c r="H25" s="3">
        <v>22</v>
      </c>
      <c r="I25" s="160" t="s">
        <v>26</v>
      </c>
      <c r="J25" s="13">
        <v>2135</v>
      </c>
      <c r="K25" s="15"/>
      <c r="L25" s="14">
        <f t="shared" si="3"/>
        <v>24</v>
      </c>
      <c r="M25" s="113">
        <f t="shared" si="4"/>
        <v>24231</v>
      </c>
      <c r="N25" s="378" t="s">
        <v>28</v>
      </c>
      <c r="O25" s="14">
        <f t="shared" si="5"/>
        <v>24</v>
      </c>
      <c r="P25" s="113">
        <f t="shared" si="6"/>
        <v>24231</v>
      </c>
      <c r="Q25" s="278">
        <v>27579</v>
      </c>
      <c r="R25" s="126" t="s">
        <v>73</v>
      </c>
      <c r="S25" s="28"/>
      <c r="T25" s="28"/>
    </row>
    <row r="26" spans="2:20" ht="13.5" customHeight="1" thickTop="1">
      <c r="H26" s="3">
        <v>1</v>
      </c>
      <c r="I26" s="160" t="s">
        <v>4</v>
      </c>
      <c r="J26" s="13">
        <v>1823</v>
      </c>
      <c r="K26" s="15"/>
      <c r="L26" s="114"/>
      <c r="M26" s="161">
        <f>SUM(J43-(M16+M17+M18+M19+M20+M21+M22+M23+M24+M25))</f>
        <v>151786</v>
      </c>
      <c r="N26" s="219" t="s">
        <v>45</v>
      </c>
      <c r="O26" s="115"/>
      <c r="P26" s="161">
        <f>SUM(M26)</f>
        <v>151786</v>
      </c>
      <c r="Q26" s="161"/>
      <c r="R26" s="175">
        <v>1027059</v>
      </c>
      <c r="T26" s="28"/>
    </row>
    <row r="27" spans="2:20" ht="13.5" customHeight="1">
      <c r="H27" s="3">
        <v>30</v>
      </c>
      <c r="I27" s="160" t="s">
        <v>33</v>
      </c>
      <c r="J27" s="13">
        <v>1808</v>
      </c>
      <c r="K27" s="15"/>
      <c r="M27" t="s">
        <v>187</v>
      </c>
      <c r="O27" s="110"/>
      <c r="P27" s="28" t="s">
        <v>188</v>
      </c>
    </row>
    <row r="28" spans="2:20" ht="13.5" customHeight="1">
      <c r="H28" s="3">
        <v>27</v>
      </c>
      <c r="I28" s="160" t="s">
        <v>31</v>
      </c>
      <c r="J28" s="136">
        <v>1756</v>
      </c>
      <c r="K28" s="15"/>
      <c r="M28" s="86">
        <f t="shared" ref="M28:M37" si="7">SUM(Q3)</f>
        <v>362485</v>
      </c>
      <c r="N28" s="160" t="s">
        <v>21</v>
      </c>
      <c r="O28" s="3">
        <f>SUM(L3)</f>
        <v>17</v>
      </c>
      <c r="P28" s="86">
        <f t="shared" ref="P28:P37" si="8">SUM(Q3)</f>
        <v>362485</v>
      </c>
    </row>
    <row r="29" spans="2:20" ht="13.5" customHeight="1">
      <c r="H29" s="3">
        <v>20</v>
      </c>
      <c r="I29" s="160" t="s">
        <v>24</v>
      </c>
      <c r="J29" s="13">
        <v>1213</v>
      </c>
      <c r="K29" s="15"/>
      <c r="M29" s="86">
        <f t="shared" si="7"/>
        <v>116811</v>
      </c>
      <c r="N29" s="160" t="s">
        <v>0</v>
      </c>
      <c r="O29" s="3">
        <f t="shared" ref="O29:O37" si="9">SUM(L4)</f>
        <v>33</v>
      </c>
      <c r="P29" s="86">
        <f t="shared" si="8"/>
        <v>116811</v>
      </c>
    </row>
    <row r="30" spans="2:20" ht="13.5" customHeight="1">
      <c r="H30" s="3">
        <v>29</v>
      </c>
      <c r="I30" s="160" t="s">
        <v>95</v>
      </c>
      <c r="J30" s="87">
        <v>929</v>
      </c>
      <c r="K30" s="15"/>
      <c r="M30" s="86">
        <f t="shared" si="7"/>
        <v>97921</v>
      </c>
      <c r="N30" s="160" t="s">
        <v>30</v>
      </c>
      <c r="O30" s="3">
        <f t="shared" si="9"/>
        <v>26</v>
      </c>
      <c r="P30" s="86">
        <f t="shared" si="8"/>
        <v>97921</v>
      </c>
    </row>
    <row r="31" spans="2:20" ht="13.5" customHeight="1">
      <c r="H31" s="3">
        <v>35</v>
      </c>
      <c r="I31" s="160" t="s">
        <v>36</v>
      </c>
      <c r="J31" s="218">
        <v>877</v>
      </c>
      <c r="K31" s="15"/>
      <c r="M31" s="86">
        <f t="shared" si="7"/>
        <v>96871</v>
      </c>
      <c r="N31" s="160" t="s">
        <v>5</v>
      </c>
      <c r="O31" s="3">
        <f t="shared" si="9"/>
        <v>36</v>
      </c>
      <c r="P31" s="86">
        <f t="shared" si="8"/>
        <v>96871</v>
      </c>
    </row>
    <row r="32" spans="2:20" ht="13.5" customHeight="1">
      <c r="H32" s="3">
        <v>6</v>
      </c>
      <c r="I32" s="160" t="s">
        <v>13</v>
      </c>
      <c r="J32" s="218">
        <v>573</v>
      </c>
      <c r="K32" s="15"/>
      <c r="M32" s="86">
        <f t="shared" si="7"/>
        <v>76022</v>
      </c>
      <c r="N32" s="160" t="s">
        <v>3</v>
      </c>
      <c r="O32" s="3">
        <f t="shared" si="9"/>
        <v>16</v>
      </c>
      <c r="P32" s="86">
        <f t="shared" si="8"/>
        <v>76022</v>
      </c>
      <c r="S32" s="10"/>
    </row>
    <row r="33" spans="8:21" ht="13.5" customHeight="1">
      <c r="H33" s="3">
        <v>23</v>
      </c>
      <c r="I33" s="160" t="s">
        <v>27</v>
      </c>
      <c r="J33" s="136">
        <v>553</v>
      </c>
      <c r="K33" s="15"/>
      <c r="M33" s="86">
        <f t="shared" si="7"/>
        <v>41710</v>
      </c>
      <c r="N33" s="160" t="s">
        <v>1</v>
      </c>
      <c r="O33" s="3">
        <f t="shared" si="9"/>
        <v>34</v>
      </c>
      <c r="P33" s="86">
        <f t="shared" si="8"/>
        <v>41710</v>
      </c>
      <c r="S33" s="28"/>
      <c r="T33" s="28"/>
    </row>
    <row r="34" spans="8:21" ht="13.5" customHeight="1">
      <c r="H34" s="3">
        <v>18</v>
      </c>
      <c r="I34" s="160" t="s">
        <v>22</v>
      </c>
      <c r="J34" s="13">
        <v>511</v>
      </c>
      <c r="K34" s="15"/>
      <c r="M34" s="86">
        <f t="shared" si="7"/>
        <v>37265</v>
      </c>
      <c r="N34" s="162" t="s">
        <v>2</v>
      </c>
      <c r="O34" s="3">
        <f t="shared" si="9"/>
        <v>40</v>
      </c>
      <c r="P34" s="86">
        <f t="shared" si="8"/>
        <v>37265</v>
      </c>
      <c r="S34" s="28"/>
      <c r="T34" s="28"/>
    </row>
    <row r="35" spans="8:21" ht="13.5" customHeight="1">
      <c r="H35" s="3">
        <v>32</v>
      </c>
      <c r="I35" s="160" t="s">
        <v>35</v>
      </c>
      <c r="J35" s="136">
        <v>402</v>
      </c>
      <c r="K35" s="15"/>
      <c r="M35" s="86">
        <f t="shared" si="7"/>
        <v>33133</v>
      </c>
      <c r="N35" s="160" t="s">
        <v>29</v>
      </c>
      <c r="O35" s="3">
        <f t="shared" si="9"/>
        <v>25</v>
      </c>
      <c r="P35" s="86">
        <f t="shared" si="8"/>
        <v>33133</v>
      </c>
      <c r="S35" s="28"/>
    </row>
    <row r="36" spans="8:21" ht="13.5" customHeight="1">
      <c r="H36" s="3">
        <v>4</v>
      </c>
      <c r="I36" s="160" t="s">
        <v>11</v>
      </c>
      <c r="J36" s="13">
        <v>329</v>
      </c>
      <c r="K36" s="15"/>
      <c r="M36" s="86">
        <f t="shared" si="7"/>
        <v>28145</v>
      </c>
      <c r="N36" s="162" t="s">
        <v>7</v>
      </c>
      <c r="O36" s="3">
        <f t="shared" si="9"/>
        <v>13</v>
      </c>
      <c r="P36" s="86">
        <f t="shared" si="8"/>
        <v>28145</v>
      </c>
      <c r="S36" s="28"/>
    </row>
    <row r="37" spans="8:21" ht="13.5" customHeight="1" thickBot="1">
      <c r="H37" s="3">
        <v>10</v>
      </c>
      <c r="I37" s="160" t="s">
        <v>16</v>
      </c>
      <c r="J37" s="411">
        <v>300</v>
      </c>
      <c r="K37" s="15"/>
      <c r="M37" s="112">
        <f t="shared" si="7"/>
        <v>27432</v>
      </c>
      <c r="N37" s="378" t="s">
        <v>28</v>
      </c>
      <c r="O37" s="14">
        <f t="shared" si="9"/>
        <v>24</v>
      </c>
      <c r="P37" s="112">
        <f t="shared" si="8"/>
        <v>27432</v>
      </c>
      <c r="S37" s="28"/>
    </row>
    <row r="38" spans="8:21" ht="13.5" customHeight="1" thickTop="1">
      <c r="H38" s="3">
        <v>19</v>
      </c>
      <c r="I38" s="160" t="s">
        <v>23</v>
      </c>
      <c r="J38" s="218">
        <v>145</v>
      </c>
      <c r="K38" s="15"/>
      <c r="M38" s="343">
        <f>SUM(Q13-(Q3+Q4+Q5+Q6+Q7+Q8+Q9+Q10+Q11+Q12))</f>
        <v>142736</v>
      </c>
      <c r="N38" s="344" t="s">
        <v>161</v>
      </c>
      <c r="O38" s="345"/>
      <c r="P38" s="346">
        <f>SUM(M38)</f>
        <v>142736</v>
      </c>
      <c r="U38" s="28"/>
    </row>
    <row r="39" spans="8:21" ht="13.5" customHeight="1">
      <c r="H39" s="3">
        <v>5</v>
      </c>
      <c r="I39" s="160" t="s">
        <v>12</v>
      </c>
      <c r="J39" s="411">
        <v>139</v>
      </c>
      <c r="K39" s="15"/>
      <c r="P39" s="28"/>
    </row>
    <row r="40" spans="8:21" ht="13.5" customHeight="1">
      <c r="H40" s="3">
        <v>7</v>
      </c>
      <c r="I40" s="160" t="s">
        <v>14</v>
      </c>
      <c r="J40" s="13">
        <v>138</v>
      </c>
      <c r="K40" s="15"/>
    </row>
    <row r="41" spans="8:21" ht="13.5" customHeight="1">
      <c r="H41" s="3">
        <v>28</v>
      </c>
      <c r="I41" s="160" t="s">
        <v>32</v>
      </c>
      <c r="J41" s="13">
        <v>42</v>
      </c>
      <c r="K41" s="15"/>
    </row>
    <row r="42" spans="8:21" ht="13.5" customHeight="1" thickBot="1">
      <c r="H42" s="14">
        <v>8</v>
      </c>
      <c r="I42" s="162" t="s">
        <v>15</v>
      </c>
      <c r="J42" s="433">
        <v>0</v>
      </c>
      <c r="K42" s="15"/>
    </row>
    <row r="43" spans="8:21" ht="13.5" customHeight="1" thickTop="1">
      <c r="H43" s="114"/>
      <c r="I43" s="292" t="s">
        <v>93</v>
      </c>
      <c r="J43" s="293">
        <f>SUM(J3:J42)</f>
        <v>1055082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33" t="s">
        <v>46</v>
      </c>
      <c r="B52" s="22" t="s">
        <v>9</v>
      </c>
      <c r="C52" s="8" t="s">
        <v>197</v>
      </c>
      <c r="D52" s="8" t="s">
        <v>198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346764</v>
      </c>
      <c r="D53" s="87">
        <f t="shared" ref="D53:D63" si="11">SUM(Q3)</f>
        <v>362485</v>
      </c>
      <c r="E53" s="80">
        <f t="shared" ref="E53:E62" si="12">SUM(P16/Q16*100)</f>
        <v>116.66324625296483</v>
      </c>
      <c r="F53" s="20">
        <f t="shared" ref="F53:F63" si="13">SUM(C53/D53*100)</f>
        <v>95.662992951432472</v>
      </c>
      <c r="G53" s="21"/>
      <c r="I53" s="159"/>
    </row>
    <row r="54" spans="1:16" ht="13.5" customHeight="1">
      <c r="A54" s="9">
        <v>2</v>
      </c>
      <c r="B54" s="160" t="s">
        <v>0</v>
      </c>
      <c r="C54" s="13">
        <f t="shared" si="10"/>
        <v>127474</v>
      </c>
      <c r="D54" s="87">
        <f t="shared" si="11"/>
        <v>116811</v>
      </c>
      <c r="E54" s="80">
        <f t="shared" si="12"/>
        <v>116.68741532715757</v>
      </c>
      <c r="F54" s="20">
        <f t="shared" si="13"/>
        <v>109.12842112472285</v>
      </c>
      <c r="G54" s="21"/>
      <c r="I54" s="159"/>
    </row>
    <row r="55" spans="1:16" ht="13.5" customHeight="1">
      <c r="A55" s="9">
        <v>3</v>
      </c>
      <c r="B55" s="160" t="s">
        <v>30</v>
      </c>
      <c r="C55" s="13">
        <f t="shared" si="10"/>
        <v>110795</v>
      </c>
      <c r="D55" s="87">
        <f t="shared" si="11"/>
        <v>97921</v>
      </c>
      <c r="E55" s="80">
        <f t="shared" si="12"/>
        <v>101.68877059336423</v>
      </c>
      <c r="F55" s="20">
        <f t="shared" si="13"/>
        <v>113.14733305419675</v>
      </c>
      <c r="G55" s="21"/>
      <c r="I55" s="159"/>
    </row>
    <row r="56" spans="1:16" ht="13.5" customHeight="1">
      <c r="A56" s="9">
        <v>4</v>
      </c>
      <c r="B56" s="160" t="s">
        <v>5</v>
      </c>
      <c r="C56" s="13">
        <f t="shared" si="10"/>
        <v>70110</v>
      </c>
      <c r="D56" s="87">
        <f t="shared" si="11"/>
        <v>96871</v>
      </c>
      <c r="E56" s="80">
        <f t="shared" si="12"/>
        <v>66.272178162603623</v>
      </c>
      <c r="F56" s="20">
        <f t="shared" si="13"/>
        <v>72.374601273859057</v>
      </c>
      <c r="G56" s="21"/>
      <c r="I56" s="159"/>
    </row>
    <row r="57" spans="1:16" ht="13.5" customHeight="1">
      <c r="A57" s="9">
        <v>5</v>
      </c>
      <c r="B57" s="160" t="s">
        <v>3</v>
      </c>
      <c r="C57" s="13">
        <f t="shared" si="10"/>
        <v>63419</v>
      </c>
      <c r="D57" s="87">
        <f t="shared" si="11"/>
        <v>76022</v>
      </c>
      <c r="E57" s="80">
        <f t="shared" si="12"/>
        <v>96.865787906095818</v>
      </c>
      <c r="F57" s="20">
        <f t="shared" si="13"/>
        <v>83.421904185630481</v>
      </c>
      <c r="G57" s="21"/>
      <c r="I57" s="159"/>
      <c r="P57" s="28"/>
    </row>
    <row r="58" spans="1:16" ht="13.5" customHeight="1">
      <c r="A58" s="9">
        <v>6</v>
      </c>
      <c r="B58" s="160" t="s">
        <v>1</v>
      </c>
      <c r="C58" s="13">
        <f t="shared" si="10"/>
        <v>48842</v>
      </c>
      <c r="D58" s="87">
        <f t="shared" si="11"/>
        <v>41710</v>
      </c>
      <c r="E58" s="80">
        <f t="shared" si="12"/>
        <v>102.93144506965079</v>
      </c>
      <c r="F58" s="20">
        <f t="shared" si="13"/>
        <v>117.09901702229682</v>
      </c>
      <c r="G58" s="21"/>
    </row>
    <row r="59" spans="1:16" ht="13.5" customHeight="1">
      <c r="A59" s="9">
        <v>7</v>
      </c>
      <c r="B59" s="162" t="s">
        <v>2</v>
      </c>
      <c r="C59" s="13">
        <f t="shared" si="10"/>
        <v>45500</v>
      </c>
      <c r="D59" s="87">
        <f t="shared" si="11"/>
        <v>37265</v>
      </c>
      <c r="E59" s="80">
        <f t="shared" si="12"/>
        <v>102.14389942754518</v>
      </c>
      <c r="F59" s="20">
        <f t="shared" si="13"/>
        <v>122.09848383201395</v>
      </c>
      <c r="G59" s="21"/>
    </row>
    <row r="60" spans="1:16" ht="13.5" customHeight="1">
      <c r="A60" s="9">
        <v>8</v>
      </c>
      <c r="B60" s="160" t="s">
        <v>29</v>
      </c>
      <c r="C60" s="13">
        <f t="shared" si="10"/>
        <v>37983</v>
      </c>
      <c r="D60" s="87">
        <f t="shared" si="11"/>
        <v>33133</v>
      </c>
      <c r="E60" s="80">
        <f t="shared" si="12"/>
        <v>116.48011285228004</v>
      </c>
      <c r="F60" s="20">
        <f t="shared" si="13"/>
        <v>114.6379742250928</v>
      </c>
      <c r="G60" s="21"/>
    </row>
    <row r="61" spans="1:16" ht="13.5" customHeight="1">
      <c r="A61" s="9">
        <v>9</v>
      </c>
      <c r="B61" s="162" t="s">
        <v>7</v>
      </c>
      <c r="C61" s="13">
        <f t="shared" si="10"/>
        <v>28178</v>
      </c>
      <c r="D61" s="87">
        <f t="shared" si="11"/>
        <v>28145</v>
      </c>
      <c r="E61" s="80">
        <f t="shared" si="12"/>
        <v>83.152831469295009</v>
      </c>
      <c r="F61" s="20">
        <f t="shared" si="13"/>
        <v>100.11724995558713</v>
      </c>
      <c r="G61" s="21"/>
    </row>
    <row r="62" spans="1:16" ht="13.5" customHeight="1" thickBot="1">
      <c r="A62" s="127">
        <v>10</v>
      </c>
      <c r="B62" s="378" t="s">
        <v>28</v>
      </c>
      <c r="C62" s="113">
        <f t="shared" si="10"/>
        <v>24231</v>
      </c>
      <c r="D62" s="128">
        <f t="shared" si="11"/>
        <v>27432</v>
      </c>
      <c r="E62" s="129">
        <f t="shared" si="12"/>
        <v>87.86032851082345</v>
      </c>
      <c r="F62" s="130">
        <f t="shared" si="13"/>
        <v>88.331146106736654</v>
      </c>
      <c r="G62" s="131"/>
    </row>
    <row r="63" spans="1:16" ht="13.5" customHeight="1" thickTop="1">
      <c r="A63" s="114"/>
      <c r="B63" s="132" t="s">
        <v>74</v>
      </c>
      <c r="C63" s="133">
        <f>SUM(J43)</f>
        <v>1055082</v>
      </c>
      <c r="D63" s="133">
        <f t="shared" si="11"/>
        <v>1060531</v>
      </c>
      <c r="E63" s="134">
        <f>SUM(C63/R26*100)</f>
        <v>102.72847032156866</v>
      </c>
      <c r="F63" s="135">
        <f t="shared" si="13"/>
        <v>99.48620078055238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M69" sqref="M69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66</v>
      </c>
      <c r="R1" s="104"/>
    </row>
    <row r="2" spans="8:30">
      <c r="H2" s="183" t="s">
        <v>197</v>
      </c>
      <c r="I2" s="3"/>
      <c r="J2" s="184" t="s">
        <v>102</v>
      </c>
      <c r="K2" s="3"/>
      <c r="L2" s="294" t="s">
        <v>190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100</v>
      </c>
      <c r="K3" s="3"/>
      <c r="L3" s="294" t="s">
        <v>99</v>
      </c>
      <c r="N3" s="426"/>
      <c r="S3" s="26"/>
      <c r="T3" s="26"/>
      <c r="U3" s="26"/>
    </row>
    <row r="4" spans="8:30" ht="13.5" customHeight="1">
      <c r="H4" s="97">
        <v>18105</v>
      </c>
      <c r="I4" s="3">
        <v>33</v>
      </c>
      <c r="J4" s="160" t="s">
        <v>0</v>
      </c>
      <c r="K4" s="116">
        <f>SUM(I4)</f>
        <v>33</v>
      </c>
      <c r="L4" s="310">
        <v>10954</v>
      </c>
      <c r="M4" s="45"/>
      <c r="N4" s="426"/>
      <c r="O4" s="90"/>
      <c r="S4" s="26"/>
      <c r="T4" s="26"/>
      <c r="U4" s="26"/>
    </row>
    <row r="5" spans="8:30" ht="13.5" customHeight="1">
      <c r="H5" s="88">
        <v>12711</v>
      </c>
      <c r="I5" s="3">
        <v>26</v>
      </c>
      <c r="J5" s="160" t="s">
        <v>30</v>
      </c>
      <c r="K5" s="116">
        <f t="shared" ref="K5:K13" si="0">SUM(I5)</f>
        <v>26</v>
      </c>
      <c r="L5" s="311">
        <v>17260</v>
      </c>
      <c r="M5" s="45"/>
      <c r="N5" s="426"/>
      <c r="O5" s="90"/>
      <c r="S5" s="26"/>
      <c r="T5" s="26"/>
      <c r="U5" s="26"/>
    </row>
    <row r="6" spans="8:30" ht="13.5" customHeight="1">
      <c r="H6" s="88">
        <v>7209</v>
      </c>
      <c r="I6" s="3">
        <v>14</v>
      </c>
      <c r="J6" s="160" t="s">
        <v>19</v>
      </c>
      <c r="K6" s="116">
        <f t="shared" si="0"/>
        <v>14</v>
      </c>
      <c r="L6" s="311">
        <v>5449</v>
      </c>
      <c r="M6" s="45"/>
      <c r="N6" s="426"/>
      <c r="O6" s="90"/>
      <c r="S6" s="26"/>
      <c r="T6" s="26"/>
      <c r="U6" s="26"/>
    </row>
    <row r="7" spans="8:30" ht="13.5" customHeight="1">
      <c r="H7" s="44">
        <v>3667</v>
      </c>
      <c r="I7" s="3">
        <v>37</v>
      </c>
      <c r="J7" s="160" t="s">
        <v>37</v>
      </c>
      <c r="K7" s="116">
        <f t="shared" si="0"/>
        <v>37</v>
      </c>
      <c r="L7" s="311">
        <v>2666</v>
      </c>
      <c r="M7" s="45"/>
      <c r="N7" s="426"/>
      <c r="O7" s="90"/>
      <c r="S7" s="26"/>
      <c r="T7" s="26"/>
      <c r="U7" s="26"/>
    </row>
    <row r="8" spans="8:30">
      <c r="H8" s="44">
        <v>3615</v>
      </c>
      <c r="I8" s="3">
        <v>38</v>
      </c>
      <c r="J8" s="160" t="s">
        <v>38</v>
      </c>
      <c r="K8" s="116">
        <f t="shared" si="0"/>
        <v>38</v>
      </c>
      <c r="L8" s="311">
        <v>3860</v>
      </c>
      <c r="M8" s="45"/>
      <c r="N8" s="90"/>
      <c r="O8" s="90"/>
      <c r="S8" s="26"/>
      <c r="T8" s="26"/>
      <c r="U8" s="26"/>
    </row>
    <row r="9" spans="8:30">
      <c r="H9" s="193">
        <v>2644</v>
      </c>
      <c r="I9" s="3">
        <v>34</v>
      </c>
      <c r="J9" s="160" t="s">
        <v>1</v>
      </c>
      <c r="K9" s="116">
        <f t="shared" si="0"/>
        <v>34</v>
      </c>
      <c r="L9" s="311">
        <v>5702</v>
      </c>
      <c r="M9" s="45"/>
      <c r="N9" s="90"/>
      <c r="O9" s="90"/>
      <c r="S9" s="26"/>
      <c r="T9" s="26"/>
      <c r="U9" s="26"/>
    </row>
    <row r="10" spans="8:30">
      <c r="H10" s="88">
        <v>2552</v>
      </c>
      <c r="I10" s="14">
        <v>15</v>
      </c>
      <c r="J10" s="162" t="s">
        <v>20</v>
      </c>
      <c r="K10" s="116">
        <f t="shared" si="0"/>
        <v>15</v>
      </c>
      <c r="L10" s="311">
        <v>2921</v>
      </c>
      <c r="S10" s="26"/>
      <c r="T10" s="26"/>
      <c r="U10" s="26"/>
    </row>
    <row r="11" spans="8:30">
      <c r="H11" s="97">
        <v>1687</v>
      </c>
      <c r="I11" s="3">
        <v>25</v>
      </c>
      <c r="J11" s="160" t="s">
        <v>29</v>
      </c>
      <c r="K11" s="116">
        <f t="shared" si="0"/>
        <v>25</v>
      </c>
      <c r="L11" s="311">
        <v>1769</v>
      </c>
      <c r="M11" s="45"/>
      <c r="N11" s="90"/>
      <c r="O11" s="90"/>
      <c r="S11" s="26"/>
      <c r="T11" s="26"/>
      <c r="U11" s="26"/>
    </row>
    <row r="12" spans="8:30">
      <c r="H12" s="166">
        <v>1524</v>
      </c>
      <c r="I12" s="14">
        <v>24</v>
      </c>
      <c r="J12" s="162" t="s">
        <v>28</v>
      </c>
      <c r="K12" s="116">
        <f t="shared" si="0"/>
        <v>24</v>
      </c>
      <c r="L12" s="311">
        <v>3880</v>
      </c>
      <c r="M12" s="45"/>
      <c r="N12" s="90"/>
      <c r="O12" s="90"/>
      <c r="S12" s="26"/>
      <c r="T12" s="26"/>
      <c r="U12" s="26"/>
    </row>
    <row r="13" spans="8:30" ht="14.25" thickBot="1">
      <c r="H13" s="434">
        <v>1405</v>
      </c>
      <c r="I13" s="381">
        <v>27</v>
      </c>
      <c r="J13" s="382" t="s">
        <v>31</v>
      </c>
      <c r="K13" s="116">
        <f t="shared" si="0"/>
        <v>27</v>
      </c>
      <c r="L13" s="311">
        <v>1453</v>
      </c>
      <c r="M13" s="45"/>
      <c r="N13" s="90"/>
      <c r="O13" s="90"/>
      <c r="S13" s="26"/>
      <c r="T13" s="26"/>
      <c r="U13" s="26"/>
    </row>
    <row r="14" spans="8:30" ht="14.25" thickTop="1">
      <c r="H14" s="193">
        <v>1293</v>
      </c>
      <c r="I14" s="121">
        <v>36</v>
      </c>
      <c r="J14" s="174" t="s">
        <v>5</v>
      </c>
      <c r="K14" s="107" t="s">
        <v>8</v>
      </c>
      <c r="L14" s="312">
        <v>60716</v>
      </c>
      <c r="S14" s="26"/>
      <c r="T14" s="26"/>
      <c r="U14" s="26"/>
    </row>
    <row r="15" spans="8:30">
      <c r="H15" s="44">
        <v>974</v>
      </c>
      <c r="I15" s="3">
        <v>17</v>
      </c>
      <c r="J15" s="160" t="s">
        <v>21</v>
      </c>
      <c r="K15" s="50"/>
      <c r="M15" s="42" t="s">
        <v>94</v>
      </c>
      <c r="N15" s="42" t="s">
        <v>75</v>
      </c>
      <c r="S15" s="26"/>
      <c r="T15" s="26"/>
      <c r="U15" s="26"/>
    </row>
    <row r="16" spans="8:30">
      <c r="H16" s="290">
        <v>568</v>
      </c>
      <c r="I16" s="3">
        <v>16</v>
      </c>
      <c r="J16" s="160" t="s">
        <v>3</v>
      </c>
      <c r="K16" s="116">
        <f>SUM(I4)</f>
        <v>33</v>
      </c>
      <c r="L16" s="160" t="s">
        <v>0</v>
      </c>
      <c r="M16" s="313">
        <v>17113</v>
      </c>
      <c r="N16" s="89">
        <f>SUM(H4)</f>
        <v>18105</v>
      </c>
      <c r="O16" s="45"/>
      <c r="P16" s="17"/>
      <c r="S16" s="26"/>
      <c r="T16" s="26"/>
      <c r="U16" s="26"/>
    </row>
    <row r="17" spans="1:21">
      <c r="H17" s="88">
        <v>541</v>
      </c>
      <c r="I17" s="33">
        <v>40</v>
      </c>
      <c r="J17" s="160" t="s">
        <v>2</v>
      </c>
      <c r="K17" s="116">
        <f t="shared" ref="K17:K25" si="1">SUM(I5)</f>
        <v>26</v>
      </c>
      <c r="L17" s="160" t="s">
        <v>30</v>
      </c>
      <c r="M17" s="314">
        <v>13137</v>
      </c>
      <c r="N17" s="89">
        <f t="shared" ref="N17:N25" si="2">SUM(H5)</f>
        <v>12711</v>
      </c>
      <c r="O17" s="45"/>
      <c r="P17" s="17"/>
      <c r="S17" s="26"/>
      <c r="T17" s="26"/>
      <c r="U17" s="26"/>
    </row>
    <row r="18" spans="1:21">
      <c r="H18" s="122">
        <v>166</v>
      </c>
      <c r="I18" s="3">
        <v>23</v>
      </c>
      <c r="J18" s="160" t="s">
        <v>27</v>
      </c>
      <c r="K18" s="116">
        <f t="shared" si="1"/>
        <v>14</v>
      </c>
      <c r="L18" s="160" t="s">
        <v>19</v>
      </c>
      <c r="M18" s="314">
        <v>7309</v>
      </c>
      <c r="N18" s="89">
        <f t="shared" si="2"/>
        <v>7209</v>
      </c>
      <c r="O18" s="45"/>
      <c r="P18" s="17"/>
      <c r="S18" s="26"/>
      <c r="T18" s="26"/>
      <c r="U18" s="26"/>
    </row>
    <row r="19" spans="1:21">
      <c r="H19" s="89">
        <v>157</v>
      </c>
      <c r="I19" s="3">
        <v>32</v>
      </c>
      <c r="J19" s="160" t="s">
        <v>35</v>
      </c>
      <c r="K19" s="116">
        <f t="shared" si="1"/>
        <v>37</v>
      </c>
      <c r="L19" s="160" t="s">
        <v>37</v>
      </c>
      <c r="M19" s="314">
        <v>3693</v>
      </c>
      <c r="N19" s="89">
        <f t="shared" si="2"/>
        <v>3667</v>
      </c>
      <c r="O19" s="45"/>
      <c r="P19" s="17"/>
      <c r="S19" s="26"/>
      <c r="T19" s="26"/>
      <c r="U19" s="26"/>
    </row>
    <row r="20" spans="1:21" ht="14.25" thickBot="1">
      <c r="H20" s="88">
        <v>145</v>
      </c>
      <c r="I20" s="3">
        <v>1</v>
      </c>
      <c r="J20" s="160" t="s">
        <v>4</v>
      </c>
      <c r="K20" s="116">
        <f t="shared" si="1"/>
        <v>38</v>
      </c>
      <c r="L20" s="160" t="s">
        <v>38</v>
      </c>
      <c r="M20" s="314">
        <v>3817</v>
      </c>
      <c r="N20" s="89">
        <f t="shared" si="2"/>
        <v>3615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53</v>
      </c>
      <c r="C21" s="59" t="s">
        <v>197</v>
      </c>
      <c r="D21" s="59" t="s">
        <v>186</v>
      </c>
      <c r="E21" s="59" t="s">
        <v>51</v>
      </c>
      <c r="F21" s="59" t="s">
        <v>50</v>
      </c>
      <c r="G21" s="59" t="s">
        <v>52</v>
      </c>
      <c r="H21" s="88">
        <v>107</v>
      </c>
      <c r="I21" s="3">
        <v>21</v>
      </c>
      <c r="J21" s="160" t="s">
        <v>25</v>
      </c>
      <c r="K21" s="116">
        <f t="shared" si="1"/>
        <v>34</v>
      </c>
      <c r="L21" s="160" t="s">
        <v>1</v>
      </c>
      <c r="M21" s="314">
        <v>1384</v>
      </c>
      <c r="N21" s="89">
        <f t="shared" si="2"/>
        <v>2644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18105</v>
      </c>
      <c r="D22" s="89">
        <f>SUM(L4)</f>
        <v>10954</v>
      </c>
      <c r="E22" s="52">
        <f t="shared" ref="E22:E32" si="4">SUM(N16/M16*100)</f>
        <v>105.79676269502718</v>
      </c>
      <c r="F22" s="55">
        <f>SUM(C22/D22*100)</f>
        <v>165.28208873470876</v>
      </c>
      <c r="G22" s="3"/>
      <c r="H22" s="91">
        <v>92</v>
      </c>
      <c r="I22" s="3">
        <v>9</v>
      </c>
      <c r="J22" s="3" t="s">
        <v>165</v>
      </c>
      <c r="K22" s="116">
        <f t="shared" si="1"/>
        <v>15</v>
      </c>
      <c r="L22" s="162" t="s">
        <v>20</v>
      </c>
      <c r="M22" s="314">
        <v>3995</v>
      </c>
      <c r="N22" s="89">
        <f t="shared" si="2"/>
        <v>2552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12711</v>
      </c>
      <c r="D23" s="89">
        <f>SUM(L5)</f>
        <v>17260</v>
      </c>
      <c r="E23" s="52">
        <f t="shared" si="4"/>
        <v>96.757250513815933</v>
      </c>
      <c r="F23" s="55">
        <f t="shared" ref="F23:F32" si="5">SUM(C23/D23*100)</f>
        <v>73.644264194669759</v>
      </c>
      <c r="G23" s="3"/>
      <c r="H23" s="125">
        <v>58</v>
      </c>
      <c r="I23" s="3">
        <v>22</v>
      </c>
      <c r="J23" s="160" t="s">
        <v>26</v>
      </c>
      <c r="K23" s="116">
        <f t="shared" si="1"/>
        <v>25</v>
      </c>
      <c r="L23" s="160" t="s">
        <v>29</v>
      </c>
      <c r="M23" s="314">
        <v>673</v>
      </c>
      <c r="N23" s="89">
        <f t="shared" si="2"/>
        <v>1687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19</v>
      </c>
      <c r="C24" s="43">
        <f t="shared" si="3"/>
        <v>7209</v>
      </c>
      <c r="D24" s="89">
        <f t="shared" ref="D24:D31" si="6">SUM(L6)</f>
        <v>5449</v>
      </c>
      <c r="E24" s="52">
        <f t="shared" si="4"/>
        <v>98.631823778902728</v>
      </c>
      <c r="F24" s="55">
        <f t="shared" si="5"/>
        <v>132.29950449623783</v>
      </c>
      <c r="G24" s="3"/>
      <c r="H24" s="91">
        <v>32</v>
      </c>
      <c r="I24" s="3">
        <v>6</v>
      </c>
      <c r="J24" s="160" t="s">
        <v>13</v>
      </c>
      <c r="K24" s="116">
        <f t="shared" si="1"/>
        <v>24</v>
      </c>
      <c r="L24" s="162" t="s">
        <v>28</v>
      </c>
      <c r="M24" s="314">
        <v>1563</v>
      </c>
      <c r="N24" s="89">
        <f t="shared" si="2"/>
        <v>1524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37</v>
      </c>
      <c r="C25" s="43">
        <f t="shared" si="3"/>
        <v>3667</v>
      </c>
      <c r="D25" s="89">
        <f t="shared" si="6"/>
        <v>2666</v>
      </c>
      <c r="E25" s="52">
        <f t="shared" si="4"/>
        <v>99.295965339832122</v>
      </c>
      <c r="F25" s="55">
        <f t="shared" si="5"/>
        <v>137.54688672168044</v>
      </c>
      <c r="G25" s="3"/>
      <c r="H25" s="425">
        <v>19</v>
      </c>
      <c r="I25" s="3">
        <v>4</v>
      </c>
      <c r="J25" s="160" t="s">
        <v>11</v>
      </c>
      <c r="K25" s="180">
        <f t="shared" si="1"/>
        <v>27</v>
      </c>
      <c r="L25" s="382" t="s">
        <v>31</v>
      </c>
      <c r="M25" s="315">
        <v>1647</v>
      </c>
      <c r="N25" s="166">
        <f t="shared" si="2"/>
        <v>1405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38</v>
      </c>
      <c r="C26" s="89">
        <f t="shared" si="3"/>
        <v>3615</v>
      </c>
      <c r="D26" s="89">
        <f t="shared" si="6"/>
        <v>3860</v>
      </c>
      <c r="E26" s="52">
        <f t="shared" si="4"/>
        <v>94.707885774168204</v>
      </c>
      <c r="F26" s="55">
        <f t="shared" si="5"/>
        <v>93.652849740932638</v>
      </c>
      <c r="G26" s="12"/>
      <c r="H26" s="375">
        <v>15</v>
      </c>
      <c r="I26" s="3">
        <v>2</v>
      </c>
      <c r="J26" s="160" t="s">
        <v>6</v>
      </c>
      <c r="K26" s="3"/>
      <c r="L26" s="364" t="s">
        <v>158</v>
      </c>
      <c r="M26" s="316">
        <v>59114</v>
      </c>
      <c r="N26" s="191">
        <f>SUM(H44)</f>
        <v>59292</v>
      </c>
      <c r="S26" s="26"/>
      <c r="T26" s="26"/>
      <c r="U26" s="26"/>
    </row>
    <row r="27" spans="1:21">
      <c r="A27" s="61">
        <v>6</v>
      </c>
      <c r="B27" s="160" t="s">
        <v>1</v>
      </c>
      <c r="C27" s="43">
        <f t="shared" si="3"/>
        <v>2644</v>
      </c>
      <c r="D27" s="89">
        <f t="shared" si="6"/>
        <v>5702</v>
      </c>
      <c r="E27" s="52">
        <f t="shared" si="4"/>
        <v>191.04046242774567</v>
      </c>
      <c r="F27" s="55">
        <f t="shared" si="5"/>
        <v>46.369694843914417</v>
      </c>
      <c r="G27" s="3"/>
      <c r="H27" s="91">
        <v>5</v>
      </c>
      <c r="I27" s="3">
        <v>19</v>
      </c>
      <c r="J27" s="160" t="s">
        <v>23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20</v>
      </c>
      <c r="C28" s="43">
        <f t="shared" si="3"/>
        <v>2552</v>
      </c>
      <c r="D28" s="89">
        <f t="shared" si="6"/>
        <v>2921</v>
      </c>
      <c r="E28" s="52">
        <f t="shared" si="4"/>
        <v>63.879849812265334</v>
      </c>
      <c r="F28" s="55">
        <f t="shared" si="5"/>
        <v>87.367339952071205</v>
      </c>
      <c r="G28" s="3"/>
      <c r="H28" s="91">
        <v>1</v>
      </c>
      <c r="I28" s="3">
        <v>12</v>
      </c>
      <c r="J28" s="160" t="s">
        <v>18</v>
      </c>
      <c r="L28" s="29"/>
      <c r="S28" s="26"/>
      <c r="T28" s="26"/>
      <c r="U28" s="26"/>
    </row>
    <row r="29" spans="1:21">
      <c r="A29" s="61">
        <v>8</v>
      </c>
      <c r="B29" s="160" t="s">
        <v>29</v>
      </c>
      <c r="C29" s="43">
        <f t="shared" si="3"/>
        <v>1687</v>
      </c>
      <c r="D29" s="89">
        <f t="shared" si="6"/>
        <v>1769</v>
      </c>
      <c r="E29" s="52">
        <f t="shared" si="4"/>
        <v>250.66864784546806</v>
      </c>
      <c r="F29" s="55">
        <f t="shared" si="5"/>
        <v>95.364612775579431</v>
      </c>
      <c r="G29" s="11"/>
      <c r="H29" s="91">
        <v>0</v>
      </c>
      <c r="I29" s="3">
        <v>3</v>
      </c>
      <c r="J29" s="160" t="s">
        <v>10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28</v>
      </c>
      <c r="C30" s="43">
        <f t="shared" si="3"/>
        <v>1524</v>
      </c>
      <c r="D30" s="89">
        <f t="shared" si="6"/>
        <v>3880</v>
      </c>
      <c r="E30" s="52">
        <f t="shared" si="4"/>
        <v>97.504798464491358</v>
      </c>
      <c r="F30" s="55">
        <f t="shared" si="5"/>
        <v>39.27835051546392</v>
      </c>
      <c r="G30" s="12"/>
      <c r="H30" s="91">
        <v>0</v>
      </c>
      <c r="I30" s="3">
        <v>5</v>
      </c>
      <c r="J30" s="160" t="s">
        <v>12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82" t="s">
        <v>31</v>
      </c>
      <c r="C31" s="43">
        <f t="shared" si="3"/>
        <v>1405</v>
      </c>
      <c r="D31" s="89">
        <f t="shared" si="6"/>
        <v>1453</v>
      </c>
      <c r="E31" s="52">
        <f t="shared" si="4"/>
        <v>85.306618093503346</v>
      </c>
      <c r="F31" s="55">
        <f t="shared" si="5"/>
        <v>96.696490020646948</v>
      </c>
      <c r="G31" s="92"/>
      <c r="H31" s="125">
        <v>0</v>
      </c>
      <c r="I31" s="3">
        <v>7</v>
      </c>
      <c r="J31" s="160" t="s">
        <v>14</v>
      </c>
      <c r="L31" s="29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59292</v>
      </c>
      <c r="D32" s="67">
        <f>SUM(L14)</f>
        <v>60716</v>
      </c>
      <c r="E32" s="70">
        <f t="shared" si="4"/>
        <v>100.30111310349494</v>
      </c>
      <c r="F32" s="68">
        <f t="shared" si="5"/>
        <v>97.654654456815337</v>
      </c>
      <c r="G32" s="69"/>
      <c r="H32" s="432">
        <v>0</v>
      </c>
      <c r="I32" s="3">
        <v>8</v>
      </c>
      <c r="J32" s="160" t="s">
        <v>15</v>
      </c>
      <c r="L32" s="29"/>
      <c r="M32" s="26"/>
      <c r="S32" s="26"/>
      <c r="T32" s="26"/>
      <c r="U32" s="26"/>
    </row>
    <row r="33" spans="2:30">
      <c r="H33" s="420">
        <v>0</v>
      </c>
      <c r="I33" s="3">
        <v>10</v>
      </c>
      <c r="J33" s="160" t="s">
        <v>16</v>
      </c>
      <c r="L33" s="29"/>
      <c r="M33" s="26"/>
      <c r="S33" s="26"/>
      <c r="T33" s="26"/>
      <c r="U33" s="26"/>
    </row>
    <row r="34" spans="2:30">
      <c r="H34" s="43">
        <v>0</v>
      </c>
      <c r="I34" s="3">
        <v>11</v>
      </c>
      <c r="J34" s="160" t="s">
        <v>17</v>
      </c>
      <c r="L34" s="29"/>
      <c r="M34" s="26"/>
      <c r="S34" s="26"/>
      <c r="T34" s="26"/>
      <c r="U34" s="26"/>
    </row>
    <row r="35" spans="2:30">
      <c r="H35" s="122">
        <v>0</v>
      </c>
      <c r="I35" s="3">
        <v>13</v>
      </c>
      <c r="J35" s="160" t="s">
        <v>7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43">
        <v>0</v>
      </c>
      <c r="I36" s="3">
        <v>18</v>
      </c>
      <c r="J36" s="160" t="s">
        <v>22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193">
        <v>0</v>
      </c>
      <c r="I37" s="3">
        <v>20</v>
      </c>
      <c r="J37" s="160" t="s">
        <v>24</v>
      </c>
      <c r="L37" s="48"/>
      <c r="M37" s="26"/>
      <c r="S37" s="26"/>
      <c r="T37" s="26"/>
      <c r="U37" s="26"/>
    </row>
    <row r="38" spans="2:30">
      <c r="C38" s="26"/>
      <c r="F38" s="26"/>
      <c r="H38" s="44">
        <v>0</v>
      </c>
      <c r="I38" s="3">
        <v>28</v>
      </c>
      <c r="J38" s="160" t="s">
        <v>32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35">
        <v>0</v>
      </c>
      <c r="I39" s="3">
        <v>29</v>
      </c>
      <c r="J39" s="160" t="s">
        <v>95</v>
      </c>
      <c r="L39" s="48"/>
      <c r="M39" s="26"/>
      <c r="S39" s="26"/>
      <c r="T39" s="26"/>
      <c r="U39" s="26"/>
    </row>
    <row r="40" spans="2:30">
      <c r="C40" s="26"/>
      <c r="H40" s="44">
        <v>0</v>
      </c>
      <c r="I40" s="3">
        <v>30</v>
      </c>
      <c r="J40" s="160" t="s">
        <v>33</v>
      </c>
      <c r="L40" s="48"/>
      <c r="M40" s="26"/>
      <c r="S40" s="26"/>
      <c r="T40" s="26"/>
      <c r="U40" s="26"/>
    </row>
    <row r="41" spans="2:30">
      <c r="H41" s="44">
        <v>0</v>
      </c>
      <c r="I41" s="3">
        <v>31</v>
      </c>
      <c r="J41" s="160" t="s">
        <v>105</v>
      </c>
      <c r="L41" s="48"/>
      <c r="M41" s="26"/>
      <c r="S41" s="26"/>
      <c r="T41" s="26"/>
      <c r="U41" s="26"/>
    </row>
    <row r="42" spans="2:30">
      <c r="H42" s="44">
        <v>0</v>
      </c>
      <c r="I42" s="3">
        <v>35</v>
      </c>
      <c r="J42" s="160" t="s">
        <v>36</v>
      </c>
      <c r="L42" s="48"/>
      <c r="M42" s="26"/>
      <c r="S42" s="26"/>
      <c r="T42" s="26"/>
      <c r="U42" s="26"/>
    </row>
    <row r="43" spans="2:30">
      <c r="H43" s="193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59292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197</v>
      </c>
      <c r="I47" s="3"/>
      <c r="J47" s="178" t="s">
        <v>71</v>
      </c>
      <c r="K47" s="3"/>
      <c r="L47" s="299" t="s">
        <v>186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53</v>
      </c>
      <c r="K48" s="121"/>
      <c r="L48" s="303" t="s">
        <v>99</v>
      </c>
      <c r="S48" s="26"/>
      <c r="T48" s="26"/>
      <c r="U48" s="26"/>
      <c r="V48" s="26"/>
    </row>
    <row r="49" spans="1:22">
      <c r="H49" s="89">
        <v>59321</v>
      </c>
      <c r="I49" s="3">
        <v>26</v>
      </c>
      <c r="J49" s="160" t="s">
        <v>30</v>
      </c>
      <c r="K49" s="3">
        <f>SUM(I49)</f>
        <v>26</v>
      </c>
      <c r="L49" s="304">
        <v>48542</v>
      </c>
      <c r="S49" s="26"/>
      <c r="T49" s="26"/>
      <c r="U49" s="26"/>
      <c r="V49" s="26"/>
    </row>
    <row r="50" spans="1:22">
      <c r="H50" s="89">
        <v>12917</v>
      </c>
      <c r="I50" s="3">
        <v>25</v>
      </c>
      <c r="J50" s="160" t="s">
        <v>29</v>
      </c>
      <c r="K50" s="3">
        <f t="shared" ref="K50:K58" si="7">SUM(I50)</f>
        <v>25</v>
      </c>
      <c r="L50" s="304">
        <v>5368</v>
      </c>
      <c r="M50" s="26"/>
      <c r="N50" s="90"/>
      <c r="O50" s="90"/>
      <c r="S50" s="26"/>
      <c r="T50" s="26"/>
      <c r="U50" s="26"/>
      <c r="V50" s="26"/>
    </row>
    <row r="51" spans="1:22">
      <c r="H51" s="44">
        <v>12131</v>
      </c>
      <c r="I51" s="3">
        <v>33</v>
      </c>
      <c r="J51" s="160" t="s">
        <v>0</v>
      </c>
      <c r="K51" s="3">
        <f t="shared" si="7"/>
        <v>33</v>
      </c>
      <c r="L51" s="304">
        <v>13702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8335</v>
      </c>
      <c r="I52" s="3">
        <v>13</v>
      </c>
      <c r="J52" s="160" t="s">
        <v>7</v>
      </c>
      <c r="K52" s="3">
        <f t="shared" si="7"/>
        <v>13</v>
      </c>
      <c r="L52" s="304">
        <v>8621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197</v>
      </c>
      <c r="D53" s="59" t="s">
        <v>186</v>
      </c>
      <c r="E53" s="59" t="s">
        <v>51</v>
      </c>
      <c r="F53" s="59" t="s">
        <v>50</v>
      </c>
      <c r="G53" s="59" t="s">
        <v>52</v>
      </c>
      <c r="H53" s="88">
        <v>5056</v>
      </c>
      <c r="I53" s="3">
        <v>34</v>
      </c>
      <c r="J53" s="160" t="s">
        <v>1</v>
      </c>
      <c r="K53" s="3">
        <f t="shared" si="7"/>
        <v>34</v>
      </c>
      <c r="L53" s="304">
        <v>5432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59321</v>
      </c>
      <c r="D54" s="97">
        <f>SUM(L49)</f>
        <v>48542</v>
      </c>
      <c r="E54" s="52">
        <f t="shared" ref="E54:E64" si="9">SUM(N63/M63*100)</f>
        <v>108.97183900655804</v>
      </c>
      <c r="F54" s="52">
        <f>SUM(C54/D54*100)</f>
        <v>122.20551275184377</v>
      </c>
      <c r="G54" s="3"/>
      <c r="H54" s="88">
        <v>4351</v>
      </c>
      <c r="I54" s="3">
        <v>40</v>
      </c>
      <c r="J54" s="160" t="s">
        <v>2</v>
      </c>
      <c r="K54" s="3">
        <f t="shared" si="7"/>
        <v>40</v>
      </c>
      <c r="L54" s="304">
        <v>3647</v>
      </c>
      <c r="M54" s="26"/>
      <c r="N54" s="360"/>
      <c r="O54" s="90"/>
      <c r="S54" s="26"/>
      <c r="T54" s="26"/>
      <c r="U54" s="26"/>
      <c r="V54" s="26"/>
    </row>
    <row r="55" spans="1:22">
      <c r="A55" s="61">
        <v>2</v>
      </c>
      <c r="B55" s="160" t="s">
        <v>29</v>
      </c>
      <c r="C55" s="43">
        <f t="shared" si="8"/>
        <v>12917</v>
      </c>
      <c r="D55" s="97">
        <f t="shared" ref="D55:D64" si="10">SUM(L50)</f>
        <v>5368</v>
      </c>
      <c r="E55" s="52">
        <f t="shared" si="9"/>
        <v>336.20510150963037</v>
      </c>
      <c r="F55" s="52">
        <f t="shared" ref="F55:F64" si="11">SUM(C55/D55*100)</f>
        <v>240.62965722801789</v>
      </c>
      <c r="G55" s="3"/>
      <c r="H55" s="44">
        <v>3701</v>
      </c>
      <c r="I55" s="3">
        <v>24</v>
      </c>
      <c r="J55" s="160" t="s">
        <v>28</v>
      </c>
      <c r="K55" s="3">
        <f t="shared" si="7"/>
        <v>24</v>
      </c>
      <c r="L55" s="304">
        <v>3128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0</v>
      </c>
      <c r="C56" s="43">
        <f t="shared" si="8"/>
        <v>12131</v>
      </c>
      <c r="D56" s="97">
        <f t="shared" si="10"/>
        <v>13702</v>
      </c>
      <c r="E56" s="52">
        <f t="shared" si="9"/>
        <v>92.391469916222391</v>
      </c>
      <c r="F56" s="52">
        <f t="shared" si="11"/>
        <v>88.534520507955037</v>
      </c>
      <c r="G56" s="3"/>
      <c r="H56" s="290">
        <v>1976</v>
      </c>
      <c r="I56" s="3">
        <v>36</v>
      </c>
      <c r="J56" s="160" t="s">
        <v>5</v>
      </c>
      <c r="K56" s="3">
        <f t="shared" si="7"/>
        <v>36</v>
      </c>
      <c r="L56" s="304">
        <v>2090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7</v>
      </c>
      <c r="C57" s="43">
        <f t="shared" si="8"/>
        <v>8335</v>
      </c>
      <c r="D57" s="97">
        <f t="shared" si="10"/>
        <v>8621</v>
      </c>
      <c r="E57" s="52">
        <f t="shared" si="9"/>
        <v>70.731500339443315</v>
      </c>
      <c r="F57" s="52">
        <f t="shared" si="11"/>
        <v>96.682519429300541</v>
      </c>
      <c r="G57" s="3"/>
      <c r="H57" s="125">
        <v>1736</v>
      </c>
      <c r="I57" s="3">
        <v>22</v>
      </c>
      <c r="J57" s="160" t="s">
        <v>26</v>
      </c>
      <c r="K57" s="3">
        <f t="shared" si="7"/>
        <v>22</v>
      </c>
      <c r="L57" s="304">
        <v>851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1</v>
      </c>
      <c r="C58" s="43">
        <f t="shared" si="8"/>
        <v>5056</v>
      </c>
      <c r="D58" s="97">
        <f t="shared" si="10"/>
        <v>5432</v>
      </c>
      <c r="E58" s="52">
        <f t="shared" si="9"/>
        <v>80.381558028616851</v>
      </c>
      <c r="F58" s="52">
        <f t="shared" si="11"/>
        <v>93.078055964653899</v>
      </c>
      <c r="G58" s="12"/>
      <c r="H58" s="331">
        <v>1648</v>
      </c>
      <c r="I58" s="14">
        <v>38</v>
      </c>
      <c r="J58" s="162" t="s">
        <v>38</v>
      </c>
      <c r="K58" s="14">
        <f t="shared" si="7"/>
        <v>38</v>
      </c>
      <c r="L58" s="305">
        <v>1379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</v>
      </c>
      <c r="C59" s="43">
        <f t="shared" si="8"/>
        <v>4351</v>
      </c>
      <c r="D59" s="97">
        <f t="shared" si="10"/>
        <v>3647</v>
      </c>
      <c r="E59" s="52">
        <f t="shared" si="9"/>
        <v>37.203933304831125</v>
      </c>
      <c r="F59" s="52">
        <f t="shared" si="11"/>
        <v>119.30353715382506</v>
      </c>
      <c r="G59" s="3"/>
      <c r="H59" s="424">
        <v>1561</v>
      </c>
      <c r="I59" s="336">
        <v>16</v>
      </c>
      <c r="J59" s="221" t="s">
        <v>3</v>
      </c>
      <c r="K59" s="8" t="s">
        <v>67</v>
      </c>
      <c r="L59" s="306">
        <v>97254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28</v>
      </c>
      <c r="C60" s="43">
        <f t="shared" si="8"/>
        <v>3701</v>
      </c>
      <c r="D60" s="97">
        <f t="shared" si="10"/>
        <v>3128</v>
      </c>
      <c r="E60" s="52">
        <f t="shared" si="9"/>
        <v>85.691132206529289</v>
      </c>
      <c r="F60" s="52">
        <f t="shared" si="11"/>
        <v>118.31841432225063</v>
      </c>
      <c r="G60" s="3"/>
      <c r="H60" s="125">
        <v>728</v>
      </c>
      <c r="I60" s="139">
        <v>12</v>
      </c>
      <c r="J60" s="160" t="s">
        <v>18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5</v>
      </c>
      <c r="C61" s="43">
        <f t="shared" si="8"/>
        <v>1976</v>
      </c>
      <c r="D61" s="97">
        <f t="shared" si="10"/>
        <v>2090</v>
      </c>
      <c r="E61" s="52">
        <f t="shared" si="9"/>
        <v>92.293320878094349</v>
      </c>
      <c r="F61" s="52">
        <f t="shared" si="11"/>
        <v>94.545454545454547</v>
      </c>
      <c r="G61" s="11"/>
      <c r="H61" s="125">
        <v>471</v>
      </c>
      <c r="I61" s="139">
        <v>21</v>
      </c>
      <c r="J61" s="3" t="s">
        <v>156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26</v>
      </c>
      <c r="C62" s="43">
        <f t="shared" si="8"/>
        <v>1736</v>
      </c>
      <c r="D62" s="97">
        <f t="shared" si="10"/>
        <v>851</v>
      </c>
      <c r="E62" s="52">
        <f t="shared" si="9"/>
        <v>71.794871794871796</v>
      </c>
      <c r="F62" s="52">
        <f t="shared" si="11"/>
        <v>203.99529964747356</v>
      </c>
      <c r="G62" s="12"/>
      <c r="H62" s="91">
        <v>445</v>
      </c>
      <c r="I62" s="173">
        <v>17</v>
      </c>
      <c r="J62" s="160" t="s">
        <v>21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38</v>
      </c>
      <c r="C63" s="331">
        <f t="shared" si="8"/>
        <v>1648</v>
      </c>
      <c r="D63" s="137">
        <f t="shared" si="10"/>
        <v>1379</v>
      </c>
      <c r="E63" s="57">
        <f t="shared" si="9"/>
        <v>80.626223091976513</v>
      </c>
      <c r="F63" s="57">
        <f t="shared" si="11"/>
        <v>119.50688905003626</v>
      </c>
      <c r="G63" s="92"/>
      <c r="H63" s="91">
        <v>360</v>
      </c>
      <c r="I63" s="3">
        <v>23</v>
      </c>
      <c r="J63" s="160" t="s">
        <v>27</v>
      </c>
      <c r="K63" s="3">
        <f>SUM(K49)</f>
        <v>26</v>
      </c>
      <c r="L63" s="160" t="s">
        <v>30</v>
      </c>
      <c r="M63" s="169">
        <v>54437</v>
      </c>
      <c r="N63" s="89">
        <f>SUM(H49)</f>
        <v>59321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115017</v>
      </c>
      <c r="D64" s="138">
        <f t="shared" si="10"/>
        <v>97254</v>
      </c>
      <c r="E64" s="70">
        <f t="shared" si="9"/>
        <v>99.443200387338862</v>
      </c>
      <c r="F64" s="70">
        <f t="shared" si="11"/>
        <v>118.26454438891973</v>
      </c>
      <c r="G64" s="69"/>
      <c r="H64" s="91">
        <v>140</v>
      </c>
      <c r="I64" s="3">
        <v>11</v>
      </c>
      <c r="J64" s="160" t="s">
        <v>17</v>
      </c>
      <c r="K64" s="3">
        <f t="shared" ref="K64:K72" si="12">SUM(K50)</f>
        <v>25</v>
      </c>
      <c r="L64" s="160" t="s">
        <v>29</v>
      </c>
      <c r="M64" s="169">
        <v>3842</v>
      </c>
      <c r="N64" s="89">
        <f t="shared" ref="N64:N72" si="13">SUM(H50)</f>
        <v>12917</v>
      </c>
      <c r="O64" s="45"/>
      <c r="S64" s="26"/>
      <c r="T64" s="26"/>
      <c r="U64" s="26"/>
      <c r="V64" s="26"/>
    </row>
    <row r="65" spans="2:22">
      <c r="H65" s="43">
        <v>64</v>
      </c>
      <c r="I65" s="3">
        <v>9</v>
      </c>
      <c r="J65" s="3" t="s">
        <v>163</v>
      </c>
      <c r="K65" s="3">
        <f t="shared" si="12"/>
        <v>33</v>
      </c>
      <c r="L65" s="160" t="s">
        <v>0</v>
      </c>
      <c r="M65" s="169">
        <v>13130</v>
      </c>
      <c r="N65" s="89">
        <f t="shared" si="13"/>
        <v>12131</v>
      </c>
      <c r="O65" s="45"/>
      <c r="S65" s="26"/>
      <c r="T65" s="26"/>
      <c r="U65" s="26"/>
      <c r="V65" s="26"/>
    </row>
    <row r="66" spans="2:22">
      <c r="H66" s="43">
        <v>28</v>
      </c>
      <c r="I66" s="3">
        <v>29</v>
      </c>
      <c r="J66" s="160" t="s">
        <v>95</v>
      </c>
      <c r="K66" s="3">
        <f t="shared" si="12"/>
        <v>13</v>
      </c>
      <c r="L66" s="160" t="s">
        <v>7</v>
      </c>
      <c r="M66" s="169">
        <v>11784</v>
      </c>
      <c r="N66" s="89">
        <f t="shared" si="13"/>
        <v>8335</v>
      </c>
      <c r="O66" s="45"/>
      <c r="S66" s="26"/>
      <c r="T66" s="26"/>
      <c r="U66" s="26"/>
      <c r="V66" s="26"/>
    </row>
    <row r="67" spans="2:22">
      <c r="H67" s="43">
        <v>19</v>
      </c>
      <c r="I67" s="3">
        <v>15</v>
      </c>
      <c r="J67" s="160" t="s">
        <v>20</v>
      </c>
      <c r="K67" s="3">
        <f t="shared" si="12"/>
        <v>34</v>
      </c>
      <c r="L67" s="160" t="s">
        <v>1</v>
      </c>
      <c r="M67" s="169">
        <v>6290</v>
      </c>
      <c r="N67" s="89">
        <f t="shared" si="13"/>
        <v>5056</v>
      </c>
      <c r="O67" s="45"/>
      <c r="S67" s="26"/>
      <c r="T67" s="26"/>
      <c r="U67" s="26"/>
      <c r="V67" s="26"/>
    </row>
    <row r="68" spans="2:22">
      <c r="B68" s="51"/>
      <c r="C68" s="26"/>
      <c r="H68" s="88">
        <v>15</v>
      </c>
      <c r="I68" s="3">
        <v>27</v>
      </c>
      <c r="J68" s="160" t="s">
        <v>31</v>
      </c>
      <c r="K68" s="3">
        <f t="shared" si="12"/>
        <v>40</v>
      </c>
      <c r="L68" s="160" t="s">
        <v>2</v>
      </c>
      <c r="M68" s="169">
        <v>11695</v>
      </c>
      <c r="N68" s="89">
        <f t="shared" si="13"/>
        <v>4351</v>
      </c>
      <c r="O68" s="45"/>
      <c r="S68" s="26"/>
      <c r="T68" s="26"/>
      <c r="U68" s="26"/>
      <c r="V68" s="26"/>
    </row>
    <row r="69" spans="2:22">
      <c r="B69" s="51"/>
      <c r="C69" s="26"/>
      <c r="H69" s="334">
        <v>13</v>
      </c>
      <c r="I69" s="3">
        <v>1</v>
      </c>
      <c r="J69" s="160" t="s">
        <v>4</v>
      </c>
      <c r="K69" s="3">
        <f t="shared" si="12"/>
        <v>24</v>
      </c>
      <c r="L69" s="160" t="s">
        <v>28</v>
      </c>
      <c r="M69" s="169">
        <v>4319</v>
      </c>
      <c r="N69" s="89">
        <f t="shared" si="13"/>
        <v>3701</v>
      </c>
      <c r="O69" s="45"/>
      <c r="S69" s="26"/>
      <c r="T69" s="26"/>
      <c r="U69" s="26"/>
      <c r="V69" s="26"/>
    </row>
    <row r="70" spans="2:22">
      <c r="B70" s="50"/>
      <c r="H70" s="88">
        <v>1</v>
      </c>
      <c r="I70" s="3">
        <v>35</v>
      </c>
      <c r="J70" s="160" t="s">
        <v>36</v>
      </c>
      <c r="K70" s="3">
        <f t="shared" si="12"/>
        <v>36</v>
      </c>
      <c r="L70" s="160" t="s">
        <v>5</v>
      </c>
      <c r="M70" s="169">
        <v>2141</v>
      </c>
      <c r="N70" s="89">
        <f t="shared" si="13"/>
        <v>1976</v>
      </c>
      <c r="O70" s="45"/>
      <c r="S70" s="26"/>
      <c r="T70" s="26"/>
      <c r="U70" s="26"/>
      <c r="V70" s="26"/>
    </row>
    <row r="71" spans="2:22">
      <c r="B71" s="50"/>
      <c r="H71" s="44">
        <v>0</v>
      </c>
      <c r="I71" s="3">
        <v>2</v>
      </c>
      <c r="J71" s="160" t="s">
        <v>6</v>
      </c>
      <c r="K71" s="3">
        <f t="shared" si="12"/>
        <v>22</v>
      </c>
      <c r="L71" s="160" t="s">
        <v>26</v>
      </c>
      <c r="M71" s="169">
        <v>2418</v>
      </c>
      <c r="N71" s="89">
        <f t="shared" si="13"/>
        <v>1736</v>
      </c>
      <c r="O71" s="45"/>
      <c r="S71" s="26"/>
      <c r="T71" s="26"/>
      <c r="U71" s="26"/>
      <c r="V71" s="26"/>
    </row>
    <row r="72" spans="2:22" ht="14.25" thickBot="1">
      <c r="B72" s="50"/>
      <c r="H72" s="334">
        <v>0</v>
      </c>
      <c r="I72" s="3">
        <v>3</v>
      </c>
      <c r="J72" s="160" t="s">
        <v>10</v>
      </c>
      <c r="K72" s="3">
        <f t="shared" si="12"/>
        <v>38</v>
      </c>
      <c r="L72" s="162" t="s">
        <v>38</v>
      </c>
      <c r="M72" s="170">
        <v>2044</v>
      </c>
      <c r="N72" s="89">
        <f t="shared" si="13"/>
        <v>1648</v>
      </c>
      <c r="O72" s="45"/>
      <c r="S72" s="26"/>
      <c r="T72" s="26"/>
      <c r="U72" s="26"/>
      <c r="V72" s="26"/>
    </row>
    <row r="73" spans="2:22" ht="14.25" thickTop="1">
      <c r="B73" s="50"/>
      <c r="H73" s="88">
        <v>0</v>
      </c>
      <c r="I73" s="3">
        <v>4</v>
      </c>
      <c r="J73" s="160" t="s">
        <v>11</v>
      </c>
      <c r="K73" s="43"/>
      <c r="L73" s="3" t="s">
        <v>178</v>
      </c>
      <c r="M73" s="168">
        <v>115661</v>
      </c>
      <c r="N73" s="167">
        <f>SUM(H89)</f>
        <v>115017</v>
      </c>
      <c r="O73" s="45"/>
      <c r="S73" s="26"/>
      <c r="T73" s="26"/>
      <c r="U73" s="26"/>
      <c r="V73" s="26"/>
    </row>
    <row r="74" spans="2:22">
      <c r="B74" s="50"/>
      <c r="H74" s="334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290">
        <v>0</v>
      </c>
      <c r="I76" s="3">
        <v>7</v>
      </c>
      <c r="J76" s="160" t="s">
        <v>14</v>
      </c>
      <c r="L76" s="48"/>
      <c r="M76" s="26"/>
      <c r="S76" s="26"/>
      <c r="T76" s="26"/>
      <c r="U76" s="26"/>
      <c r="V76" s="26"/>
    </row>
    <row r="77" spans="2:22">
      <c r="B77" s="50"/>
      <c r="H77" s="44">
        <v>0</v>
      </c>
      <c r="I77" s="3">
        <v>8</v>
      </c>
      <c r="J77" s="160" t="s">
        <v>15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88">
        <v>0</v>
      </c>
      <c r="I78" s="3">
        <v>10</v>
      </c>
      <c r="J78" s="160" t="s">
        <v>16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14</v>
      </c>
      <c r="J79" s="160" t="s">
        <v>19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334">
        <v>0</v>
      </c>
      <c r="I80" s="3">
        <v>18</v>
      </c>
      <c r="J80" s="160" t="s">
        <v>22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122">
        <v>0</v>
      </c>
      <c r="I81" s="3">
        <v>19</v>
      </c>
      <c r="J81" s="160" t="s">
        <v>23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43">
        <v>0</v>
      </c>
      <c r="I82" s="3">
        <v>20</v>
      </c>
      <c r="J82" s="160" t="s">
        <v>24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44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44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88">
        <v>0</v>
      </c>
      <c r="I85" s="3">
        <v>31</v>
      </c>
      <c r="J85" s="160" t="s">
        <v>96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44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88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115017</v>
      </c>
      <c r="I89" s="3"/>
      <c r="J89" s="3" t="s">
        <v>93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M78" sqref="M7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 t="s">
        <v>65</v>
      </c>
      <c r="J1" s="101"/>
      <c r="Q1" s="26"/>
      <c r="R1" s="108"/>
    </row>
    <row r="2" spans="5:30">
      <c r="H2" s="281" t="s">
        <v>202</v>
      </c>
      <c r="I2" s="3"/>
      <c r="J2" s="185" t="s">
        <v>103</v>
      </c>
      <c r="K2" s="3"/>
      <c r="L2" s="179" t="s">
        <v>189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100</v>
      </c>
      <c r="K3" s="3"/>
      <c r="L3" s="42" t="s">
        <v>99</v>
      </c>
      <c r="M3" s="82"/>
      <c r="N3" s="426"/>
      <c r="R3" s="48"/>
      <c r="S3" s="26"/>
      <c r="T3" s="26"/>
      <c r="U3" s="26"/>
      <c r="V3" s="26"/>
    </row>
    <row r="4" spans="5:30" ht="13.5" customHeight="1">
      <c r="H4" s="89">
        <v>21304</v>
      </c>
      <c r="I4" s="3">
        <v>3</v>
      </c>
      <c r="J4" s="33" t="s">
        <v>10</v>
      </c>
      <c r="K4" s="201">
        <f>SUM(I4)</f>
        <v>3</v>
      </c>
      <c r="L4" s="273">
        <v>22045</v>
      </c>
      <c r="M4" s="45"/>
      <c r="N4" s="426"/>
      <c r="R4" s="48"/>
      <c r="S4" s="26"/>
      <c r="T4" s="26"/>
      <c r="U4" s="26"/>
      <c r="V4" s="26"/>
    </row>
    <row r="5" spans="5:30" ht="13.5" customHeight="1">
      <c r="H5" s="88">
        <v>20246</v>
      </c>
      <c r="I5" s="3">
        <v>33</v>
      </c>
      <c r="J5" s="33" t="s">
        <v>0</v>
      </c>
      <c r="K5" s="201">
        <f t="shared" ref="K5:K13" si="0">SUM(I5)</f>
        <v>33</v>
      </c>
      <c r="L5" s="273">
        <v>25218</v>
      </c>
      <c r="M5" s="45"/>
      <c r="N5" s="426"/>
      <c r="R5" s="48"/>
      <c r="S5" s="26"/>
      <c r="T5" s="26"/>
      <c r="U5" s="26"/>
      <c r="V5" s="26"/>
    </row>
    <row r="6" spans="5:30" ht="13.5" customHeight="1">
      <c r="H6" s="88">
        <v>19108</v>
      </c>
      <c r="I6" s="3">
        <v>17</v>
      </c>
      <c r="J6" s="33" t="s">
        <v>21</v>
      </c>
      <c r="K6" s="201">
        <f t="shared" si="0"/>
        <v>17</v>
      </c>
      <c r="L6" s="273">
        <v>32926</v>
      </c>
      <c r="M6" s="45"/>
      <c r="N6" s="426"/>
      <c r="R6" s="48"/>
      <c r="S6" s="26"/>
      <c r="T6" s="26"/>
      <c r="U6" s="26"/>
      <c r="V6" s="26"/>
    </row>
    <row r="7" spans="5:30" ht="13.5" customHeight="1">
      <c r="H7" s="88">
        <v>16959</v>
      </c>
      <c r="I7" s="3">
        <v>34</v>
      </c>
      <c r="J7" s="33" t="s">
        <v>1</v>
      </c>
      <c r="K7" s="201">
        <f t="shared" si="0"/>
        <v>34</v>
      </c>
      <c r="L7" s="273">
        <v>14161</v>
      </c>
      <c r="M7" s="45"/>
      <c r="N7" s="426"/>
      <c r="R7" s="48"/>
      <c r="S7" s="26"/>
      <c r="T7" s="26"/>
      <c r="U7" s="26"/>
      <c r="V7" s="26"/>
    </row>
    <row r="8" spans="5:30">
      <c r="H8" s="88">
        <v>14972</v>
      </c>
      <c r="I8" s="3">
        <v>2</v>
      </c>
      <c r="J8" s="33" t="s">
        <v>6</v>
      </c>
      <c r="K8" s="201">
        <f t="shared" si="0"/>
        <v>2</v>
      </c>
      <c r="L8" s="273">
        <v>8520</v>
      </c>
      <c r="M8" s="45"/>
      <c r="R8" s="48"/>
      <c r="S8" s="26"/>
      <c r="T8" s="26"/>
      <c r="U8" s="26"/>
      <c r="V8" s="26"/>
    </row>
    <row r="9" spans="5:30">
      <c r="H9" s="44">
        <v>13964</v>
      </c>
      <c r="I9" s="3">
        <v>31</v>
      </c>
      <c r="J9" s="33" t="s">
        <v>64</v>
      </c>
      <c r="K9" s="201">
        <f t="shared" si="0"/>
        <v>31</v>
      </c>
      <c r="L9" s="273">
        <v>12566</v>
      </c>
      <c r="M9" s="45"/>
      <c r="R9" s="48"/>
      <c r="S9" s="26"/>
      <c r="T9" s="26"/>
      <c r="U9" s="26"/>
      <c r="V9" s="26"/>
    </row>
    <row r="10" spans="5:30">
      <c r="H10" s="290">
        <v>12996</v>
      </c>
      <c r="I10" s="3">
        <v>40</v>
      </c>
      <c r="J10" s="33" t="s">
        <v>2</v>
      </c>
      <c r="K10" s="201">
        <f t="shared" si="0"/>
        <v>40</v>
      </c>
      <c r="L10" s="273">
        <v>11601</v>
      </c>
      <c r="M10" s="45"/>
      <c r="R10" s="48"/>
      <c r="S10" s="26"/>
      <c r="T10" s="26"/>
      <c r="U10" s="26"/>
      <c r="V10" s="26"/>
    </row>
    <row r="11" spans="5:30">
      <c r="H11" s="88">
        <v>10290</v>
      </c>
      <c r="I11" s="3">
        <v>13</v>
      </c>
      <c r="J11" s="33" t="s">
        <v>7</v>
      </c>
      <c r="K11" s="201">
        <f t="shared" si="0"/>
        <v>13</v>
      </c>
      <c r="L11" s="274">
        <v>9403</v>
      </c>
      <c r="M11" s="45"/>
      <c r="N11" s="29"/>
      <c r="R11" s="48"/>
      <c r="S11" s="26"/>
      <c r="T11" s="26"/>
      <c r="U11" s="26"/>
      <c r="V11" s="26"/>
    </row>
    <row r="12" spans="5:30">
      <c r="H12" s="421">
        <v>8251</v>
      </c>
      <c r="I12" s="3">
        <v>25</v>
      </c>
      <c r="J12" s="33" t="s">
        <v>29</v>
      </c>
      <c r="K12" s="201">
        <f t="shared" si="0"/>
        <v>25</v>
      </c>
      <c r="L12" s="274">
        <v>10571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14">
        <v>7039</v>
      </c>
      <c r="I13" s="14">
        <v>16</v>
      </c>
      <c r="J13" s="77" t="s">
        <v>3</v>
      </c>
      <c r="K13" s="201">
        <f t="shared" si="0"/>
        <v>16</v>
      </c>
      <c r="L13" s="274">
        <v>12187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6">
        <v>5655</v>
      </c>
      <c r="I14" s="220">
        <v>26</v>
      </c>
      <c r="J14" s="380" t="s">
        <v>30</v>
      </c>
      <c r="K14" s="107" t="s">
        <v>8</v>
      </c>
      <c r="L14" s="275">
        <v>189697</v>
      </c>
      <c r="N14" s="32"/>
      <c r="R14" s="48"/>
      <c r="S14" s="26"/>
      <c r="T14" s="26"/>
      <c r="U14" s="26"/>
      <c r="V14" s="26"/>
    </row>
    <row r="15" spans="5:30">
      <c r="H15" s="88">
        <v>4893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3858</v>
      </c>
      <c r="I16" s="3">
        <v>21</v>
      </c>
      <c r="J16" s="3" t="s">
        <v>159</v>
      </c>
      <c r="K16" s="50"/>
      <c r="L16" s="32"/>
      <c r="R16" s="48"/>
      <c r="S16" s="26"/>
      <c r="T16" s="26"/>
      <c r="U16" s="26"/>
      <c r="V16" s="26"/>
    </row>
    <row r="17" spans="1:22">
      <c r="H17" s="88">
        <v>3236</v>
      </c>
      <c r="I17" s="3">
        <v>38</v>
      </c>
      <c r="J17" s="33" t="s">
        <v>38</v>
      </c>
      <c r="L17" s="32"/>
      <c r="R17" s="48"/>
      <c r="S17" s="26"/>
      <c r="T17" s="26"/>
      <c r="U17" s="26"/>
      <c r="V17" s="26"/>
    </row>
    <row r="18" spans="1:22">
      <c r="H18" s="122">
        <v>2514</v>
      </c>
      <c r="I18" s="3">
        <v>14</v>
      </c>
      <c r="J18" s="33" t="s">
        <v>19</v>
      </c>
      <c r="L18" s="186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2173</v>
      </c>
      <c r="I19" s="3">
        <v>36</v>
      </c>
      <c r="J19" s="33" t="s">
        <v>5</v>
      </c>
      <c r="K19" s="116">
        <f>SUM(I4)</f>
        <v>3</v>
      </c>
      <c r="L19" s="33" t="s">
        <v>10</v>
      </c>
      <c r="M19" s="368">
        <v>16226</v>
      </c>
      <c r="N19" s="89">
        <f>SUM(H4)</f>
        <v>21304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53</v>
      </c>
      <c r="C20" s="59" t="s">
        <v>201</v>
      </c>
      <c r="D20" s="59" t="s">
        <v>190</v>
      </c>
      <c r="E20" s="59" t="s">
        <v>51</v>
      </c>
      <c r="F20" s="59" t="s">
        <v>50</v>
      </c>
      <c r="G20" s="60" t="s">
        <v>52</v>
      </c>
      <c r="H20" s="88">
        <v>1280</v>
      </c>
      <c r="I20" s="3">
        <v>24</v>
      </c>
      <c r="J20" s="33" t="s">
        <v>28</v>
      </c>
      <c r="K20" s="116">
        <f t="shared" ref="K20:K28" si="1">SUM(I5)</f>
        <v>33</v>
      </c>
      <c r="L20" s="33" t="s">
        <v>0</v>
      </c>
      <c r="M20" s="369">
        <v>20300</v>
      </c>
      <c r="N20" s="89">
        <f t="shared" ref="N20:N28" si="2">SUM(H5)</f>
        <v>20246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10</v>
      </c>
      <c r="C21" s="200">
        <f>SUM(H4)</f>
        <v>21304</v>
      </c>
      <c r="D21" s="89">
        <f>SUM(L4)</f>
        <v>22045</v>
      </c>
      <c r="E21" s="52">
        <f t="shared" ref="E21:E30" si="3">SUM(N19/M19*100)</f>
        <v>131.29545174411439</v>
      </c>
      <c r="F21" s="52">
        <f t="shared" ref="F21:F31" si="4">SUM(C21/D21*100)</f>
        <v>96.638693581310946</v>
      </c>
      <c r="G21" s="62"/>
      <c r="H21" s="88">
        <v>1272</v>
      </c>
      <c r="I21" s="3">
        <v>1</v>
      </c>
      <c r="J21" s="33" t="s">
        <v>4</v>
      </c>
      <c r="K21" s="116">
        <f t="shared" si="1"/>
        <v>17</v>
      </c>
      <c r="L21" s="33" t="s">
        <v>21</v>
      </c>
      <c r="M21" s="369">
        <v>22049</v>
      </c>
      <c r="N21" s="89">
        <f t="shared" si="2"/>
        <v>19108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0</v>
      </c>
      <c r="C22" s="200">
        <f t="shared" ref="C22:C30" si="5">SUM(H5)</f>
        <v>20246</v>
      </c>
      <c r="D22" s="89">
        <f t="shared" ref="D22:D29" si="6">SUM(L5)</f>
        <v>25218</v>
      </c>
      <c r="E22" s="52">
        <f t="shared" si="3"/>
        <v>99.733990147783246</v>
      </c>
      <c r="F22" s="52">
        <f t="shared" si="4"/>
        <v>80.283924181140449</v>
      </c>
      <c r="G22" s="62"/>
      <c r="H22" s="88">
        <v>1162</v>
      </c>
      <c r="I22" s="3">
        <v>9</v>
      </c>
      <c r="J22" s="3" t="s">
        <v>164</v>
      </c>
      <c r="K22" s="116">
        <f t="shared" si="1"/>
        <v>34</v>
      </c>
      <c r="L22" s="33" t="s">
        <v>1</v>
      </c>
      <c r="M22" s="369">
        <v>18080</v>
      </c>
      <c r="N22" s="89">
        <f t="shared" si="2"/>
        <v>16959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200">
        <f t="shared" si="5"/>
        <v>19108</v>
      </c>
      <c r="D23" s="89">
        <f t="shared" si="6"/>
        <v>32926</v>
      </c>
      <c r="E23" s="52">
        <f t="shared" si="3"/>
        <v>86.6615265998458</v>
      </c>
      <c r="F23" s="52">
        <f t="shared" si="4"/>
        <v>58.033165279718155</v>
      </c>
      <c r="G23" s="62"/>
      <c r="H23" s="88">
        <v>582</v>
      </c>
      <c r="I23" s="3">
        <v>12</v>
      </c>
      <c r="J23" s="33" t="s">
        <v>18</v>
      </c>
      <c r="K23" s="116">
        <f t="shared" si="1"/>
        <v>2</v>
      </c>
      <c r="L23" s="33" t="s">
        <v>6</v>
      </c>
      <c r="M23" s="369">
        <v>14991</v>
      </c>
      <c r="N23" s="89">
        <f t="shared" si="2"/>
        <v>14972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1</v>
      </c>
      <c r="C24" s="200">
        <f t="shared" si="5"/>
        <v>16959</v>
      </c>
      <c r="D24" s="89">
        <f t="shared" si="6"/>
        <v>14161</v>
      </c>
      <c r="E24" s="52">
        <f t="shared" si="3"/>
        <v>93.799778761061944</v>
      </c>
      <c r="F24" s="52">
        <f t="shared" si="4"/>
        <v>119.7584916319469</v>
      </c>
      <c r="G24" s="62"/>
      <c r="H24" s="88">
        <v>493</v>
      </c>
      <c r="I24" s="3">
        <v>37</v>
      </c>
      <c r="J24" s="33" t="s">
        <v>37</v>
      </c>
      <c r="K24" s="116">
        <f t="shared" si="1"/>
        <v>31</v>
      </c>
      <c r="L24" s="33" t="s">
        <v>64</v>
      </c>
      <c r="M24" s="369">
        <v>13432</v>
      </c>
      <c r="N24" s="89">
        <f t="shared" si="2"/>
        <v>13964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6</v>
      </c>
      <c r="C25" s="200">
        <f t="shared" si="5"/>
        <v>14972</v>
      </c>
      <c r="D25" s="89">
        <f t="shared" si="6"/>
        <v>8520</v>
      </c>
      <c r="E25" s="52">
        <f t="shared" si="3"/>
        <v>99.873257287705954</v>
      </c>
      <c r="F25" s="52">
        <f t="shared" si="4"/>
        <v>175.72769953051645</v>
      </c>
      <c r="G25" s="72"/>
      <c r="H25" s="88">
        <v>300</v>
      </c>
      <c r="I25" s="3">
        <v>10</v>
      </c>
      <c r="J25" s="33" t="s">
        <v>16</v>
      </c>
      <c r="K25" s="116">
        <f t="shared" si="1"/>
        <v>40</v>
      </c>
      <c r="L25" s="33" t="s">
        <v>2</v>
      </c>
      <c r="M25" s="369">
        <v>11322</v>
      </c>
      <c r="N25" s="89">
        <f t="shared" si="2"/>
        <v>12996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64</v>
      </c>
      <c r="C26" s="200">
        <f t="shared" si="5"/>
        <v>13964</v>
      </c>
      <c r="D26" s="89">
        <f t="shared" si="6"/>
        <v>12566</v>
      </c>
      <c r="E26" s="52">
        <f t="shared" si="3"/>
        <v>103.960690887433</v>
      </c>
      <c r="F26" s="52">
        <f t="shared" si="4"/>
        <v>111.12525863441032</v>
      </c>
      <c r="G26" s="62"/>
      <c r="H26" s="88">
        <v>280</v>
      </c>
      <c r="I26" s="3">
        <v>4</v>
      </c>
      <c r="J26" s="33" t="s">
        <v>11</v>
      </c>
      <c r="K26" s="116">
        <f t="shared" si="1"/>
        <v>13</v>
      </c>
      <c r="L26" s="33" t="s">
        <v>7</v>
      </c>
      <c r="M26" s="370">
        <v>11075</v>
      </c>
      <c r="N26" s="89">
        <f t="shared" si="2"/>
        <v>10290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2</v>
      </c>
      <c r="C27" s="200">
        <f t="shared" si="5"/>
        <v>12996</v>
      </c>
      <c r="D27" s="89">
        <f t="shared" si="6"/>
        <v>11601</v>
      </c>
      <c r="E27" s="52">
        <f t="shared" si="3"/>
        <v>114.78537360890301</v>
      </c>
      <c r="F27" s="52">
        <f t="shared" si="4"/>
        <v>112.02482544608223</v>
      </c>
      <c r="G27" s="62"/>
      <c r="H27" s="88">
        <v>275</v>
      </c>
      <c r="I27" s="3">
        <v>27</v>
      </c>
      <c r="J27" s="33" t="s">
        <v>31</v>
      </c>
      <c r="K27" s="116">
        <f t="shared" si="1"/>
        <v>25</v>
      </c>
      <c r="L27" s="33" t="s">
        <v>29</v>
      </c>
      <c r="M27" s="371">
        <v>11708</v>
      </c>
      <c r="N27" s="89">
        <f t="shared" si="2"/>
        <v>8251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7</v>
      </c>
      <c r="C28" s="200">
        <f t="shared" si="5"/>
        <v>10290</v>
      </c>
      <c r="D28" s="89">
        <f t="shared" si="6"/>
        <v>9403</v>
      </c>
      <c r="E28" s="52">
        <f t="shared" si="3"/>
        <v>92.911963882618508</v>
      </c>
      <c r="F28" s="52">
        <f t="shared" si="4"/>
        <v>109.43315962990535</v>
      </c>
      <c r="G28" s="73"/>
      <c r="H28" s="88">
        <v>240</v>
      </c>
      <c r="I28" s="3">
        <v>32</v>
      </c>
      <c r="J28" s="33" t="s">
        <v>35</v>
      </c>
      <c r="K28" s="180">
        <f t="shared" si="1"/>
        <v>16</v>
      </c>
      <c r="L28" s="77" t="s">
        <v>3</v>
      </c>
      <c r="M28" s="371">
        <v>8099</v>
      </c>
      <c r="N28" s="166">
        <f t="shared" si="2"/>
        <v>7039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29</v>
      </c>
      <c r="C29" s="200">
        <f t="shared" si="5"/>
        <v>8251</v>
      </c>
      <c r="D29" s="89">
        <f t="shared" si="6"/>
        <v>10571</v>
      </c>
      <c r="E29" s="52">
        <f t="shared" si="3"/>
        <v>70.473180731124017</v>
      </c>
      <c r="F29" s="52">
        <f t="shared" si="4"/>
        <v>78.053164317472337</v>
      </c>
      <c r="G29" s="72"/>
      <c r="H29" s="290">
        <v>213</v>
      </c>
      <c r="I29" s="3">
        <v>20</v>
      </c>
      <c r="J29" s="33" t="s">
        <v>24</v>
      </c>
      <c r="K29" s="114"/>
      <c r="L29" s="114" t="s">
        <v>168</v>
      </c>
      <c r="M29" s="372">
        <v>178491</v>
      </c>
      <c r="N29" s="171">
        <f>SUM(H44)</f>
        <v>174035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</v>
      </c>
      <c r="C30" s="200">
        <f t="shared" si="5"/>
        <v>7039</v>
      </c>
      <c r="D30" s="89">
        <f>SUM(L13)</f>
        <v>12187</v>
      </c>
      <c r="E30" s="57">
        <f t="shared" si="3"/>
        <v>86.911964440054319</v>
      </c>
      <c r="F30" s="63">
        <f t="shared" si="4"/>
        <v>57.758267005825878</v>
      </c>
      <c r="G30" s="75"/>
      <c r="H30" s="88">
        <v>181</v>
      </c>
      <c r="I30" s="3">
        <v>39</v>
      </c>
      <c r="J30" s="33" t="s">
        <v>39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174035</v>
      </c>
      <c r="D31" s="67">
        <f>SUM(L14)</f>
        <v>189697</v>
      </c>
      <c r="E31" s="70">
        <f>SUM(N29/M29*100)</f>
        <v>97.503515583418775</v>
      </c>
      <c r="F31" s="63">
        <f t="shared" si="4"/>
        <v>91.743675440307442</v>
      </c>
      <c r="G31" s="71"/>
      <c r="H31" s="88">
        <v>138</v>
      </c>
      <c r="I31" s="3">
        <v>7</v>
      </c>
      <c r="J31" s="33" t="s">
        <v>14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420">
        <v>80</v>
      </c>
      <c r="I32" s="3">
        <v>5</v>
      </c>
      <c r="J32" s="33" t="s">
        <v>12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55</v>
      </c>
      <c r="I33" s="3">
        <v>15</v>
      </c>
      <c r="J33" s="33" t="s">
        <v>20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88">
        <v>18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7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89">
        <v>1</v>
      </c>
      <c r="I36" s="3">
        <v>29</v>
      </c>
      <c r="J36" s="33" t="s">
        <v>54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88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44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290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>
      <c r="H42" s="44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174035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202</v>
      </c>
      <c r="I48" s="3"/>
      <c r="J48" s="188" t="s">
        <v>91</v>
      </c>
      <c r="K48" s="3"/>
      <c r="L48" s="327" t="s">
        <v>189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99</v>
      </c>
      <c r="I49" s="3"/>
      <c r="J49" s="144" t="s">
        <v>9</v>
      </c>
      <c r="K49" s="3"/>
      <c r="L49" s="327" t="s">
        <v>172</v>
      </c>
      <c r="M49" s="82"/>
      <c r="R49" s="48"/>
      <c r="S49" s="26"/>
      <c r="T49" s="26"/>
      <c r="U49" s="26"/>
      <c r="V49" s="26"/>
    </row>
    <row r="50" spans="1:22">
      <c r="H50" s="43">
        <v>34597</v>
      </c>
      <c r="I50" s="3">
        <v>16</v>
      </c>
      <c r="J50" s="33" t="s">
        <v>3</v>
      </c>
      <c r="K50" s="325">
        <f>SUM(I50)</f>
        <v>16</v>
      </c>
      <c r="L50" s="328">
        <v>38952</v>
      </c>
      <c r="M50" s="45"/>
      <c r="R50" s="48"/>
      <c r="S50" s="26"/>
      <c r="T50" s="26"/>
      <c r="U50" s="26"/>
      <c r="V50" s="26"/>
    </row>
    <row r="51" spans="1:22">
      <c r="H51" s="44">
        <v>14887</v>
      </c>
      <c r="I51" s="3">
        <v>26</v>
      </c>
      <c r="J51" s="33" t="s">
        <v>30</v>
      </c>
      <c r="K51" s="325">
        <f t="shared" ref="K51:K59" si="7">SUM(I51)</f>
        <v>26</v>
      </c>
      <c r="L51" s="329">
        <v>9916</v>
      </c>
      <c r="M51" s="45"/>
      <c r="R51" s="48"/>
      <c r="S51" s="26"/>
      <c r="T51" s="26"/>
      <c r="U51" s="26"/>
      <c r="V51" s="26"/>
    </row>
    <row r="52" spans="1:22" ht="14.25" thickBot="1">
      <c r="H52" s="44">
        <v>11911</v>
      </c>
      <c r="I52" s="3">
        <v>33</v>
      </c>
      <c r="J52" s="33" t="s">
        <v>0</v>
      </c>
      <c r="K52" s="325">
        <f t="shared" si="7"/>
        <v>33</v>
      </c>
      <c r="L52" s="329">
        <v>10447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201</v>
      </c>
      <c r="D53" s="59" t="s">
        <v>190</v>
      </c>
      <c r="E53" s="59" t="s">
        <v>51</v>
      </c>
      <c r="F53" s="59" t="s">
        <v>50</v>
      </c>
      <c r="G53" s="60" t="s">
        <v>52</v>
      </c>
      <c r="H53" s="44">
        <v>6368</v>
      </c>
      <c r="I53" s="3">
        <v>38</v>
      </c>
      <c r="J53" s="33" t="s">
        <v>38</v>
      </c>
      <c r="K53" s="325">
        <f t="shared" si="7"/>
        <v>38</v>
      </c>
      <c r="L53" s="329">
        <v>6633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34597</v>
      </c>
      <c r="D54" s="97">
        <f>SUM(L50)</f>
        <v>38952</v>
      </c>
      <c r="E54" s="52">
        <f t="shared" ref="E54:E63" si="8">SUM(N67/M67*100)</f>
        <v>104.75368637781209</v>
      </c>
      <c r="F54" s="52">
        <f t="shared" ref="F54:F62" si="9">SUM(C54/D54*100)</f>
        <v>88.819572807558018</v>
      </c>
      <c r="G54" s="62"/>
      <c r="H54" s="88">
        <v>5780</v>
      </c>
      <c r="I54" s="3">
        <v>40</v>
      </c>
      <c r="J54" s="33" t="s">
        <v>2</v>
      </c>
      <c r="K54" s="325">
        <f t="shared" si="7"/>
        <v>40</v>
      </c>
      <c r="L54" s="329">
        <v>1737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14887</v>
      </c>
      <c r="D55" s="97">
        <f t="shared" ref="D55:D63" si="11">SUM(L51)</f>
        <v>9916</v>
      </c>
      <c r="E55" s="52">
        <f t="shared" si="8"/>
        <v>107.51065212681448</v>
      </c>
      <c r="F55" s="52">
        <f t="shared" si="9"/>
        <v>150.13110125050423</v>
      </c>
      <c r="G55" s="62"/>
      <c r="H55" s="44">
        <v>5713</v>
      </c>
      <c r="I55" s="3">
        <v>34</v>
      </c>
      <c r="J55" s="33" t="s">
        <v>1</v>
      </c>
      <c r="K55" s="325">
        <f t="shared" si="7"/>
        <v>34</v>
      </c>
      <c r="L55" s="329">
        <v>2222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0</v>
      </c>
      <c r="C56" s="43">
        <f t="shared" si="10"/>
        <v>11911</v>
      </c>
      <c r="D56" s="97">
        <f t="shared" si="11"/>
        <v>10447</v>
      </c>
      <c r="E56" s="52">
        <f t="shared" si="8"/>
        <v>119.38458454445224</v>
      </c>
      <c r="F56" s="52">
        <f t="shared" si="9"/>
        <v>114.01359241887623</v>
      </c>
      <c r="G56" s="62"/>
      <c r="H56" s="44">
        <v>1903</v>
      </c>
      <c r="I56" s="3">
        <v>24</v>
      </c>
      <c r="J56" s="33" t="s">
        <v>28</v>
      </c>
      <c r="K56" s="325">
        <f t="shared" si="7"/>
        <v>24</v>
      </c>
      <c r="L56" s="329">
        <v>383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38</v>
      </c>
      <c r="C57" s="43">
        <f t="shared" si="10"/>
        <v>6368</v>
      </c>
      <c r="D57" s="97">
        <f t="shared" si="11"/>
        <v>6633</v>
      </c>
      <c r="E57" s="52">
        <f t="shared" si="8"/>
        <v>99.220941103147396</v>
      </c>
      <c r="F57" s="52">
        <f t="shared" si="9"/>
        <v>96.004824363033308</v>
      </c>
      <c r="G57" s="62"/>
      <c r="H57" s="44">
        <v>1878</v>
      </c>
      <c r="I57" s="3">
        <v>39</v>
      </c>
      <c r="J57" s="33" t="s">
        <v>39</v>
      </c>
      <c r="K57" s="325">
        <f t="shared" si="7"/>
        <v>39</v>
      </c>
      <c r="L57" s="329">
        <v>0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2</v>
      </c>
      <c r="C58" s="43">
        <f t="shared" si="10"/>
        <v>5780</v>
      </c>
      <c r="D58" s="97">
        <f t="shared" si="11"/>
        <v>1737</v>
      </c>
      <c r="E58" s="52">
        <f t="shared" si="8"/>
        <v>751.62548764629389</v>
      </c>
      <c r="F58" s="52">
        <f t="shared" si="9"/>
        <v>332.75762809441562</v>
      </c>
      <c r="G58" s="72"/>
      <c r="H58" s="44">
        <v>1397</v>
      </c>
      <c r="I58" s="3">
        <v>25</v>
      </c>
      <c r="J58" s="33" t="s">
        <v>29</v>
      </c>
      <c r="K58" s="325">
        <f t="shared" si="7"/>
        <v>25</v>
      </c>
      <c r="L58" s="329">
        <v>954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1</v>
      </c>
      <c r="C59" s="43">
        <f t="shared" si="10"/>
        <v>5713</v>
      </c>
      <c r="D59" s="97">
        <f t="shared" si="11"/>
        <v>2222</v>
      </c>
      <c r="E59" s="52">
        <f t="shared" si="8"/>
        <v>91.481184947958369</v>
      </c>
      <c r="F59" s="52">
        <f t="shared" si="9"/>
        <v>257.11071107110712</v>
      </c>
      <c r="G59" s="62"/>
      <c r="H59" s="422">
        <v>929</v>
      </c>
      <c r="I59" s="14">
        <v>17</v>
      </c>
      <c r="J59" s="77" t="s">
        <v>21</v>
      </c>
      <c r="K59" s="326">
        <f t="shared" si="7"/>
        <v>17</v>
      </c>
      <c r="L59" s="330">
        <v>12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28</v>
      </c>
      <c r="C60" s="89">
        <f t="shared" si="10"/>
        <v>1903</v>
      </c>
      <c r="D60" s="97">
        <f t="shared" si="11"/>
        <v>383</v>
      </c>
      <c r="E60" s="52">
        <f t="shared" si="8"/>
        <v>91.755062680810028</v>
      </c>
      <c r="F60" s="52">
        <f t="shared" si="9"/>
        <v>496.86684073107051</v>
      </c>
      <c r="G60" s="62"/>
      <c r="H60" s="430">
        <v>902</v>
      </c>
      <c r="I60" s="220">
        <v>31</v>
      </c>
      <c r="J60" s="380" t="s">
        <v>106</v>
      </c>
      <c r="K60" s="365" t="s">
        <v>8</v>
      </c>
      <c r="L60" s="374">
        <v>75540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39</v>
      </c>
      <c r="C61" s="43">
        <f t="shared" si="10"/>
        <v>1878</v>
      </c>
      <c r="D61" s="97">
        <f t="shared" si="11"/>
        <v>0</v>
      </c>
      <c r="E61" s="52">
        <f t="shared" si="8"/>
        <v>103.98671096345515</v>
      </c>
      <c r="F61" s="428" t="s">
        <v>208</v>
      </c>
      <c r="G61" s="73"/>
      <c r="H61" s="44">
        <v>597</v>
      </c>
      <c r="I61" s="3">
        <v>36</v>
      </c>
      <c r="J61" s="33" t="s">
        <v>5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29</v>
      </c>
      <c r="C62" s="43">
        <f t="shared" si="10"/>
        <v>1397</v>
      </c>
      <c r="D62" s="97">
        <f t="shared" si="11"/>
        <v>954</v>
      </c>
      <c r="E62" s="52">
        <f t="shared" si="8"/>
        <v>28.839801816680428</v>
      </c>
      <c r="F62" s="52">
        <f t="shared" si="9"/>
        <v>146.43605870020963</v>
      </c>
      <c r="G62" s="72"/>
      <c r="H62" s="88">
        <v>594</v>
      </c>
      <c r="I62" s="3">
        <v>14</v>
      </c>
      <c r="J62" s="33" t="s">
        <v>19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21</v>
      </c>
      <c r="C63" s="43">
        <f t="shared" si="10"/>
        <v>929</v>
      </c>
      <c r="D63" s="97">
        <f t="shared" si="11"/>
        <v>12</v>
      </c>
      <c r="E63" s="57">
        <f t="shared" si="8"/>
        <v>70.485584218512898</v>
      </c>
      <c r="F63" s="52">
        <f>SUM(C63/D63*100)</f>
        <v>7741.666666666667</v>
      </c>
      <c r="G63" s="75"/>
      <c r="H63" s="44">
        <v>140</v>
      </c>
      <c r="I63" s="3">
        <v>19</v>
      </c>
      <c r="J63" s="33" t="s">
        <v>23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58</v>
      </c>
      <c r="C64" s="67">
        <f>SUM(H90)</f>
        <v>88120</v>
      </c>
      <c r="D64" s="67">
        <f>SUM(L60)</f>
        <v>75540</v>
      </c>
      <c r="E64" s="70">
        <f>SUM(N77/M77*100)</f>
        <v>106.01667488781146</v>
      </c>
      <c r="F64" s="70">
        <f>SUM(C64/D64*100)</f>
        <v>116.65342864707439</v>
      </c>
      <c r="G64" s="71"/>
      <c r="H64" s="348">
        <v>138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125</v>
      </c>
      <c r="I65" s="3">
        <v>15</v>
      </c>
      <c r="J65" s="33" t="s">
        <v>20</v>
      </c>
      <c r="M65" s="48"/>
      <c r="N65" s="26"/>
      <c r="R65" s="48"/>
      <c r="S65" s="26"/>
      <c r="T65" s="26"/>
      <c r="U65" s="26"/>
      <c r="V65" s="26"/>
    </row>
    <row r="66" spans="3:22">
      <c r="H66" s="44">
        <v>93</v>
      </c>
      <c r="I66" s="3">
        <v>1</v>
      </c>
      <c r="J66" s="33" t="s">
        <v>4</v>
      </c>
      <c r="L66" s="189" t="s">
        <v>91</v>
      </c>
      <c r="M66" s="341" t="s">
        <v>69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88">
        <v>90</v>
      </c>
      <c r="I67" s="3">
        <v>9</v>
      </c>
      <c r="J67" s="3" t="s">
        <v>164</v>
      </c>
      <c r="K67" s="3">
        <f>SUM(I50)</f>
        <v>16</v>
      </c>
      <c r="L67" s="33" t="s">
        <v>3</v>
      </c>
      <c r="M67" s="391">
        <v>33027</v>
      </c>
      <c r="N67" s="89">
        <f>SUM(H50)</f>
        <v>34597</v>
      </c>
      <c r="R67" s="48"/>
      <c r="S67" s="26"/>
      <c r="T67" s="26"/>
      <c r="U67" s="26"/>
      <c r="V67" s="26"/>
    </row>
    <row r="68" spans="3:22">
      <c r="C68" s="26"/>
      <c r="H68" s="44">
        <v>50</v>
      </c>
      <c r="I68" s="3">
        <v>13</v>
      </c>
      <c r="J68" s="33" t="s">
        <v>7</v>
      </c>
      <c r="K68" s="3">
        <f t="shared" ref="K68:K76" si="12">SUM(I51)</f>
        <v>26</v>
      </c>
      <c r="L68" s="33" t="s">
        <v>30</v>
      </c>
      <c r="M68" s="392">
        <v>13847</v>
      </c>
      <c r="N68" s="89">
        <f t="shared" ref="N68:N76" si="13">SUM(H51)</f>
        <v>14887</v>
      </c>
      <c r="R68" s="48"/>
      <c r="S68" s="26"/>
      <c r="T68" s="26"/>
      <c r="U68" s="26"/>
      <c r="V68" s="26"/>
    </row>
    <row r="69" spans="3:22">
      <c r="H69" s="44">
        <v>26</v>
      </c>
      <c r="I69" s="3">
        <v>11</v>
      </c>
      <c r="J69" s="33" t="s">
        <v>17</v>
      </c>
      <c r="K69" s="3">
        <f t="shared" si="12"/>
        <v>33</v>
      </c>
      <c r="L69" s="33" t="s">
        <v>0</v>
      </c>
      <c r="M69" s="392">
        <v>9977</v>
      </c>
      <c r="N69" s="89">
        <f t="shared" si="13"/>
        <v>11911</v>
      </c>
      <c r="R69" s="48"/>
      <c r="S69" s="26"/>
      <c r="T69" s="26"/>
      <c r="U69" s="26"/>
      <c r="V69" s="26"/>
    </row>
    <row r="70" spans="3:22">
      <c r="H70" s="44">
        <v>2</v>
      </c>
      <c r="I70" s="3">
        <v>23</v>
      </c>
      <c r="J70" s="33" t="s">
        <v>27</v>
      </c>
      <c r="K70" s="3">
        <f t="shared" si="12"/>
        <v>38</v>
      </c>
      <c r="L70" s="33" t="s">
        <v>38</v>
      </c>
      <c r="M70" s="392">
        <v>6418</v>
      </c>
      <c r="N70" s="89">
        <f t="shared" si="13"/>
        <v>6368</v>
      </c>
      <c r="R70" s="48"/>
      <c r="S70" s="26"/>
      <c r="T70" s="26"/>
      <c r="U70" s="26"/>
      <c r="V70" s="26"/>
    </row>
    <row r="71" spans="3:22">
      <c r="H71" s="44">
        <v>0</v>
      </c>
      <c r="I71" s="3">
        <v>2</v>
      </c>
      <c r="J71" s="33" t="s">
        <v>6</v>
      </c>
      <c r="K71" s="3">
        <f t="shared" si="12"/>
        <v>40</v>
      </c>
      <c r="L71" s="33" t="s">
        <v>2</v>
      </c>
      <c r="M71" s="392">
        <v>769</v>
      </c>
      <c r="N71" s="89">
        <f t="shared" si="13"/>
        <v>5780</v>
      </c>
      <c r="R71" s="48"/>
      <c r="S71" s="26"/>
      <c r="T71" s="26"/>
      <c r="U71" s="26"/>
      <c r="V71" s="26"/>
    </row>
    <row r="72" spans="3:22">
      <c r="H72" s="44">
        <v>0</v>
      </c>
      <c r="I72" s="3">
        <v>3</v>
      </c>
      <c r="J72" s="33" t="s">
        <v>10</v>
      </c>
      <c r="K72" s="3">
        <f t="shared" si="12"/>
        <v>34</v>
      </c>
      <c r="L72" s="33" t="s">
        <v>1</v>
      </c>
      <c r="M72" s="392">
        <v>6245</v>
      </c>
      <c r="N72" s="89">
        <f t="shared" si="13"/>
        <v>5713</v>
      </c>
      <c r="R72" s="48"/>
      <c r="S72" s="26"/>
      <c r="T72" s="26"/>
      <c r="U72" s="26"/>
      <c r="V72" s="26"/>
    </row>
    <row r="73" spans="3:22">
      <c r="H73" s="44">
        <v>0</v>
      </c>
      <c r="I73" s="3">
        <v>4</v>
      </c>
      <c r="J73" s="33" t="s">
        <v>11</v>
      </c>
      <c r="K73" s="3">
        <f t="shared" si="12"/>
        <v>24</v>
      </c>
      <c r="L73" s="33" t="s">
        <v>28</v>
      </c>
      <c r="M73" s="392">
        <v>2074</v>
      </c>
      <c r="N73" s="89">
        <f t="shared" si="13"/>
        <v>1903</v>
      </c>
      <c r="R73" s="48"/>
      <c r="S73" s="26"/>
      <c r="T73" s="26"/>
      <c r="U73" s="26"/>
      <c r="V73" s="26"/>
    </row>
    <row r="74" spans="3:22">
      <c r="H74" s="290">
        <v>0</v>
      </c>
      <c r="I74" s="3">
        <v>5</v>
      </c>
      <c r="J74" s="33" t="s">
        <v>12</v>
      </c>
      <c r="K74" s="3">
        <f t="shared" si="12"/>
        <v>39</v>
      </c>
      <c r="L74" s="33" t="s">
        <v>39</v>
      </c>
      <c r="M74" s="392">
        <v>1806</v>
      </c>
      <c r="N74" s="89">
        <f t="shared" si="13"/>
        <v>1878</v>
      </c>
      <c r="R74" s="48"/>
      <c r="S74" s="26"/>
      <c r="T74" s="26"/>
      <c r="U74" s="26"/>
      <c r="V74" s="26"/>
    </row>
    <row r="75" spans="3:22">
      <c r="H75" s="88">
        <v>0</v>
      </c>
      <c r="I75" s="3">
        <v>6</v>
      </c>
      <c r="J75" s="33" t="s">
        <v>13</v>
      </c>
      <c r="K75" s="3">
        <f t="shared" si="12"/>
        <v>25</v>
      </c>
      <c r="L75" s="33" t="s">
        <v>29</v>
      </c>
      <c r="M75" s="392">
        <v>4844</v>
      </c>
      <c r="N75" s="89">
        <f t="shared" si="13"/>
        <v>1397</v>
      </c>
      <c r="R75" s="48"/>
      <c r="S75" s="26"/>
      <c r="T75" s="26"/>
      <c r="U75" s="26"/>
      <c r="V75" s="26"/>
    </row>
    <row r="76" spans="3:22" ht="14.25" thickBot="1">
      <c r="H76" s="88">
        <v>0</v>
      </c>
      <c r="I76" s="3">
        <v>7</v>
      </c>
      <c r="J76" s="33" t="s">
        <v>14</v>
      </c>
      <c r="K76" s="14">
        <f t="shared" si="12"/>
        <v>17</v>
      </c>
      <c r="L76" s="77" t="s">
        <v>21</v>
      </c>
      <c r="M76" s="393">
        <v>1318</v>
      </c>
      <c r="N76" s="166">
        <f t="shared" si="13"/>
        <v>929</v>
      </c>
      <c r="R76" s="48"/>
      <c r="S76" s="26"/>
      <c r="T76" s="26"/>
      <c r="U76" s="26"/>
      <c r="V76" s="26"/>
    </row>
    <row r="77" spans="3:22" ht="14.25" thickTop="1">
      <c r="H77" s="334">
        <v>0</v>
      </c>
      <c r="I77" s="3">
        <v>8</v>
      </c>
      <c r="J77" s="33" t="s">
        <v>15</v>
      </c>
      <c r="K77" s="3"/>
      <c r="L77" s="114" t="s">
        <v>62</v>
      </c>
      <c r="M77" s="295">
        <v>83119</v>
      </c>
      <c r="N77" s="171">
        <f>SUM(H90)</f>
        <v>88120</v>
      </c>
      <c r="R77" s="48"/>
      <c r="S77" s="26"/>
      <c r="T77" s="26"/>
      <c r="U77" s="26"/>
      <c r="V77" s="26"/>
    </row>
    <row r="78" spans="3:22">
      <c r="H78" s="43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>
      <c r="H79" s="88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>
      <c r="H80" s="348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>
      <c r="H81" s="89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>
      <c r="H82" s="44">
        <v>0</v>
      </c>
      <c r="I82" s="3">
        <v>21</v>
      </c>
      <c r="J82" s="33" t="s">
        <v>72</v>
      </c>
      <c r="R82" s="48"/>
      <c r="S82" s="26"/>
      <c r="T82" s="26"/>
      <c r="U82" s="26"/>
      <c r="V82" s="26"/>
    </row>
    <row r="83" spans="8:22">
      <c r="H83" s="44">
        <v>0</v>
      </c>
      <c r="I83" s="3">
        <v>22</v>
      </c>
      <c r="J83" s="33" t="s">
        <v>26</v>
      </c>
      <c r="R83" s="48"/>
      <c r="S83" s="26"/>
      <c r="T83" s="26"/>
      <c r="U83" s="26"/>
      <c r="V83" s="26"/>
    </row>
    <row r="84" spans="8:22">
      <c r="H84" s="88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>
      <c r="H85" s="290">
        <v>0</v>
      </c>
      <c r="I85" s="3">
        <v>28</v>
      </c>
      <c r="J85" s="33" t="s">
        <v>32</v>
      </c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88">
        <v>0</v>
      </c>
      <c r="I87" s="3">
        <v>30</v>
      </c>
      <c r="J87" s="33" t="s">
        <v>33</v>
      </c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88120</v>
      </c>
      <c r="I90" s="3"/>
      <c r="J90" s="3" t="s">
        <v>48</v>
      </c>
    </row>
  </sheetData>
  <sortState ref="H49:J69">
    <sortCondition descending="1" ref="H49:H6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E71" sqref="E71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t="s">
        <v>49</v>
      </c>
      <c r="J1" s="46"/>
      <c r="L1" s="47"/>
      <c r="N1" s="47"/>
      <c r="O1" s="48"/>
      <c r="R1" s="108"/>
    </row>
    <row r="2" spans="8:30" ht="13.5" customHeight="1">
      <c r="H2" s="291" t="s">
        <v>203</v>
      </c>
      <c r="I2" s="3"/>
      <c r="J2" s="182" t="s">
        <v>70</v>
      </c>
      <c r="K2" s="81"/>
      <c r="L2" s="317" t="s">
        <v>191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8" t="s">
        <v>99</v>
      </c>
      <c r="N3" s="48"/>
      <c r="O3" s="1"/>
      <c r="R3" s="48"/>
      <c r="S3" s="26"/>
      <c r="T3" s="26"/>
      <c r="U3" s="26"/>
      <c r="V3" s="26"/>
    </row>
    <row r="4" spans="8:30" ht="13.5" customHeight="1">
      <c r="H4" s="89">
        <v>51031</v>
      </c>
      <c r="I4" s="3">
        <v>33</v>
      </c>
      <c r="J4" s="160" t="s">
        <v>0</v>
      </c>
      <c r="K4" s="120">
        <f>SUM(I4)</f>
        <v>33</v>
      </c>
      <c r="L4" s="310">
        <v>43751</v>
      </c>
      <c r="M4" s="95"/>
      <c r="N4" s="427"/>
      <c r="O4" s="1"/>
      <c r="R4" s="48"/>
      <c r="S4" s="26"/>
      <c r="T4" s="26"/>
      <c r="U4" s="26"/>
      <c r="V4" s="26"/>
    </row>
    <row r="5" spans="8:30" ht="13.5" customHeight="1">
      <c r="H5" s="88">
        <v>10610</v>
      </c>
      <c r="I5" s="3">
        <v>9</v>
      </c>
      <c r="J5" s="3" t="s">
        <v>163</v>
      </c>
      <c r="K5" s="120">
        <f t="shared" ref="K5:K13" si="0">SUM(I5)</f>
        <v>9</v>
      </c>
      <c r="L5" s="311">
        <v>9858</v>
      </c>
      <c r="M5" s="95"/>
      <c r="N5" s="427"/>
      <c r="O5" s="1"/>
      <c r="R5" s="48"/>
      <c r="S5" s="26"/>
      <c r="T5" s="26"/>
      <c r="U5" s="26"/>
      <c r="V5" s="26"/>
    </row>
    <row r="6" spans="8:30" ht="13.5" customHeight="1">
      <c r="H6" s="88">
        <v>9565</v>
      </c>
      <c r="I6" s="3">
        <v>34</v>
      </c>
      <c r="J6" s="160" t="s">
        <v>1</v>
      </c>
      <c r="K6" s="120">
        <f t="shared" si="0"/>
        <v>34</v>
      </c>
      <c r="L6" s="311">
        <v>10039</v>
      </c>
      <c r="M6" s="95"/>
      <c r="N6" s="427"/>
      <c r="O6" s="1"/>
      <c r="R6" s="48"/>
      <c r="S6" s="26"/>
      <c r="T6" s="26"/>
      <c r="U6" s="26"/>
      <c r="V6" s="26"/>
    </row>
    <row r="7" spans="8:30" ht="13.5" customHeight="1">
      <c r="H7" s="88">
        <v>9228</v>
      </c>
      <c r="I7" s="3">
        <v>13</v>
      </c>
      <c r="J7" s="160" t="s">
        <v>7</v>
      </c>
      <c r="K7" s="120">
        <f t="shared" si="0"/>
        <v>13</v>
      </c>
      <c r="L7" s="311">
        <v>9390</v>
      </c>
      <c r="M7" s="95"/>
      <c r="N7" s="427"/>
      <c r="O7" s="1"/>
      <c r="R7" s="48"/>
      <c r="S7" s="26"/>
      <c r="T7" s="26"/>
      <c r="U7" s="26"/>
      <c r="V7" s="26"/>
    </row>
    <row r="8" spans="8:30" ht="13.5" customHeight="1">
      <c r="H8" s="88">
        <v>5020</v>
      </c>
      <c r="I8" s="3">
        <v>24</v>
      </c>
      <c r="J8" s="160" t="s">
        <v>28</v>
      </c>
      <c r="K8" s="120">
        <f t="shared" si="0"/>
        <v>24</v>
      </c>
      <c r="L8" s="311">
        <v>5333</v>
      </c>
      <c r="M8" s="95"/>
      <c r="N8" s="427"/>
      <c r="O8" s="1"/>
      <c r="R8" s="48"/>
      <c r="S8" s="26"/>
      <c r="T8" s="26"/>
      <c r="U8" s="26"/>
      <c r="V8" s="26"/>
    </row>
    <row r="9" spans="8:30" ht="13.5" customHeight="1">
      <c r="H9" s="88">
        <v>4656</v>
      </c>
      <c r="I9" s="3">
        <v>25</v>
      </c>
      <c r="J9" s="160" t="s">
        <v>29</v>
      </c>
      <c r="K9" s="120">
        <f t="shared" si="0"/>
        <v>25</v>
      </c>
      <c r="L9" s="311">
        <v>3613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1398</v>
      </c>
      <c r="I10" s="3">
        <v>12</v>
      </c>
      <c r="J10" s="160" t="s">
        <v>18</v>
      </c>
      <c r="K10" s="120">
        <f t="shared" si="0"/>
        <v>12</v>
      </c>
      <c r="L10" s="311">
        <v>2402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1223</v>
      </c>
      <c r="I11" s="3">
        <v>36</v>
      </c>
      <c r="J11" s="160" t="s">
        <v>5</v>
      </c>
      <c r="K11" s="120">
        <f t="shared" si="0"/>
        <v>36</v>
      </c>
      <c r="L11" s="311">
        <v>1117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1197</v>
      </c>
      <c r="I12" s="3">
        <v>40</v>
      </c>
      <c r="J12" s="160" t="s">
        <v>2</v>
      </c>
      <c r="K12" s="120">
        <f t="shared" si="0"/>
        <v>40</v>
      </c>
      <c r="L12" s="311">
        <v>1251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1162</v>
      </c>
      <c r="I13" s="14">
        <v>39</v>
      </c>
      <c r="J13" s="162" t="s">
        <v>39</v>
      </c>
      <c r="K13" s="181">
        <f t="shared" si="0"/>
        <v>39</v>
      </c>
      <c r="L13" s="319">
        <v>27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6">
        <v>1045</v>
      </c>
      <c r="I14" s="220">
        <v>17</v>
      </c>
      <c r="J14" s="221" t="s">
        <v>21</v>
      </c>
      <c r="K14" s="81" t="s">
        <v>8</v>
      </c>
      <c r="L14" s="320">
        <v>94408</v>
      </c>
      <c r="N14" s="48"/>
      <c r="R14" s="48"/>
      <c r="S14" s="26"/>
      <c r="T14" s="26"/>
      <c r="U14" s="26"/>
      <c r="V14" s="26"/>
    </row>
    <row r="15" spans="8:30" ht="13.5" customHeight="1">
      <c r="H15" s="290">
        <v>1000</v>
      </c>
      <c r="I15" s="3">
        <v>20</v>
      </c>
      <c r="J15" s="160" t="s">
        <v>24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891</v>
      </c>
      <c r="I16" s="3">
        <v>16</v>
      </c>
      <c r="J16" s="160" t="s">
        <v>3</v>
      </c>
      <c r="K16" s="50"/>
      <c r="R16" s="48"/>
      <c r="S16" s="26"/>
      <c r="T16" s="26"/>
      <c r="U16" s="26"/>
      <c r="V16" s="26"/>
    </row>
    <row r="17" spans="1:22" ht="13.5" customHeight="1">
      <c r="H17" s="88">
        <v>563</v>
      </c>
      <c r="I17" s="3">
        <v>21</v>
      </c>
      <c r="J17" s="160" t="s">
        <v>25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541</v>
      </c>
      <c r="I18" s="3">
        <v>6</v>
      </c>
      <c r="J18" s="160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491</v>
      </c>
      <c r="I19" s="3">
        <v>26</v>
      </c>
      <c r="J19" s="160" t="s">
        <v>30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290">
        <v>490</v>
      </c>
      <c r="I20" s="3">
        <v>18</v>
      </c>
      <c r="J20" s="160" t="s">
        <v>22</v>
      </c>
      <c r="K20" s="120">
        <f>SUM(I4)</f>
        <v>33</v>
      </c>
      <c r="L20" s="160" t="s">
        <v>0</v>
      </c>
      <c r="M20" s="321">
        <v>44816</v>
      </c>
      <c r="N20" s="89">
        <f>SUM(H4)</f>
        <v>51031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197</v>
      </c>
      <c r="D21" s="59" t="s">
        <v>186</v>
      </c>
      <c r="E21" s="59" t="s">
        <v>41</v>
      </c>
      <c r="F21" s="59" t="s">
        <v>50</v>
      </c>
      <c r="G21" s="60" t="s">
        <v>52</v>
      </c>
      <c r="H21" s="88">
        <v>349</v>
      </c>
      <c r="I21" s="3">
        <v>31</v>
      </c>
      <c r="J21" s="3" t="s">
        <v>64</v>
      </c>
      <c r="K21" s="120">
        <f t="shared" ref="K21:K29" si="1">SUM(I5)</f>
        <v>9</v>
      </c>
      <c r="L21" s="3" t="s">
        <v>163</v>
      </c>
      <c r="M21" s="322">
        <v>10734</v>
      </c>
      <c r="N21" s="89">
        <f t="shared" ref="N21:N29" si="2">SUM(H5)</f>
        <v>10610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51031</v>
      </c>
      <c r="D22" s="97">
        <f>SUM(L4)</f>
        <v>43751</v>
      </c>
      <c r="E22" s="55">
        <f t="shared" ref="E22:E31" si="3">SUM(N20/M20*100)</f>
        <v>113.86781506604784</v>
      </c>
      <c r="F22" s="52">
        <f t="shared" ref="F22:F32" si="4">SUM(C22/D22*100)</f>
        <v>116.63961966583621</v>
      </c>
      <c r="G22" s="62"/>
      <c r="H22" s="88">
        <v>301</v>
      </c>
      <c r="I22" s="3">
        <v>14</v>
      </c>
      <c r="J22" s="160" t="s">
        <v>19</v>
      </c>
      <c r="K22" s="120">
        <f t="shared" si="1"/>
        <v>34</v>
      </c>
      <c r="L22" s="160" t="s">
        <v>1</v>
      </c>
      <c r="M22" s="322">
        <v>9777</v>
      </c>
      <c r="N22" s="89">
        <f t="shared" si="2"/>
        <v>9565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3" t="s">
        <v>163</v>
      </c>
      <c r="C23" s="43">
        <f t="shared" ref="C23:C31" si="5">SUM(H5)</f>
        <v>10610</v>
      </c>
      <c r="D23" s="97">
        <f t="shared" ref="D23:D31" si="6">SUM(L5)</f>
        <v>9858</v>
      </c>
      <c r="E23" s="55">
        <f t="shared" si="3"/>
        <v>98.844792248928641</v>
      </c>
      <c r="F23" s="52">
        <f t="shared" si="4"/>
        <v>107.62832217488334</v>
      </c>
      <c r="G23" s="62"/>
      <c r="H23" s="88">
        <v>272</v>
      </c>
      <c r="I23" s="3">
        <v>38</v>
      </c>
      <c r="J23" s="160" t="s">
        <v>38</v>
      </c>
      <c r="K23" s="120">
        <f t="shared" si="1"/>
        <v>13</v>
      </c>
      <c r="L23" s="160" t="s">
        <v>7</v>
      </c>
      <c r="M23" s="322">
        <v>10681</v>
      </c>
      <c r="N23" s="89">
        <f t="shared" si="2"/>
        <v>9228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160" t="s">
        <v>1</v>
      </c>
      <c r="C24" s="43">
        <f t="shared" si="5"/>
        <v>9565</v>
      </c>
      <c r="D24" s="97">
        <f t="shared" si="6"/>
        <v>10039</v>
      </c>
      <c r="E24" s="55">
        <f t="shared" si="3"/>
        <v>97.831645699089691</v>
      </c>
      <c r="F24" s="52">
        <f t="shared" si="4"/>
        <v>95.278414184679747</v>
      </c>
      <c r="G24" s="62"/>
      <c r="H24" s="88">
        <v>242</v>
      </c>
      <c r="I24" s="3">
        <v>1</v>
      </c>
      <c r="J24" s="160" t="s">
        <v>4</v>
      </c>
      <c r="K24" s="120">
        <f t="shared" si="1"/>
        <v>24</v>
      </c>
      <c r="L24" s="160" t="s">
        <v>28</v>
      </c>
      <c r="M24" s="322">
        <v>5304</v>
      </c>
      <c r="N24" s="89">
        <f t="shared" si="2"/>
        <v>5020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7</v>
      </c>
      <c r="C25" s="43">
        <f t="shared" si="5"/>
        <v>9228</v>
      </c>
      <c r="D25" s="97">
        <f t="shared" si="6"/>
        <v>9390</v>
      </c>
      <c r="E25" s="55">
        <f t="shared" si="3"/>
        <v>86.39640483100834</v>
      </c>
      <c r="F25" s="52">
        <f t="shared" si="4"/>
        <v>98.274760383386578</v>
      </c>
      <c r="G25" s="62"/>
      <c r="H25" s="290">
        <v>240</v>
      </c>
      <c r="I25" s="3">
        <v>22</v>
      </c>
      <c r="J25" s="160" t="s">
        <v>26</v>
      </c>
      <c r="K25" s="120">
        <f t="shared" si="1"/>
        <v>25</v>
      </c>
      <c r="L25" s="160" t="s">
        <v>29</v>
      </c>
      <c r="M25" s="322">
        <v>4361</v>
      </c>
      <c r="N25" s="89">
        <f t="shared" si="2"/>
        <v>4656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5020</v>
      </c>
      <c r="D26" s="97">
        <f t="shared" si="6"/>
        <v>5333</v>
      </c>
      <c r="E26" s="55">
        <f t="shared" si="3"/>
        <v>94.645550527903467</v>
      </c>
      <c r="F26" s="52">
        <f t="shared" si="4"/>
        <v>94.130883180198765</v>
      </c>
      <c r="G26" s="72"/>
      <c r="H26" s="88">
        <v>59</v>
      </c>
      <c r="I26" s="3">
        <v>5</v>
      </c>
      <c r="J26" s="160" t="s">
        <v>12</v>
      </c>
      <c r="K26" s="120">
        <f t="shared" si="1"/>
        <v>12</v>
      </c>
      <c r="L26" s="160" t="s">
        <v>18</v>
      </c>
      <c r="M26" s="322">
        <v>1405</v>
      </c>
      <c r="N26" s="89">
        <f t="shared" si="2"/>
        <v>1398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4656</v>
      </c>
      <c r="D27" s="97">
        <f t="shared" si="6"/>
        <v>3613</v>
      </c>
      <c r="E27" s="55">
        <f t="shared" si="3"/>
        <v>106.76450355423069</v>
      </c>
      <c r="F27" s="52">
        <f t="shared" si="4"/>
        <v>128.86797675062274</v>
      </c>
      <c r="G27" s="76"/>
      <c r="H27" s="88">
        <v>13</v>
      </c>
      <c r="I27" s="3">
        <v>27</v>
      </c>
      <c r="J27" s="160" t="s">
        <v>31</v>
      </c>
      <c r="K27" s="120">
        <f t="shared" si="1"/>
        <v>36</v>
      </c>
      <c r="L27" s="160" t="s">
        <v>5</v>
      </c>
      <c r="M27" s="322">
        <v>1021</v>
      </c>
      <c r="N27" s="89">
        <f t="shared" si="2"/>
        <v>1223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18</v>
      </c>
      <c r="C28" s="43">
        <f t="shared" si="5"/>
        <v>1398</v>
      </c>
      <c r="D28" s="97">
        <f t="shared" si="6"/>
        <v>2402</v>
      </c>
      <c r="E28" s="55">
        <f t="shared" si="3"/>
        <v>99.501779359430614</v>
      </c>
      <c r="F28" s="52">
        <f t="shared" si="4"/>
        <v>58.201498751040802</v>
      </c>
      <c r="G28" s="62"/>
      <c r="H28" s="290">
        <v>9</v>
      </c>
      <c r="I28" s="3">
        <v>29</v>
      </c>
      <c r="J28" s="160" t="s">
        <v>54</v>
      </c>
      <c r="K28" s="120">
        <f t="shared" si="1"/>
        <v>40</v>
      </c>
      <c r="L28" s="160" t="s">
        <v>2</v>
      </c>
      <c r="M28" s="322">
        <v>1451</v>
      </c>
      <c r="N28" s="89">
        <f t="shared" si="2"/>
        <v>1197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5</v>
      </c>
      <c r="C29" s="43">
        <f t="shared" si="5"/>
        <v>1223</v>
      </c>
      <c r="D29" s="97">
        <f t="shared" si="6"/>
        <v>1117</v>
      </c>
      <c r="E29" s="55">
        <f t="shared" si="3"/>
        <v>119.78452497551419</v>
      </c>
      <c r="F29" s="52">
        <f t="shared" si="4"/>
        <v>109.48970456580125</v>
      </c>
      <c r="G29" s="73"/>
      <c r="H29" s="88">
        <v>6</v>
      </c>
      <c r="I29" s="3">
        <v>11</v>
      </c>
      <c r="J29" s="160" t="s">
        <v>17</v>
      </c>
      <c r="K29" s="181">
        <f t="shared" si="1"/>
        <v>39</v>
      </c>
      <c r="L29" s="162" t="s">
        <v>39</v>
      </c>
      <c r="M29" s="323">
        <v>172</v>
      </c>
      <c r="N29" s="89">
        <f t="shared" si="2"/>
        <v>1162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2</v>
      </c>
      <c r="C30" s="43">
        <f t="shared" si="5"/>
        <v>1197</v>
      </c>
      <c r="D30" s="97">
        <f t="shared" si="6"/>
        <v>1251</v>
      </c>
      <c r="E30" s="55">
        <f t="shared" si="3"/>
        <v>82.494831150930395</v>
      </c>
      <c r="F30" s="52">
        <f t="shared" si="4"/>
        <v>95.683453237410077</v>
      </c>
      <c r="G30" s="72"/>
      <c r="H30" s="88">
        <v>5</v>
      </c>
      <c r="I30" s="3">
        <v>32</v>
      </c>
      <c r="J30" s="160" t="s">
        <v>35</v>
      </c>
      <c r="K30" s="114"/>
      <c r="L30" s="333" t="s">
        <v>107</v>
      </c>
      <c r="M30" s="324">
        <v>97137</v>
      </c>
      <c r="N30" s="89">
        <f>SUM(H44)</f>
        <v>101612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39</v>
      </c>
      <c r="C31" s="43">
        <f t="shared" si="5"/>
        <v>1162</v>
      </c>
      <c r="D31" s="97">
        <f t="shared" si="6"/>
        <v>27</v>
      </c>
      <c r="E31" s="56">
        <f t="shared" si="3"/>
        <v>675.58139534883719</v>
      </c>
      <c r="F31" s="63">
        <f t="shared" si="4"/>
        <v>4303.7037037037035</v>
      </c>
      <c r="G31" s="75"/>
      <c r="H31" s="88">
        <v>3</v>
      </c>
      <c r="I31" s="3">
        <v>15</v>
      </c>
      <c r="J31" s="160" t="s">
        <v>20</v>
      </c>
      <c r="K31" s="45"/>
      <c r="L31" s="216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101612</v>
      </c>
      <c r="D32" s="67">
        <f>SUM(L14)</f>
        <v>94408</v>
      </c>
      <c r="E32" s="68">
        <f>SUM(N30/M30*100)</f>
        <v>104.60689541575302</v>
      </c>
      <c r="F32" s="63">
        <f t="shared" si="4"/>
        <v>107.63070926192695</v>
      </c>
      <c r="G32" s="71"/>
      <c r="H32" s="89">
        <v>2</v>
      </c>
      <c r="I32" s="3">
        <v>4</v>
      </c>
      <c r="J32" s="160" t="s">
        <v>11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290">
        <v>0</v>
      </c>
      <c r="I33" s="3">
        <v>2</v>
      </c>
      <c r="J33" s="160" t="s">
        <v>6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0</v>
      </c>
      <c r="I34" s="3">
        <v>3</v>
      </c>
      <c r="J34" s="160" t="s">
        <v>10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7</v>
      </c>
      <c r="J35" s="160" t="s">
        <v>14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8</v>
      </c>
      <c r="J36" s="160" t="s">
        <v>15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10</v>
      </c>
      <c r="J37" s="160" t="s">
        <v>16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19</v>
      </c>
      <c r="J38" s="160" t="s">
        <v>23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23</v>
      </c>
      <c r="J39" s="160" t="s">
        <v>27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28</v>
      </c>
      <c r="J40" s="160" t="s">
        <v>32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30</v>
      </c>
      <c r="J41" s="160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35</v>
      </c>
      <c r="J42" s="160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290">
        <v>0</v>
      </c>
      <c r="I43" s="3">
        <v>37</v>
      </c>
      <c r="J43" s="160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101612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202</v>
      </c>
      <c r="I48" s="3"/>
      <c r="J48" s="178" t="s">
        <v>104</v>
      </c>
      <c r="K48" s="81"/>
      <c r="L48" s="297" t="s">
        <v>191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N49" s="48"/>
      <c r="R49" s="48"/>
      <c r="S49" s="26"/>
      <c r="T49" s="26"/>
      <c r="U49" s="26"/>
      <c r="V49" s="26"/>
    </row>
    <row r="50" spans="1:22" ht="13.5" customHeight="1">
      <c r="H50" s="89">
        <v>324263</v>
      </c>
      <c r="I50" s="160">
        <v>17</v>
      </c>
      <c r="J50" s="160" t="s">
        <v>21</v>
      </c>
      <c r="K50" s="123">
        <f>SUM(I50)</f>
        <v>17</v>
      </c>
      <c r="L50" s="298">
        <v>326268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88">
        <v>62848</v>
      </c>
      <c r="I51" s="160">
        <v>36</v>
      </c>
      <c r="J51" s="160" t="s">
        <v>5</v>
      </c>
      <c r="K51" s="123">
        <f t="shared" ref="K51:K59" si="7">SUM(I51)</f>
        <v>36</v>
      </c>
      <c r="L51" s="298">
        <v>88420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88">
        <v>20635</v>
      </c>
      <c r="I52" s="160">
        <v>40</v>
      </c>
      <c r="J52" s="160" t="s">
        <v>2</v>
      </c>
      <c r="K52" s="123">
        <f t="shared" si="7"/>
        <v>40</v>
      </c>
      <c r="L52" s="298">
        <v>18563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18763</v>
      </c>
      <c r="I53" s="160">
        <v>16</v>
      </c>
      <c r="J53" s="160" t="s">
        <v>3</v>
      </c>
      <c r="K53" s="123">
        <f t="shared" si="7"/>
        <v>16</v>
      </c>
      <c r="L53" s="298">
        <v>21817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197</v>
      </c>
      <c r="D54" s="59" t="s">
        <v>186</v>
      </c>
      <c r="E54" s="59" t="s">
        <v>41</v>
      </c>
      <c r="F54" s="59" t="s">
        <v>50</v>
      </c>
      <c r="G54" s="60" t="s">
        <v>52</v>
      </c>
      <c r="H54" s="88">
        <v>17730</v>
      </c>
      <c r="I54" s="160">
        <v>26</v>
      </c>
      <c r="J54" s="160" t="s">
        <v>30</v>
      </c>
      <c r="K54" s="123">
        <f t="shared" si="7"/>
        <v>26</v>
      </c>
      <c r="L54" s="298">
        <v>16430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324263</v>
      </c>
      <c r="D55" s="5">
        <f t="shared" ref="D55:D64" si="8">SUM(L50)</f>
        <v>326268</v>
      </c>
      <c r="E55" s="52">
        <f>SUM(N66/M66*100)</f>
        <v>119.57834879707346</v>
      </c>
      <c r="F55" s="52">
        <f t="shared" ref="F55:F65" si="9">SUM(C55/D55*100)</f>
        <v>99.385474517880994</v>
      </c>
      <c r="G55" s="62"/>
      <c r="H55" s="88">
        <v>14050</v>
      </c>
      <c r="I55" s="160">
        <v>33</v>
      </c>
      <c r="J55" s="160" t="s">
        <v>0</v>
      </c>
      <c r="K55" s="123">
        <f t="shared" si="7"/>
        <v>33</v>
      </c>
      <c r="L55" s="298">
        <v>12739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62848</v>
      </c>
      <c r="D56" s="5">
        <f t="shared" si="8"/>
        <v>88420</v>
      </c>
      <c r="E56" s="52">
        <f t="shared" ref="E56:E65" si="11">SUM(N67/M67*100)</f>
        <v>63.556013995914483</v>
      </c>
      <c r="F56" s="52">
        <f t="shared" si="9"/>
        <v>71.078941415969226</v>
      </c>
      <c r="G56" s="62"/>
      <c r="H56" s="88">
        <v>12340</v>
      </c>
      <c r="I56" s="160">
        <v>37</v>
      </c>
      <c r="J56" s="160" t="s">
        <v>37</v>
      </c>
      <c r="K56" s="123">
        <f t="shared" si="7"/>
        <v>37</v>
      </c>
      <c r="L56" s="298">
        <v>8534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20635</v>
      </c>
      <c r="D57" s="5">
        <f t="shared" si="8"/>
        <v>18563</v>
      </c>
      <c r="E57" s="52">
        <f t="shared" si="11"/>
        <v>110.0826887169912</v>
      </c>
      <c r="F57" s="52">
        <f t="shared" si="9"/>
        <v>111.16198890265582</v>
      </c>
      <c r="G57" s="62"/>
      <c r="H57" s="290">
        <v>10803</v>
      </c>
      <c r="I57" s="160">
        <v>24</v>
      </c>
      <c r="J57" s="160" t="s">
        <v>28</v>
      </c>
      <c r="K57" s="123">
        <f t="shared" si="7"/>
        <v>24</v>
      </c>
      <c r="L57" s="298">
        <v>12739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18763</v>
      </c>
      <c r="D58" s="5">
        <f t="shared" si="8"/>
        <v>21817</v>
      </c>
      <c r="E58" s="52">
        <f t="shared" si="11"/>
        <v>87.204870793827851</v>
      </c>
      <c r="F58" s="52">
        <f t="shared" si="9"/>
        <v>86.001741761012056</v>
      </c>
      <c r="G58" s="62"/>
      <c r="H58" s="377">
        <v>9075</v>
      </c>
      <c r="I58" s="162">
        <v>25</v>
      </c>
      <c r="J58" s="162" t="s">
        <v>29</v>
      </c>
      <c r="K58" s="123">
        <f t="shared" si="7"/>
        <v>25</v>
      </c>
      <c r="L58" s="296">
        <v>10858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30</v>
      </c>
      <c r="C59" s="43">
        <f t="shared" si="10"/>
        <v>17730</v>
      </c>
      <c r="D59" s="5">
        <f t="shared" si="8"/>
        <v>16430</v>
      </c>
      <c r="E59" s="52">
        <f t="shared" si="11"/>
        <v>85.260880019235401</v>
      </c>
      <c r="F59" s="52">
        <f t="shared" si="9"/>
        <v>107.91235544735241</v>
      </c>
      <c r="G59" s="72"/>
      <c r="H59" s="429">
        <v>8905</v>
      </c>
      <c r="I59" s="162">
        <v>34</v>
      </c>
      <c r="J59" s="162" t="s">
        <v>1</v>
      </c>
      <c r="K59" s="123">
        <f t="shared" si="7"/>
        <v>34</v>
      </c>
      <c r="L59" s="296">
        <v>4154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0</v>
      </c>
      <c r="C60" s="43">
        <f t="shared" si="10"/>
        <v>14050</v>
      </c>
      <c r="D60" s="5">
        <f t="shared" si="8"/>
        <v>12739</v>
      </c>
      <c r="E60" s="52">
        <f t="shared" si="11"/>
        <v>359.51893551688846</v>
      </c>
      <c r="F60" s="52">
        <f t="shared" si="9"/>
        <v>110.29123165083601</v>
      </c>
      <c r="G60" s="62"/>
      <c r="H60" s="430">
        <v>7824</v>
      </c>
      <c r="I60" s="221">
        <v>38</v>
      </c>
      <c r="J60" s="221" t="s">
        <v>38</v>
      </c>
      <c r="K60" s="81" t="s">
        <v>8</v>
      </c>
      <c r="L60" s="409">
        <v>542916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37</v>
      </c>
      <c r="C61" s="43">
        <f t="shared" si="10"/>
        <v>12340</v>
      </c>
      <c r="D61" s="5">
        <f t="shared" si="8"/>
        <v>8534</v>
      </c>
      <c r="E61" s="52">
        <f t="shared" si="11"/>
        <v>100.54591379450828</v>
      </c>
      <c r="F61" s="52">
        <f t="shared" si="9"/>
        <v>144.59807827513475</v>
      </c>
      <c r="G61" s="62"/>
      <c r="H61" s="88">
        <v>3006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28</v>
      </c>
      <c r="C62" s="43">
        <f t="shared" si="10"/>
        <v>10803</v>
      </c>
      <c r="D62" s="5">
        <f t="shared" si="8"/>
        <v>12739</v>
      </c>
      <c r="E62" s="52">
        <f t="shared" si="11"/>
        <v>83.272951514684351</v>
      </c>
      <c r="F62" s="52">
        <f t="shared" si="9"/>
        <v>84.802574770390137</v>
      </c>
      <c r="G62" s="73"/>
      <c r="H62" s="88">
        <v>1808</v>
      </c>
      <c r="I62" s="160">
        <v>30</v>
      </c>
      <c r="J62" s="160" t="s">
        <v>98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29</v>
      </c>
      <c r="C63" s="43">
        <f t="shared" si="10"/>
        <v>9075</v>
      </c>
      <c r="D63" s="5">
        <f t="shared" si="8"/>
        <v>10858</v>
      </c>
      <c r="E63" s="52">
        <f t="shared" si="11"/>
        <v>126.37515666341734</v>
      </c>
      <c r="F63" s="52">
        <f t="shared" si="9"/>
        <v>83.57892797937005</v>
      </c>
      <c r="G63" s="72"/>
      <c r="H63" s="88">
        <v>1118</v>
      </c>
      <c r="I63" s="160">
        <v>21</v>
      </c>
      <c r="J63" s="160" t="s">
        <v>25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1</v>
      </c>
      <c r="C64" s="43">
        <f t="shared" si="10"/>
        <v>8905</v>
      </c>
      <c r="D64" s="5">
        <f t="shared" si="8"/>
        <v>4154</v>
      </c>
      <c r="E64" s="57">
        <f t="shared" si="11"/>
        <v>156.91629955947138</v>
      </c>
      <c r="F64" s="52">
        <f t="shared" si="9"/>
        <v>214.37168993740974</v>
      </c>
      <c r="G64" s="75"/>
      <c r="H64" s="122">
        <v>891</v>
      </c>
      <c r="I64" s="160">
        <v>29</v>
      </c>
      <c r="J64" s="160" t="s">
        <v>54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517006</v>
      </c>
      <c r="D65" s="67">
        <f>SUM(L60)</f>
        <v>542916</v>
      </c>
      <c r="E65" s="70">
        <f t="shared" si="11"/>
        <v>104.75526657575824</v>
      </c>
      <c r="F65" s="70">
        <f t="shared" si="9"/>
        <v>95.227622689329479</v>
      </c>
      <c r="G65" s="71"/>
      <c r="H65" s="97">
        <v>876</v>
      </c>
      <c r="I65" s="160">
        <v>35</v>
      </c>
      <c r="J65" s="160" t="s">
        <v>36</v>
      </c>
      <c r="L65" s="190" t="s">
        <v>104</v>
      </c>
      <c r="M65" s="141" t="s">
        <v>63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290">
        <v>741</v>
      </c>
      <c r="I66" s="160">
        <v>14</v>
      </c>
      <c r="J66" s="160" t="s">
        <v>19</v>
      </c>
      <c r="K66" s="116">
        <f>SUM(I50)</f>
        <v>17</v>
      </c>
      <c r="L66" s="160" t="s">
        <v>21</v>
      </c>
      <c r="M66" s="309">
        <v>271172</v>
      </c>
      <c r="N66" s="89">
        <f>SUM(H50)</f>
        <v>324263</v>
      </c>
      <c r="R66" s="48"/>
      <c r="S66" s="26"/>
      <c r="T66" s="26"/>
      <c r="U66" s="26"/>
      <c r="V66" s="26"/>
    </row>
    <row r="67" spans="1:22" ht="13.5" customHeight="1">
      <c r="H67" s="88">
        <v>601</v>
      </c>
      <c r="I67" s="160">
        <v>11</v>
      </c>
      <c r="J67" s="160" t="s">
        <v>17</v>
      </c>
      <c r="K67" s="116">
        <f t="shared" ref="K67:K75" si="12">SUM(I51)</f>
        <v>36</v>
      </c>
      <c r="L67" s="160" t="s">
        <v>5</v>
      </c>
      <c r="M67" s="307">
        <v>98886</v>
      </c>
      <c r="N67" s="89">
        <f t="shared" ref="N67:N75" si="13">SUM(H51)</f>
        <v>62848</v>
      </c>
      <c r="R67" s="48"/>
      <c r="S67" s="26"/>
      <c r="T67" s="26"/>
      <c r="U67" s="26"/>
      <c r="V67" s="26"/>
    </row>
    <row r="68" spans="1:22" ht="13.5" customHeight="1">
      <c r="C68" s="26"/>
      <c r="H68" s="88">
        <v>275</v>
      </c>
      <c r="I68" s="160">
        <v>13</v>
      </c>
      <c r="J68" s="160" t="s">
        <v>7</v>
      </c>
      <c r="K68" s="116">
        <f t="shared" si="12"/>
        <v>40</v>
      </c>
      <c r="L68" s="160" t="s">
        <v>2</v>
      </c>
      <c r="M68" s="307">
        <v>18745</v>
      </c>
      <c r="N68" s="89">
        <f t="shared" si="13"/>
        <v>20635</v>
      </c>
      <c r="R68" s="48"/>
      <c r="S68" s="26"/>
      <c r="T68" s="26"/>
      <c r="U68" s="26"/>
      <c r="V68" s="26"/>
    </row>
    <row r="69" spans="1:22" ht="13.5" customHeight="1">
      <c r="H69" s="290">
        <v>116</v>
      </c>
      <c r="I69" s="160">
        <v>9</v>
      </c>
      <c r="J69" s="3" t="s">
        <v>163</v>
      </c>
      <c r="K69" s="116">
        <f t="shared" si="12"/>
        <v>16</v>
      </c>
      <c r="L69" s="160" t="s">
        <v>3</v>
      </c>
      <c r="M69" s="307">
        <v>21516</v>
      </c>
      <c r="N69" s="89">
        <f t="shared" si="13"/>
        <v>18763</v>
      </c>
      <c r="R69" s="48"/>
      <c r="S69" s="26"/>
      <c r="T69" s="26"/>
      <c r="U69" s="26"/>
      <c r="V69" s="26"/>
    </row>
    <row r="70" spans="1:22" ht="13.5" customHeight="1">
      <c r="H70" s="88">
        <v>101</v>
      </c>
      <c r="I70" s="160">
        <v>22</v>
      </c>
      <c r="J70" s="160" t="s">
        <v>26</v>
      </c>
      <c r="K70" s="116">
        <f t="shared" si="12"/>
        <v>26</v>
      </c>
      <c r="L70" s="160" t="s">
        <v>30</v>
      </c>
      <c r="M70" s="307">
        <v>20795</v>
      </c>
      <c r="N70" s="89">
        <f t="shared" si="13"/>
        <v>17730</v>
      </c>
      <c r="R70" s="48"/>
      <c r="S70" s="26"/>
      <c r="T70" s="26"/>
      <c r="U70" s="26"/>
      <c r="V70" s="26"/>
    </row>
    <row r="71" spans="1:22" ht="13.5" customHeight="1">
      <c r="H71" s="88">
        <v>58</v>
      </c>
      <c r="I71" s="160">
        <v>1</v>
      </c>
      <c r="J71" s="160" t="s">
        <v>4</v>
      </c>
      <c r="K71" s="116">
        <f t="shared" si="12"/>
        <v>33</v>
      </c>
      <c r="L71" s="160" t="s">
        <v>0</v>
      </c>
      <c r="M71" s="307">
        <v>3908</v>
      </c>
      <c r="N71" s="89">
        <f t="shared" si="13"/>
        <v>14050</v>
      </c>
      <c r="R71" s="48"/>
      <c r="S71" s="26"/>
      <c r="T71" s="26"/>
      <c r="U71" s="26"/>
      <c r="V71" s="26"/>
    </row>
    <row r="72" spans="1:22" ht="13.5" customHeight="1">
      <c r="H72" s="88">
        <v>48</v>
      </c>
      <c r="I72" s="160">
        <v>27</v>
      </c>
      <c r="J72" s="160" t="s">
        <v>31</v>
      </c>
      <c r="K72" s="116">
        <f t="shared" si="12"/>
        <v>37</v>
      </c>
      <c r="L72" s="160" t="s">
        <v>37</v>
      </c>
      <c r="M72" s="307">
        <v>12273</v>
      </c>
      <c r="N72" s="89">
        <f t="shared" si="13"/>
        <v>12340</v>
      </c>
      <c r="R72" s="48"/>
      <c r="S72" s="26"/>
      <c r="T72" s="26"/>
      <c r="U72" s="26"/>
      <c r="V72" s="26"/>
    </row>
    <row r="73" spans="1:22" ht="13.5" customHeight="1">
      <c r="H73" s="88">
        <v>42</v>
      </c>
      <c r="I73" s="160">
        <v>28</v>
      </c>
      <c r="J73" s="160" t="s">
        <v>32</v>
      </c>
      <c r="K73" s="116">
        <f t="shared" si="12"/>
        <v>24</v>
      </c>
      <c r="L73" s="160" t="s">
        <v>28</v>
      </c>
      <c r="M73" s="307">
        <v>12973</v>
      </c>
      <c r="N73" s="89">
        <f t="shared" si="13"/>
        <v>10803</v>
      </c>
      <c r="R73" s="48"/>
      <c r="S73" s="26"/>
      <c r="T73" s="26"/>
      <c r="U73" s="26"/>
      <c r="V73" s="26"/>
    </row>
    <row r="74" spans="1:22" ht="13.5" customHeight="1">
      <c r="H74" s="88">
        <v>40</v>
      </c>
      <c r="I74" s="160">
        <v>39</v>
      </c>
      <c r="J74" s="160" t="s">
        <v>39</v>
      </c>
      <c r="K74" s="116">
        <f t="shared" si="12"/>
        <v>25</v>
      </c>
      <c r="L74" s="162" t="s">
        <v>29</v>
      </c>
      <c r="M74" s="308">
        <v>7181</v>
      </c>
      <c r="N74" s="89">
        <f t="shared" si="13"/>
        <v>9075</v>
      </c>
      <c r="R74" s="48"/>
      <c r="S74" s="26"/>
      <c r="T74" s="26"/>
      <c r="U74" s="26"/>
      <c r="V74" s="26"/>
    </row>
    <row r="75" spans="1:22" ht="13.5" customHeight="1" thickBot="1">
      <c r="H75" s="88">
        <v>28</v>
      </c>
      <c r="I75" s="160">
        <v>4</v>
      </c>
      <c r="J75" s="160" t="s">
        <v>11</v>
      </c>
      <c r="K75" s="116">
        <f t="shared" si="12"/>
        <v>34</v>
      </c>
      <c r="L75" s="162" t="s">
        <v>1</v>
      </c>
      <c r="M75" s="308">
        <v>5675</v>
      </c>
      <c r="N75" s="166">
        <f t="shared" si="13"/>
        <v>8905</v>
      </c>
      <c r="R75" s="48"/>
      <c r="S75" s="26"/>
      <c r="T75" s="26"/>
      <c r="U75" s="26"/>
      <c r="V75" s="26"/>
    </row>
    <row r="76" spans="1:22" ht="13.5" customHeight="1" thickTop="1">
      <c r="H76" s="88">
        <v>18</v>
      </c>
      <c r="I76" s="160">
        <v>23</v>
      </c>
      <c r="J76" s="160" t="s">
        <v>27</v>
      </c>
      <c r="K76" s="3"/>
      <c r="L76" s="333" t="s">
        <v>107</v>
      </c>
      <c r="M76" s="338">
        <v>493537</v>
      </c>
      <c r="N76" s="171">
        <f>SUM(H90)</f>
        <v>517006</v>
      </c>
      <c r="R76" s="48"/>
      <c r="S76" s="26"/>
      <c r="T76" s="26"/>
      <c r="U76" s="26"/>
      <c r="V76" s="26"/>
    </row>
    <row r="77" spans="1:22" ht="13.5" customHeight="1">
      <c r="H77" s="88">
        <v>3</v>
      </c>
      <c r="I77" s="160">
        <v>18</v>
      </c>
      <c r="J77" s="160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0</v>
      </c>
      <c r="I78" s="160">
        <v>2</v>
      </c>
      <c r="J78" s="160" t="s">
        <v>6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0</v>
      </c>
      <c r="I79" s="160">
        <v>3</v>
      </c>
      <c r="J79" s="160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5</v>
      </c>
      <c r="J80" s="160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6</v>
      </c>
      <c r="J81" s="160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7</v>
      </c>
      <c r="J82" s="160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8</v>
      </c>
      <c r="J83" s="160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10</v>
      </c>
      <c r="J84" s="160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12</v>
      </c>
      <c r="J85" s="160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290">
        <v>0</v>
      </c>
      <c r="I86" s="160">
        <v>19</v>
      </c>
      <c r="J86" s="160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517006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N55" sqref="N5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62" t="s">
        <v>215</v>
      </c>
      <c r="B1" s="463"/>
      <c r="C1" s="463"/>
      <c r="D1" s="463"/>
      <c r="E1" s="463"/>
      <c r="F1" s="463"/>
      <c r="G1" s="463"/>
      <c r="I1" s="384"/>
      <c r="J1" s="395"/>
      <c r="M1" s="16"/>
      <c r="N1" t="s">
        <v>197</v>
      </c>
      <c r="O1" s="402"/>
      <c r="Q1" s="280" t="s">
        <v>186</v>
      </c>
    </row>
    <row r="2" spans="1:19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403"/>
      <c r="O2" s="89"/>
      <c r="P2" s="3"/>
      <c r="Q2" s="403"/>
      <c r="R2" s="400"/>
      <c r="S2" s="401"/>
    </row>
    <row r="3" spans="1:19" ht="13.5" customHeight="1">
      <c r="H3" s="3">
        <v>17</v>
      </c>
      <c r="I3" s="160" t="s">
        <v>21</v>
      </c>
      <c r="J3" s="218">
        <v>443880</v>
      </c>
      <c r="K3" s="196">
        <v>1</v>
      </c>
      <c r="L3" s="3">
        <f>SUM(H3)</f>
        <v>17</v>
      </c>
      <c r="M3" s="160" t="s">
        <v>21</v>
      </c>
      <c r="N3" s="13">
        <f>SUM(J3)</f>
        <v>443880</v>
      </c>
      <c r="O3" s="3">
        <f>SUM(H3)</f>
        <v>17</v>
      </c>
      <c r="P3" s="160" t="s">
        <v>21</v>
      </c>
      <c r="Q3" s="197">
        <v>384184</v>
      </c>
      <c r="R3" s="400"/>
      <c r="S3" s="401"/>
    </row>
    <row r="4" spans="1:19" ht="13.5" customHeight="1">
      <c r="H4" s="3">
        <v>26</v>
      </c>
      <c r="I4" s="160" t="s">
        <v>30</v>
      </c>
      <c r="J4" s="13">
        <v>130317</v>
      </c>
      <c r="K4" s="196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130317</v>
      </c>
      <c r="O4" s="3">
        <f t="shared" ref="O4:O12" si="2">SUM(H4)</f>
        <v>26</v>
      </c>
      <c r="P4" s="160" t="s">
        <v>30</v>
      </c>
      <c r="Q4" s="86">
        <v>144609</v>
      </c>
      <c r="R4" s="400"/>
      <c r="S4" s="401"/>
    </row>
    <row r="5" spans="1:19" ht="13.5" customHeight="1">
      <c r="H5" s="3">
        <v>36</v>
      </c>
      <c r="I5" s="160" t="s">
        <v>5</v>
      </c>
      <c r="J5" s="13">
        <v>122061</v>
      </c>
      <c r="K5" s="196">
        <v>3</v>
      </c>
      <c r="L5" s="3">
        <f t="shared" si="0"/>
        <v>36</v>
      </c>
      <c r="M5" s="160" t="s">
        <v>5</v>
      </c>
      <c r="N5" s="13">
        <f t="shared" si="1"/>
        <v>122061</v>
      </c>
      <c r="O5" s="3">
        <f t="shared" si="2"/>
        <v>36</v>
      </c>
      <c r="P5" s="160" t="s">
        <v>5</v>
      </c>
      <c r="Q5" s="86">
        <v>121731</v>
      </c>
    </row>
    <row r="6" spans="1:19" ht="13.5" customHeight="1">
      <c r="H6" s="3">
        <v>33</v>
      </c>
      <c r="I6" s="160" t="s">
        <v>0</v>
      </c>
      <c r="J6" s="218">
        <v>99402</v>
      </c>
      <c r="K6" s="196">
        <v>4</v>
      </c>
      <c r="L6" s="3">
        <f t="shared" si="0"/>
        <v>33</v>
      </c>
      <c r="M6" s="160" t="s">
        <v>0</v>
      </c>
      <c r="N6" s="13">
        <f t="shared" si="1"/>
        <v>99402</v>
      </c>
      <c r="O6" s="3">
        <f t="shared" si="2"/>
        <v>33</v>
      </c>
      <c r="P6" s="160" t="s">
        <v>0</v>
      </c>
      <c r="Q6" s="86">
        <v>93660</v>
      </c>
    </row>
    <row r="7" spans="1:19" ht="13.5" customHeight="1">
      <c r="H7" s="33">
        <v>40</v>
      </c>
      <c r="I7" s="160" t="s">
        <v>2</v>
      </c>
      <c r="J7" s="13">
        <v>73435</v>
      </c>
      <c r="K7" s="196">
        <v>5</v>
      </c>
      <c r="L7" s="3">
        <f t="shared" si="0"/>
        <v>40</v>
      </c>
      <c r="M7" s="160" t="s">
        <v>2</v>
      </c>
      <c r="N7" s="13">
        <f t="shared" si="1"/>
        <v>73435</v>
      </c>
      <c r="O7" s="3">
        <f t="shared" si="2"/>
        <v>40</v>
      </c>
      <c r="P7" s="160" t="s">
        <v>2</v>
      </c>
      <c r="Q7" s="86">
        <v>67586</v>
      </c>
    </row>
    <row r="8" spans="1:19" ht="13.5" customHeight="1">
      <c r="H8" s="3">
        <v>31</v>
      </c>
      <c r="I8" s="160" t="s">
        <v>64</v>
      </c>
      <c r="J8" s="218">
        <v>66004</v>
      </c>
      <c r="K8" s="196">
        <v>6</v>
      </c>
      <c r="L8" s="3">
        <f t="shared" si="0"/>
        <v>31</v>
      </c>
      <c r="M8" s="160" t="s">
        <v>64</v>
      </c>
      <c r="N8" s="13">
        <f t="shared" si="1"/>
        <v>66004</v>
      </c>
      <c r="O8" s="3">
        <f t="shared" si="2"/>
        <v>31</v>
      </c>
      <c r="P8" s="160" t="s">
        <v>64</v>
      </c>
      <c r="Q8" s="86">
        <v>88880</v>
      </c>
    </row>
    <row r="9" spans="1:19" ht="13.5" customHeight="1">
      <c r="H9" s="14">
        <v>16</v>
      </c>
      <c r="I9" s="162" t="s">
        <v>3</v>
      </c>
      <c r="J9" s="13">
        <v>62743</v>
      </c>
      <c r="K9" s="196">
        <v>7</v>
      </c>
      <c r="L9" s="3">
        <f t="shared" si="0"/>
        <v>16</v>
      </c>
      <c r="M9" s="162" t="s">
        <v>3</v>
      </c>
      <c r="N9" s="13">
        <f t="shared" si="1"/>
        <v>62743</v>
      </c>
      <c r="O9" s="3">
        <f t="shared" si="2"/>
        <v>16</v>
      </c>
      <c r="P9" s="162" t="s">
        <v>3</v>
      </c>
      <c r="Q9" s="86">
        <v>69725</v>
      </c>
    </row>
    <row r="10" spans="1:19" ht="13.5" customHeight="1">
      <c r="H10" s="3">
        <v>34</v>
      </c>
      <c r="I10" s="160" t="s">
        <v>1</v>
      </c>
      <c r="J10" s="13">
        <v>58936</v>
      </c>
      <c r="K10" s="196">
        <v>8</v>
      </c>
      <c r="L10" s="3">
        <f t="shared" si="0"/>
        <v>34</v>
      </c>
      <c r="M10" s="160" t="s">
        <v>1</v>
      </c>
      <c r="N10" s="13">
        <f t="shared" si="1"/>
        <v>58936</v>
      </c>
      <c r="O10" s="3">
        <f t="shared" si="2"/>
        <v>34</v>
      </c>
      <c r="P10" s="160" t="s">
        <v>1</v>
      </c>
      <c r="Q10" s="86">
        <v>64230</v>
      </c>
    </row>
    <row r="11" spans="1:19" ht="13.5" customHeight="1">
      <c r="H11" s="14">
        <v>3</v>
      </c>
      <c r="I11" s="162" t="s">
        <v>10</v>
      </c>
      <c r="J11" s="13">
        <v>47056</v>
      </c>
      <c r="K11" s="196">
        <v>9</v>
      </c>
      <c r="L11" s="3">
        <f t="shared" si="0"/>
        <v>3</v>
      </c>
      <c r="M11" s="162" t="s">
        <v>10</v>
      </c>
      <c r="N11" s="13">
        <f t="shared" si="1"/>
        <v>47056</v>
      </c>
      <c r="O11" s="3">
        <f t="shared" si="2"/>
        <v>3</v>
      </c>
      <c r="P11" s="162" t="s">
        <v>10</v>
      </c>
      <c r="Q11" s="86">
        <v>22770</v>
      </c>
    </row>
    <row r="12" spans="1:19" ht="13.5" customHeight="1" thickBot="1">
      <c r="H12" s="272">
        <v>13</v>
      </c>
      <c r="I12" s="378" t="s">
        <v>7</v>
      </c>
      <c r="J12" s="417">
        <v>45838</v>
      </c>
      <c r="K12" s="195">
        <v>10</v>
      </c>
      <c r="L12" s="3">
        <f t="shared" si="0"/>
        <v>13</v>
      </c>
      <c r="M12" s="378" t="s">
        <v>7</v>
      </c>
      <c r="N12" s="113">
        <f t="shared" si="1"/>
        <v>45838</v>
      </c>
      <c r="O12" s="14">
        <f t="shared" si="2"/>
        <v>13</v>
      </c>
      <c r="P12" s="378" t="s">
        <v>7</v>
      </c>
      <c r="Q12" s="198">
        <v>47515</v>
      </c>
    </row>
    <row r="13" spans="1:19" ht="13.5" customHeight="1" thickTop="1" thickBot="1">
      <c r="H13" s="121">
        <v>2</v>
      </c>
      <c r="I13" s="174" t="s">
        <v>6</v>
      </c>
      <c r="J13" s="419">
        <v>43055</v>
      </c>
      <c r="K13" s="103"/>
      <c r="L13" s="78"/>
      <c r="M13" s="163"/>
      <c r="N13" s="337">
        <f>SUM(J43)</f>
        <v>1478818</v>
      </c>
      <c r="O13" s="3"/>
      <c r="P13" s="271" t="s">
        <v>8</v>
      </c>
      <c r="Q13" s="199">
        <v>1484320</v>
      </c>
    </row>
    <row r="14" spans="1:19" ht="13.5" customHeight="1">
      <c r="B14" s="19"/>
      <c r="H14" s="3">
        <v>25</v>
      </c>
      <c r="I14" s="160" t="s">
        <v>29</v>
      </c>
      <c r="J14" s="13">
        <v>40877</v>
      </c>
      <c r="K14" s="103"/>
      <c r="L14" s="26"/>
      <c r="N14" t="s">
        <v>59</v>
      </c>
      <c r="O14"/>
    </row>
    <row r="15" spans="1:19" ht="13.5" customHeight="1">
      <c r="H15" s="3">
        <v>24</v>
      </c>
      <c r="I15" s="160" t="s">
        <v>28</v>
      </c>
      <c r="J15" s="13">
        <v>40058</v>
      </c>
      <c r="K15" s="103"/>
      <c r="L15" s="26"/>
      <c r="M15" t="s">
        <v>199</v>
      </c>
      <c r="N15" s="15"/>
      <c r="O15"/>
      <c r="P15" t="s">
        <v>200</v>
      </c>
      <c r="Q15" s="85" t="s">
        <v>179</v>
      </c>
    </row>
    <row r="16" spans="1:19" ht="13.5" customHeight="1">
      <c r="C16" s="15"/>
      <c r="E16" s="17"/>
      <c r="H16" s="3">
        <v>38</v>
      </c>
      <c r="I16" s="160" t="s">
        <v>38</v>
      </c>
      <c r="J16" s="218">
        <v>37789</v>
      </c>
      <c r="K16" s="103"/>
      <c r="L16" s="3">
        <f>SUM(L3)</f>
        <v>17</v>
      </c>
      <c r="M16" s="13">
        <f>SUM(N3)</f>
        <v>443880</v>
      </c>
      <c r="N16" s="160" t="s">
        <v>21</v>
      </c>
      <c r="O16" s="3">
        <f>SUM(O3)</f>
        <v>17</v>
      </c>
      <c r="P16" s="13">
        <f>SUM(M16)</f>
        <v>443880</v>
      </c>
      <c r="Q16" s="276">
        <v>465326</v>
      </c>
      <c r="R16" s="79"/>
    </row>
    <row r="17" spans="2:20" ht="13.5" customHeight="1">
      <c r="C17" s="15"/>
      <c r="E17" s="17"/>
      <c r="H17" s="3">
        <v>37</v>
      </c>
      <c r="I17" s="160" t="s">
        <v>37</v>
      </c>
      <c r="J17" s="136">
        <v>35366</v>
      </c>
      <c r="K17" s="103"/>
      <c r="L17" s="3">
        <f t="shared" ref="L17:L25" si="3">SUM(L4)</f>
        <v>26</v>
      </c>
      <c r="M17" s="13">
        <f t="shared" ref="M17:M25" si="4">SUM(N4)</f>
        <v>130317</v>
      </c>
      <c r="N17" s="160" t="s">
        <v>30</v>
      </c>
      <c r="O17" s="3">
        <f t="shared" ref="O17:O25" si="5">SUM(O4)</f>
        <v>26</v>
      </c>
      <c r="P17" s="13">
        <f t="shared" ref="P17:P25" si="6">SUM(M17)</f>
        <v>130317</v>
      </c>
      <c r="Q17" s="277">
        <v>128866</v>
      </c>
      <c r="R17" s="79"/>
      <c r="S17" s="42"/>
    </row>
    <row r="18" spans="2:20" ht="13.5" customHeight="1">
      <c r="C18" s="15"/>
      <c r="E18" s="17"/>
      <c r="H18" s="3">
        <v>14</v>
      </c>
      <c r="I18" s="160" t="s">
        <v>19</v>
      </c>
      <c r="J18" s="13">
        <v>18753</v>
      </c>
      <c r="K18" s="103"/>
      <c r="L18" s="3">
        <f t="shared" si="3"/>
        <v>36</v>
      </c>
      <c r="M18" s="13">
        <f t="shared" si="4"/>
        <v>122061</v>
      </c>
      <c r="N18" s="160" t="s">
        <v>5</v>
      </c>
      <c r="O18" s="3">
        <f t="shared" si="5"/>
        <v>36</v>
      </c>
      <c r="P18" s="13">
        <f t="shared" si="6"/>
        <v>122061</v>
      </c>
      <c r="Q18" s="277">
        <v>126147</v>
      </c>
      <c r="R18" s="79"/>
      <c r="S18" s="111"/>
    </row>
    <row r="19" spans="2:20" ht="13.5" customHeight="1">
      <c r="C19" s="15"/>
      <c r="E19" s="17"/>
      <c r="H19" s="3">
        <v>9</v>
      </c>
      <c r="I19" s="3" t="s">
        <v>163</v>
      </c>
      <c r="J19" s="136">
        <v>16335</v>
      </c>
      <c r="L19" s="3">
        <f t="shared" si="3"/>
        <v>33</v>
      </c>
      <c r="M19" s="13">
        <f t="shared" si="4"/>
        <v>99402</v>
      </c>
      <c r="N19" s="160" t="s">
        <v>0</v>
      </c>
      <c r="O19" s="3">
        <f t="shared" si="5"/>
        <v>33</v>
      </c>
      <c r="P19" s="13">
        <f t="shared" si="6"/>
        <v>99402</v>
      </c>
      <c r="Q19" s="277">
        <v>88350</v>
      </c>
      <c r="R19" s="79"/>
      <c r="S19" s="124"/>
    </row>
    <row r="20" spans="2:20" ht="13.5" customHeight="1">
      <c r="B20" s="18"/>
      <c r="C20" s="15"/>
      <c r="E20" s="17"/>
      <c r="H20" s="3">
        <v>11</v>
      </c>
      <c r="I20" s="160" t="s">
        <v>17</v>
      </c>
      <c r="J20" s="411">
        <v>12540</v>
      </c>
      <c r="L20" s="3">
        <f t="shared" si="3"/>
        <v>40</v>
      </c>
      <c r="M20" s="13">
        <f t="shared" si="4"/>
        <v>73435</v>
      </c>
      <c r="N20" s="160" t="s">
        <v>2</v>
      </c>
      <c r="O20" s="3">
        <f t="shared" si="5"/>
        <v>40</v>
      </c>
      <c r="P20" s="13">
        <f t="shared" si="6"/>
        <v>73435</v>
      </c>
      <c r="Q20" s="277">
        <v>73488</v>
      </c>
      <c r="R20" s="79"/>
      <c r="S20" s="124"/>
    </row>
    <row r="21" spans="2:20" ht="13.5" customHeight="1">
      <c r="B21" s="18"/>
      <c r="C21" s="15"/>
      <c r="E21" s="17"/>
      <c r="H21" s="3">
        <v>21</v>
      </c>
      <c r="I21" s="3" t="s">
        <v>156</v>
      </c>
      <c r="J21" s="218">
        <v>11591</v>
      </c>
      <c r="L21" s="3">
        <f t="shared" si="3"/>
        <v>31</v>
      </c>
      <c r="M21" s="13">
        <f t="shared" si="4"/>
        <v>66004</v>
      </c>
      <c r="N21" s="160" t="s">
        <v>64</v>
      </c>
      <c r="O21" s="3">
        <f t="shared" si="5"/>
        <v>31</v>
      </c>
      <c r="P21" s="13">
        <f t="shared" si="6"/>
        <v>66004</v>
      </c>
      <c r="Q21" s="277">
        <v>62686</v>
      </c>
      <c r="R21" s="79"/>
      <c r="S21" s="28"/>
    </row>
    <row r="22" spans="2:20" ht="13.5" customHeight="1">
      <c r="C22" s="15"/>
      <c r="E22" s="17"/>
      <c r="H22" s="3">
        <v>1</v>
      </c>
      <c r="I22" s="160" t="s">
        <v>4</v>
      </c>
      <c r="J22" s="13">
        <v>10622</v>
      </c>
      <c r="K22" s="15"/>
      <c r="L22" s="3">
        <f t="shared" si="3"/>
        <v>16</v>
      </c>
      <c r="M22" s="13">
        <f t="shared" si="4"/>
        <v>62743</v>
      </c>
      <c r="N22" s="162" t="s">
        <v>3</v>
      </c>
      <c r="O22" s="3">
        <f t="shared" si="5"/>
        <v>16</v>
      </c>
      <c r="P22" s="13">
        <f t="shared" si="6"/>
        <v>62743</v>
      </c>
      <c r="Q22" s="277">
        <v>63980</v>
      </c>
      <c r="R22" s="79"/>
    </row>
    <row r="23" spans="2:20" ht="13.5" customHeight="1">
      <c r="B23" s="18"/>
      <c r="C23" s="15"/>
      <c r="E23" s="17"/>
      <c r="H23" s="3">
        <v>15</v>
      </c>
      <c r="I23" s="160" t="s">
        <v>20</v>
      </c>
      <c r="J23" s="13">
        <v>10583</v>
      </c>
      <c r="K23" s="15"/>
      <c r="L23" s="3">
        <f t="shared" si="3"/>
        <v>34</v>
      </c>
      <c r="M23" s="13">
        <f t="shared" si="4"/>
        <v>58936</v>
      </c>
      <c r="N23" s="160" t="s">
        <v>1</v>
      </c>
      <c r="O23" s="3">
        <f t="shared" si="5"/>
        <v>34</v>
      </c>
      <c r="P23" s="13">
        <f t="shared" si="6"/>
        <v>58936</v>
      </c>
      <c r="Q23" s="277">
        <v>58758</v>
      </c>
      <c r="R23" s="79"/>
      <c r="S23" s="42"/>
    </row>
    <row r="24" spans="2:20" ht="13.5" customHeight="1">
      <c r="C24" s="15"/>
      <c r="E24" s="17"/>
      <c r="H24" s="3">
        <v>22</v>
      </c>
      <c r="I24" s="160" t="s">
        <v>26</v>
      </c>
      <c r="J24" s="13">
        <v>10091</v>
      </c>
      <c r="K24" s="15"/>
      <c r="L24" s="3">
        <f t="shared" si="3"/>
        <v>3</v>
      </c>
      <c r="M24" s="13">
        <f t="shared" si="4"/>
        <v>47056</v>
      </c>
      <c r="N24" s="162" t="s">
        <v>10</v>
      </c>
      <c r="O24" s="3">
        <f t="shared" si="5"/>
        <v>3</v>
      </c>
      <c r="P24" s="13">
        <f t="shared" si="6"/>
        <v>47056</v>
      </c>
      <c r="Q24" s="277">
        <v>46338</v>
      </c>
      <c r="R24" s="79"/>
      <c r="S24" s="111"/>
    </row>
    <row r="25" spans="2:20" ht="13.5" customHeight="1" thickBot="1">
      <c r="C25" s="15"/>
      <c r="E25" s="17"/>
      <c r="H25" s="3">
        <v>35</v>
      </c>
      <c r="I25" s="160" t="s">
        <v>36</v>
      </c>
      <c r="J25" s="13">
        <v>7367</v>
      </c>
      <c r="K25" s="15"/>
      <c r="L25" s="14">
        <f t="shared" si="3"/>
        <v>13</v>
      </c>
      <c r="M25" s="113">
        <f t="shared" si="4"/>
        <v>45838</v>
      </c>
      <c r="N25" s="378" t="s">
        <v>7</v>
      </c>
      <c r="O25" s="14">
        <f t="shared" si="5"/>
        <v>13</v>
      </c>
      <c r="P25" s="113">
        <f t="shared" si="6"/>
        <v>45838</v>
      </c>
      <c r="Q25" s="278">
        <v>48932</v>
      </c>
      <c r="R25" s="126" t="s">
        <v>73</v>
      </c>
      <c r="S25" s="28"/>
      <c r="T25" s="28"/>
    </row>
    <row r="26" spans="2:20" ht="13.5" customHeight="1" thickTop="1">
      <c r="H26" s="3">
        <v>30</v>
      </c>
      <c r="I26" s="160" t="s">
        <v>33</v>
      </c>
      <c r="J26" s="87">
        <v>7360</v>
      </c>
      <c r="K26" s="15"/>
      <c r="L26" s="114"/>
      <c r="M26" s="161">
        <f>SUM(J43-(M16+M17+M18+M19+M20+M21+M22+M23+M24+M25))</f>
        <v>329146</v>
      </c>
      <c r="N26" s="219" t="s">
        <v>45</v>
      </c>
      <c r="O26" s="115"/>
      <c r="P26" s="161">
        <f>SUM(M26)</f>
        <v>329146</v>
      </c>
      <c r="Q26" s="161"/>
      <c r="R26" s="175">
        <v>1498340</v>
      </c>
      <c r="T26" s="28"/>
    </row>
    <row r="27" spans="2:20" ht="13.5" customHeight="1">
      <c r="H27" s="3">
        <v>27</v>
      </c>
      <c r="I27" s="160" t="s">
        <v>31</v>
      </c>
      <c r="J27" s="136">
        <v>5658</v>
      </c>
      <c r="K27" s="15"/>
      <c r="M27" t="s">
        <v>187</v>
      </c>
      <c r="O27" s="110"/>
      <c r="P27" s="28" t="s">
        <v>188</v>
      </c>
    </row>
    <row r="28" spans="2:20" ht="13.5" customHeight="1">
      <c r="G28" s="17"/>
      <c r="H28" s="3">
        <v>12</v>
      </c>
      <c r="I28" s="160" t="s">
        <v>18</v>
      </c>
      <c r="J28" s="13">
        <v>3784</v>
      </c>
      <c r="K28" s="15"/>
      <c r="M28" s="86">
        <f t="shared" ref="M28:M37" si="7">SUM(Q3)</f>
        <v>384184</v>
      </c>
      <c r="N28" s="160" t="s">
        <v>21</v>
      </c>
      <c r="O28" s="3">
        <f>SUM(L3)</f>
        <v>17</v>
      </c>
      <c r="P28" s="86">
        <f t="shared" ref="P28:P37" si="8">SUM(Q3)</f>
        <v>384184</v>
      </c>
    </row>
    <row r="29" spans="2:20" ht="13.5" customHeight="1">
      <c r="H29" s="3">
        <v>29</v>
      </c>
      <c r="I29" s="160" t="s">
        <v>54</v>
      </c>
      <c r="J29" s="13">
        <v>3645</v>
      </c>
      <c r="K29" s="15"/>
      <c r="M29" s="86">
        <f t="shared" si="7"/>
        <v>144609</v>
      </c>
      <c r="N29" s="160" t="s">
        <v>30</v>
      </c>
      <c r="O29" s="3">
        <f t="shared" ref="O29:O37" si="9">SUM(L4)</f>
        <v>26</v>
      </c>
      <c r="P29" s="86">
        <f t="shared" si="8"/>
        <v>144609</v>
      </c>
    </row>
    <row r="30" spans="2:20" ht="13.5" customHeight="1">
      <c r="H30" s="3">
        <v>39</v>
      </c>
      <c r="I30" s="160" t="s">
        <v>39</v>
      </c>
      <c r="J30" s="13">
        <v>3342</v>
      </c>
      <c r="K30" s="15"/>
      <c r="M30" s="86">
        <f t="shared" si="7"/>
        <v>121731</v>
      </c>
      <c r="N30" s="160" t="s">
        <v>5</v>
      </c>
      <c r="O30" s="3">
        <f t="shared" si="9"/>
        <v>36</v>
      </c>
      <c r="P30" s="86">
        <f t="shared" si="8"/>
        <v>121731</v>
      </c>
    </row>
    <row r="31" spans="2:20" ht="13.5" customHeight="1">
      <c r="H31" s="3">
        <v>10</v>
      </c>
      <c r="I31" s="160" t="s">
        <v>16</v>
      </c>
      <c r="J31" s="13">
        <v>2500</v>
      </c>
      <c r="K31" s="15"/>
      <c r="M31" s="86">
        <f t="shared" si="7"/>
        <v>93660</v>
      </c>
      <c r="N31" s="160" t="s">
        <v>0</v>
      </c>
      <c r="O31" s="3">
        <f t="shared" si="9"/>
        <v>33</v>
      </c>
      <c r="P31" s="86">
        <f t="shared" si="8"/>
        <v>93660</v>
      </c>
    </row>
    <row r="32" spans="2:20" ht="13.5" customHeight="1">
      <c r="H32" s="3">
        <v>20</v>
      </c>
      <c r="I32" s="160" t="s">
        <v>24</v>
      </c>
      <c r="J32" s="13">
        <v>1768</v>
      </c>
      <c r="K32" s="15"/>
      <c r="M32" s="86">
        <f t="shared" si="7"/>
        <v>67586</v>
      </c>
      <c r="N32" s="160" t="s">
        <v>2</v>
      </c>
      <c r="O32" s="3">
        <f t="shared" si="9"/>
        <v>40</v>
      </c>
      <c r="P32" s="86">
        <f t="shared" si="8"/>
        <v>67586</v>
      </c>
      <c r="S32" s="10"/>
    </row>
    <row r="33" spans="8:21" ht="13.5" customHeight="1">
      <c r="H33" s="3">
        <v>23</v>
      </c>
      <c r="I33" s="160" t="s">
        <v>27</v>
      </c>
      <c r="J33" s="136">
        <v>1473</v>
      </c>
      <c r="K33" s="15"/>
      <c r="M33" s="86">
        <f t="shared" si="7"/>
        <v>88880</v>
      </c>
      <c r="N33" s="160" t="s">
        <v>64</v>
      </c>
      <c r="O33" s="3">
        <f t="shared" si="9"/>
        <v>31</v>
      </c>
      <c r="P33" s="86">
        <f t="shared" si="8"/>
        <v>88880</v>
      </c>
      <c r="S33" s="28"/>
      <c r="T33" s="28"/>
    </row>
    <row r="34" spans="8:21" ht="13.5" customHeight="1">
      <c r="H34" s="3">
        <v>6</v>
      </c>
      <c r="I34" s="160" t="s">
        <v>13</v>
      </c>
      <c r="J34" s="13">
        <v>1224</v>
      </c>
      <c r="K34" s="15"/>
      <c r="M34" s="86">
        <f t="shared" si="7"/>
        <v>69725</v>
      </c>
      <c r="N34" s="162" t="s">
        <v>3</v>
      </c>
      <c r="O34" s="3">
        <f t="shared" si="9"/>
        <v>16</v>
      </c>
      <c r="P34" s="86">
        <f t="shared" si="8"/>
        <v>69725</v>
      </c>
      <c r="S34" s="28"/>
      <c r="T34" s="28"/>
    </row>
    <row r="35" spans="8:21" ht="13.5" customHeight="1">
      <c r="H35" s="3">
        <v>4</v>
      </c>
      <c r="I35" s="160" t="s">
        <v>11</v>
      </c>
      <c r="J35" s="13">
        <v>699</v>
      </c>
      <c r="K35" s="15"/>
      <c r="M35" s="86">
        <f t="shared" si="7"/>
        <v>64230</v>
      </c>
      <c r="N35" s="160" t="s">
        <v>1</v>
      </c>
      <c r="O35" s="3">
        <f t="shared" si="9"/>
        <v>34</v>
      </c>
      <c r="P35" s="86">
        <f t="shared" si="8"/>
        <v>64230</v>
      </c>
      <c r="S35" s="28"/>
    </row>
    <row r="36" spans="8:21" ht="13.5" customHeight="1">
      <c r="H36" s="3">
        <v>32</v>
      </c>
      <c r="I36" s="160" t="s">
        <v>35</v>
      </c>
      <c r="J36" s="13">
        <v>663</v>
      </c>
      <c r="K36" s="15"/>
      <c r="M36" s="86">
        <f t="shared" si="7"/>
        <v>22770</v>
      </c>
      <c r="N36" s="162" t="s">
        <v>10</v>
      </c>
      <c r="O36" s="3">
        <f t="shared" si="9"/>
        <v>3</v>
      </c>
      <c r="P36" s="86">
        <f t="shared" si="8"/>
        <v>22770</v>
      </c>
      <c r="S36" s="28"/>
    </row>
    <row r="37" spans="8:21" ht="13.5" customHeight="1" thickBot="1">
      <c r="H37" s="3">
        <v>18</v>
      </c>
      <c r="I37" s="160" t="s">
        <v>22</v>
      </c>
      <c r="J37" s="218">
        <v>549</v>
      </c>
      <c r="K37" s="15"/>
      <c r="M37" s="112">
        <f t="shared" si="7"/>
        <v>47515</v>
      </c>
      <c r="N37" s="378" t="s">
        <v>7</v>
      </c>
      <c r="O37" s="14">
        <f t="shared" si="9"/>
        <v>13</v>
      </c>
      <c r="P37" s="112">
        <f t="shared" si="8"/>
        <v>47515</v>
      </c>
      <c r="S37" s="28"/>
    </row>
    <row r="38" spans="8:21" ht="13.5" customHeight="1" thickTop="1">
      <c r="H38" s="3">
        <v>19</v>
      </c>
      <c r="I38" s="160" t="s">
        <v>23</v>
      </c>
      <c r="J38" s="13">
        <v>481</v>
      </c>
      <c r="K38" s="15"/>
      <c r="M38" s="343">
        <f>SUM(Q13-(Q3+Q4+Q5+Q6+Q7+Q8+Q9+Q10+Q11+Q12))</f>
        <v>379430</v>
      </c>
      <c r="N38" s="410" t="s">
        <v>182</v>
      </c>
      <c r="O38" s="345"/>
      <c r="P38" s="346">
        <f>SUM(M38)</f>
        <v>379430</v>
      </c>
      <c r="U38" s="28"/>
    </row>
    <row r="39" spans="8:21" ht="13.5" customHeight="1">
      <c r="H39" s="3">
        <v>5</v>
      </c>
      <c r="I39" s="160" t="s">
        <v>12</v>
      </c>
      <c r="J39" s="87">
        <v>425</v>
      </c>
      <c r="K39" s="15"/>
      <c r="P39" s="28"/>
    </row>
    <row r="40" spans="8:21" ht="13.5" customHeight="1">
      <c r="H40" s="3">
        <v>7</v>
      </c>
      <c r="I40" s="160" t="s">
        <v>14</v>
      </c>
      <c r="J40" s="13">
        <v>345</v>
      </c>
      <c r="K40" s="15"/>
    </row>
    <row r="41" spans="8:21" ht="13.5" customHeight="1">
      <c r="H41" s="3">
        <v>28</v>
      </c>
      <c r="I41" s="160" t="s">
        <v>32</v>
      </c>
      <c r="J41" s="218">
        <v>203</v>
      </c>
      <c r="K41" s="15"/>
    </row>
    <row r="42" spans="8:21" ht="13.5" customHeight="1" thickBot="1">
      <c r="H42" s="14">
        <v>8</v>
      </c>
      <c r="I42" s="162" t="s">
        <v>15</v>
      </c>
      <c r="J42" s="412">
        <v>0</v>
      </c>
      <c r="K42" s="15"/>
    </row>
    <row r="43" spans="8:21" ht="13.5" customHeight="1" thickTop="1">
      <c r="H43" s="114"/>
      <c r="I43" s="292" t="s">
        <v>8</v>
      </c>
      <c r="J43" s="293">
        <f>SUM(J3:J42)</f>
        <v>1478818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>
      <c r="I51" s="42"/>
      <c r="J51" s="223"/>
      <c r="M51" s="42"/>
      <c r="N51" s="159"/>
    </row>
    <row r="52" spans="1:19" ht="13.5" customHeight="1">
      <c r="A52" s="33" t="s">
        <v>46</v>
      </c>
      <c r="B52" s="22" t="s">
        <v>9</v>
      </c>
      <c r="C52" s="8" t="s">
        <v>197</v>
      </c>
      <c r="D52" s="8" t="s">
        <v>186</v>
      </c>
      <c r="E52" s="24" t="s">
        <v>43</v>
      </c>
      <c r="F52" s="23" t="s">
        <v>42</v>
      </c>
      <c r="G52" s="8" t="s">
        <v>174</v>
      </c>
      <c r="I52" s="42"/>
      <c r="J52" s="159"/>
      <c r="N52" s="30"/>
      <c r="S52" s="386"/>
    </row>
    <row r="53" spans="1:19" ht="13.5" customHeight="1">
      <c r="A53" s="9">
        <v>1</v>
      </c>
      <c r="B53" s="160" t="s">
        <v>21</v>
      </c>
      <c r="C53" s="413">
        <f>SUM(J3)</f>
        <v>443880</v>
      </c>
      <c r="D53" s="87">
        <f t="shared" ref="D53:D63" si="10">SUM(Q3)</f>
        <v>384184</v>
      </c>
      <c r="E53" s="80">
        <f t="shared" ref="E53:E62" si="11">SUM(P16/Q16*100)</f>
        <v>95.391188113279725</v>
      </c>
      <c r="F53" s="20">
        <f t="shared" ref="F53:F63" si="12">SUM(C53/D53*100)</f>
        <v>115.5383878558191</v>
      </c>
      <c r="G53" s="21"/>
      <c r="I53" s="42"/>
      <c r="J53" s="159"/>
    </row>
    <row r="54" spans="1:19" ht="13.5" customHeight="1">
      <c r="A54" s="9">
        <v>2</v>
      </c>
      <c r="B54" s="160" t="s">
        <v>30</v>
      </c>
      <c r="C54" s="413">
        <f t="shared" ref="C54:C62" si="13">SUM(J4)</f>
        <v>130317</v>
      </c>
      <c r="D54" s="87">
        <f t="shared" si="10"/>
        <v>144609</v>
      </c>
      <c r="E54" s="80">
        <f t="shared" si="11"/>
        <v>101.12597581984386</v>
      </c>
      <c r="F54" s="397">
        <f t="shared" si="12"/>
        <v>90.116797709686111</v>
      </c>
      <c r="G54" s="21"/>
      <c r="M54" s="385"/>
      <c r="N54" s="17"/>
    </row>
    <row r="55" spans="1:19" ht="13.5" customHeight="1">
      <c r="A55" s="9">
        <v>3</v>
      </c>
      <c r="B55" s="160" t="s">
        <v>5</v>
      </c>
      <c r="C55" s="413">
        <f t="shared" si="13"/>
        <v>122061</v>
      </c>
      <c r="D55" s="87">
        <f t="shared" si="10"/>
        <v>121731</v>
      </c>
      <c r="E55" s="80">
        <f t="shared" si="11"/>
        <v>96.760921781730829</v>
      </c>
      <c r="F55" s="20">
        <f t="shared" si="12"/>
        <v>100.27108953347957</v>
      </c>
      <c r="G55" s="21"/>
      <c r="I55" s="464"/>
      <c r="J55" s="465"/>
    </row>
    <row r="56" spans="1:19" ht="13.5" customHeight="1">
      <c r="A56" s="9">
        <v>4</v>
      </c>
      <c r="B56" s="160" t="s">
        <v>0</v>
      </c>
      <c r="C56" s="413">
        <f t="shared" si="13"/>
        <v>99402</v>
      </c>
      <c r="D56" s="87">
        <f t="shared" si="10"/>
        <v>93660</v>
      </c>
      <c r="E56" s="80">
        <f t="shared" si="11"/>
        <v>112.50933786078099</v>
      </c>
      <c r="F56" s="20">
        <f t="shared" si="12"/>
        <v>106.13068545803972</v>
      </c>
      <c r="G56" s="21"/>
      <c r="I56" s="464"/>
      <c r="J56" s="465"/>
    </row>
    <row r="57" spans="1:19" ht="13.5" customHeight="1">
      <c r="A57" s="9">
        <v>5</v>
      </c>
      <c r="B57" s="160" t="s">
        <v>2</v>
      </c>
      <c r="C57" s="413">
        <f t="shared" si="13"/>
        <v>73435</v>
      </c>
      <c r="D57" s="87">
        <f t="shared" si="10"/>
        <v>67586</v>
      </c>
      <c r="E57" s="80">
        <f t="shared" si="11"/>
        <v>99.927879381667751</v>
      </c>
      <c r="F57" s="20">
        <f t="shared" si="12"/>
        <v>108.65415914538514</v>
      </c>
      <c r="G57" s="21"/>
      <c r="I57" s="159"/>
      <c r="P57" s="28"/>
    </row>
    <row r="58" spans="1:19" ht="13.5" customHeight="1">
      <c r="A58" s="9">
        <v>6</v>
      </c>
      <c r="B58" s="160" t="s">
        <v>64</v>
      </c>
      <c r="C58" s="413">
        <f t="shared" si="13"/>
        <v>66004</v>
      </c>
      <c r="D58" s="87">
        <f t="shared" si="10"/>
        <v>88880</v>
      </c>
      <c r="E58" s="80">
        <f t="shared" si="11"/>
        <v>105.2930478894809</v>
      </c>
      <c r="F58" s="20">
        <f t="shared" si="12"/>
        <v>74.261926192619271</v>
      </c>
      <c r="G58" s="21"/>
    </row>
    <row r="59" spans="1:19" ht="13.5" customHeight="1">
      <c r="A59" s="9">
        <v>7</v>
      </c>
      <c r="B59" s="162" t="s">
        <v>3</v>
      </c>
      <c r="C59" s="413">
        <f t="shared" si="13"/>
        <v>62743</v>
      </c>
      <c r="D59" s="87">
        <f t="shared" si="10"/>
        <v>69725</v>
      </c>
      <c r="E59" s="80">
        <f t="shared" si="11"/>
        <v>98.066583307283523</v>
      </c>
      <c r="F59" s="20">
        <f t="shared" si="12"/>
        <v>89.986375044818928</v>
      </c>
      <c r="G59" s="21"/>
    </row>
    <row r="60" spans="1:19" ht="13.5" customHeight="1">
      <c r="A60" s="9">
        <v>8</v>
      </c>
      <c r="B60" s="160" t="s">
        <v>1</v>
      </c>
      <c r="C60" s="413">
        <f t="shared" si="13"/>
        <v>58936</v>
      </c>
      <c r="D60" s="87">
        <f t="shared" si="10"/>
        <v>64230</v>
      </c>
      <c r="E60" s="80">
        <f t="shared" si="11"/>
        <v>100.3029374723442</v>
      </c>
      <c r="F60" s="20">
        <f t="shared" si="12"/>
        <v>91.757745601743736</v>
      </c>
      <c r="G60" s="21"/>
    </row>
    <row r="61" spans="1:19" ht="13.5" customHeight="1">
      <c r="A61" s="9">
        <v>9</v>
      </c>
      <c r="B61" s="162" t="s">
        <v>10</v>
      </c>
      <c r="C61" s="413">
        <f t="shared" si="13"/>
        <v>47056</v>
      </c>
      <c r="D61" s="87">
        <f t="shared" si="10"/>
        <v>22770</v>
      </c>
      <c r="E61" s="80">
        <f t="shared" si="11"/>
        <v>101.54948422461048</v>
      </c>
      <c r="F61" s="20">
        <f t="shared" si="12"/>
        <v>206.65788317962233</v>
      </c>
      <c r="G61" s="21"/>
    </row>
    <row r="62" spans="1:19" ht="13.5" customHeight="1" thickBot="1">
      <c r="A62" s="127">
        <v>10</v>
      </c>
      <c r="B62" s="378" t="s">
        <v>7</v>
      </c>
      <c r="C62" s="413">
        <f t="shared" si="13"/>
        <v>45838</v>
      </c>
      <c r="D62" s="128">
        <f t="shared" si="10"/>
        <v>47515</v>
      </c>
      <c r="E62" s="129">
        <f t="shared" si="11"/>
        <v>93.676939426142397</v>
      </c>
      <c r="F62" s="130">
        <f t="shared" si="12"/>
        <v>96.470588235294116</v>
      </c>
      <c r="G62" s="131"/>
    </row>
    <row r="63" spans="1:19" ht="13.5" customHeight="1" thickTop="1">
      <c r="A63" s="114"/>
      <c r="B63" s="132" t="s">
        <v>74</v>
      </c>
      <c r="C63" s="133">
        <f>SUM(J43)</f>
        <v>1478818</v>
      </c>
      <c r="D63" s="133">
        <f t="shared" si="10"/>
        <v>1484320</v>
      </c>
      <c r="E63" s="134">
        <f>SUM(C63/R26*100)</f>
        <v>98.697091447868985</v>
      </c>
      <c r="F63" s="135">
        <f t="shared" si="12"/>
        <v>99.629325212892098</v>
      </c>
      <c r="G63" s="140">
        <v>71.5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2024-07-03T02:18:55Z</cp:lastPrinted>
  <dcterms:created xsi:type="dcterms:W3CDTF">2004-08-12T01:21:30Z</dcterms:created>
  <dcterms:modified xsi:type="dcterms:W3CDTF">2024-07-05T06:55:38Z</dcterms:modified>
</cp:coreProperties>
</file>