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0B99135D-DF13-4F24-80F6-53C0E35C98D7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F61" i="59" l="1"/>
  <c r="F62" i="15"/>
  <c r="N3" i="57"/>
  <c r="M16" i="57" s="1"/>
  <c r="P16" i="57" s="1"/>
  <c r="N4" i="57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F62" i="59" s="1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M17" i="57"/>
  <c r="L4" i="57"/>
  <c r="O29" i="57" s="1"/>
  <c r="O3" i="57"/>
  <c r="O16" i="57" s="1"/>
  <c r="L3" i="57"/>
  <c r="O28" i="57" s="1"/>
  <c r="N13" i="57" l="1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0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<sst xmlns="http://schemas.openxmlformats.org/spreadsheetml/2006/main" count="1671" uniqueCount="215">
  <si>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</si>
  <si>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</si>
  <si>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</si>
  <si>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</si>
  <si>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</si>
  <si>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</si>
  <si>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</si>
  <si>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</si>
  <si>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</si>
  <si>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</si>
  <si>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</si>
  <si>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</si>
  <si>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</si>
  <si>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</si>
  <si>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</si>
  <si>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</si>
  <si>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</si>
  <si>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</si>
  <si>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</si>
  <si>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</si>
  <si>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</si>
  <si>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</si>
  <si>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</si>
  <si>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</si>
  <si>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</si>
  <si>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</si>
  <si>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</si>
  <si>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</si>
  <si>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</si>
  <si>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</si>
  <si>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</si>
  <si>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</si>
  <si>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</si>
  <si>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</si>
  <si>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</si>
  <si>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</si>
  <si>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</si>
  <si>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</si>
  <si>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</si>
  <si>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</si>
  <si>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</si>
  <si>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</si>
  <si>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</si>
  <si>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</si>
  <si>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</si>
  <si>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</si>
  <si>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</si>
  <si>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</si>
  <si>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</si>
  <si>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</si>
  <si>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</si>
  <si>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</si>
  <si>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</si>
  <si>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</si>
  <si>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</si>
  <si>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</si>
  <si>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</si>
  <si>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</si>
  <si>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</si>
  <si>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</si>
  <si>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</si>
  <si>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</si>
  <si>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</si>
  <si>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</si>
  <si>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</si>
  <si>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</si>
  <si>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</si>
  <si>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</si>
  <si>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</si>
  <si>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</si>
  <si>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</si>
  <si>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</si>
  <si>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</si>
  <si>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</si>
  <si>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</si>
  <si>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</si>
  <si>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</si>
  <si>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</si>
  <si>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</si>
  <si>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</si>
  <si>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</si>
  <si>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</si>
  <si>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</si>
  <si>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</si>
  <si>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</si>
  <si>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</si>
  <si>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</si>
  <si>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</si>
  <si>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</si>
  <si>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</si>
  <si>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</si>
  <si>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</si>
  <si>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</si>
  <si>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</si>
  <si>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</si>
  <si>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</si>
  <si>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</si>
  <si>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</si>
  <si>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</si>
  <si>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</si>
  <si>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</si>
  <si>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</si>
  <si>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</si>
  <si>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</si>
  <si>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</si>
  <si>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</si>
  <si>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</si>
  <si>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</si>
  <si>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</si>
  <si>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</si>
  <si>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</si>
  <si>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</si>
  <si>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</si>
  <si>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</si>
  <si>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</si>
  <si>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</si>
  <si>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</si>
  <si>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</si>
  <si>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</si>
  <si>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</si>
  <si>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</si>
  <si>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</si>
  <si>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</si>
  <si>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</si>
  <si>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</si>
  <si>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</si>
  <si>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</si>
  <si>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</si>
  <si>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</si>
  <si>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</si>
  <si>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</si>
  <si>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</si>
  <si>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</si>
  <si>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</si>
  <si>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</si>
  <si>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</si>
  <si>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</si>
  <si>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</si>
  <si>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</si>
  <si>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</si>
  <si>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</si>
  <si>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</si>
  <si>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</si>
  <si>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</si>
  <si>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</si>
  <si>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</si>
  <si>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</si>
  <si>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</si>
  <si>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</si>
  <si>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</si>
  <si>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</si>
  <si>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</si>
  <si>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</si>
  <si>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</si>
  <si>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</si>
  <si>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</si>
  <si>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</si>
  <si>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</si>
  <si>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</si>
  <si>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</si>
  <si>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</si>
  <si>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</si>
  <si>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</si>
  <si>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</si>
  <si>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</si>
  <si>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</si>
  <si>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</si>
  <si>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</si>
  <si>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</si>
  <si>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</si>
  <si>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</si>
  <si>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</si>
  <si>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</si>
  <si>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</si>
  <si>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</si>
  <si>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</si>
  <si>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</si>
  <si>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</si>
  <si>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</si>
  <si>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</si>
  <si>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</si>
  <si>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</si>
  <si>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</si>
  <si>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</si>
  <si>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</si>
  <si>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</si>
  <si>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</si>
  <si>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</si>
  <si>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</si>
  <si>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</si>
  <si>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</si>
  <si>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</si>
  <si>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</si>
  <si>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</si>
  <si>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</si>
  <si>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</si>
  <si>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</si>
  <si>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</si>
  <si>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</si>
  <si>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</si>
  <si>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</si>
  <si>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</si>
  <si>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</si>
  <si>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</si>
  <si>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</si>
  <si>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</si>
  <si>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t>令和6年3月</t>
    <rPh sb="5" eb="6">
      <t>ガツ</t>
    </rPh>
    <phoneticPr fontId="2"/>
  </si>
  <si>
    <t xml:space="preserve">                       令和6年3月所管面（1～3類）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</si>
  <si>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3，658　㎡</t>
    <phoneticPr fontId="2"/>
  </si>
  <si>
    <r>
      <t>104，535  m</t>
    </r>
    <r>
      <rPr>
        <sz val="8"/>
        <rFont val="ＭＳ Ｐゴシック"/>
        <family val="3"/>
        <charset val="128"/>
      </rPr>
      <t>3</t>
    </r>
    <phoneticPr fontId="2"/>
  </si>
  <si>
    <t>14，368　㎡</t>
    <phoneticPr fontId="2"/>
  </si>
  <si>
    <t>　　　　　　　　　　　　　　　　令和6年3月末上位10品目入庫高(県合計）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</si>
  <si>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※</t>
    <phoneticPr fontId="2"/>
  </si>
  <si>
    <t>　　　　　　　　　　　　　　　　令和6年3月末上位10品目保管残高(県合計）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</si>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</sst>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2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8" fillId="0" borderId="0" xfId="0" applyFont="1" applyAlignment="1">
      <alignment horizontal="center"/>
    </xf>
    <xf numFmtId="38" fontId="39" fillId="2" borderId="1" xfId="1" applyFont="1" applyFill="1" applyBorder="1"/>
    <xf numFmtId="38" fontId="39" fillId="2" borderId="10" xfId="1" applyFont="1" applyFill="1" applyBorder="1"/>
    <xf numFmtId="38" fontId="39" fillId="2" borderId="11" xfId="1" applyFont="1" applyFill="1" applyBorder="1"/>
    <xf numFmtId="38" fontId="40" fillId="0" borderId="12" xfId="1" applyFont="1" applyBorder="1"/>
    <xf numFmtId="0" fontId="4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4" fillId="0" borderId="1" xfId="0" applyNumberFormat="1" applyFont="1" applyBorder="1"/>
    <xf numFmtId="38" fontId="40" fillId="0" borderId="0" xfId="1" applyFont="1" applyBorder="1"/>
    <xf numFmtId="38" fontId="41" fillId="0" borderId="12" xfId="1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43" fillId="0" borderId="0" xfId="0" applyFont="1" applyAlignment="1">
      <alignment vertical="center"/>
    </xf>
    <xf numFmtId="38" fontId="38" fillId="0" borderId="0" xfId="1" applyFont="1" applyFill="1" applyAlignment="1">
      <alignment vertical="center"/>
    </xf>
    <xf numFmtId="38" fontId="38" fillId="0" borderId="1" xfId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0" fontId="0" fillId="7" borderId="3" xfId="0" applyFill="1" applyBorder="1" applyAlignment="1">
      <alignment horizontal="center"/>
    </xf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0" fillId="0" borderId="11" xfId="1" applyFont="1" applyFill="1" applyBorder="1"/>
    <xf numFmtId="38" fontId="1" fillId="0" borderId="34" xfId="1" applyBorder="1"/>
    <xf numFmtId="38" fontId="1" fillId="0" borderId="10" xfId="1" applyFont="1" applyBorder="1"/>
    <xf numFmtId="38" fontId="0" fillId="0" borderId="35" xfId="1" applyFont="1" applyFill="1" applyBorder="1"/>
    <xf numFmtId="38" fontId="1" fillId="0" borderId="33" xfId="1" applyBorder="1"/>
    <xf numFmtId="38" fontId="0" fillId="0" borderId="8" xfId="1" applyFont="1" applyBorder="1"/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38" fontId="1" fillId="0" borderId="35" xfId="1" applyBorder="1"/>
    <xf numFmtId="179" fontId="0" fillId="0" borderId="10" xfId="1" applyNumberFormat="1" applyFont="1" applyFill="1" applyBorder="1"/>
    <xf numFmtId="38" fontId="0" fillId="0" borderId="11" xfId="1" applyFont="1" applyBorder="1"/>
    <xf numFmtId="38" fontId="1" fillId="0" borderId="9" xfId="1" applyFont="1" applyFill="1" applyBorder="1"/>
    <xf numFmtId="177" fontId="0" fillId="0" borderId="1" xfId="0" applyNumberFormat="1" applyBorder="1" applyAlignment="1">
      <alignment horizontal="right"/>
    </xf>
    <xf numFmtId="38" fontId="1" fillId="0" borderId="20" xfId="1" applyFont="1" applyFill="1" applyBorder="1"/>
    <xf numFmtId="38" fontId="0" fillId="0" borderId="33" xfId="1" applyFont="1" applyBorder="1"/>
    <xf numFmtId="38" fontId="0" fillId="0" borderId="42" xfId="1" applyFont="1" applyFill="1" applyBorder="1"/>
    <xf numFmtId="177" fontId="0" fillId="0" borderId="1" xfId="0" applyNumberFormat="1" applyBorder="1" applyAlignment="1">
      <alignment horizontal="center"/>
    </xf>
    <xf numFmtId="38" fontId="0" fillId="0" borderId="34" xfId="1" applyFont="1" applyFill="1" applyBorder="1"/>
    <xf numFmtId="38" fontId="0" fillId="0" borderId="20" xfId="1" applyFont="1" applyFill="1" applyBorder="1"/>
    <xf numFmtId="38" fontId="1" fillId="0" borderId="35" xfId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178" fontId="1" fillId="0" borderId="0" xfId="1" applyNumberFormat="1" applyFill="1" applyBorder="1"/>
    <xf numFmtId="0" fontId="8" fillId="0" borderId="0" xfId="0" applyFont="1" applyFill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令和6年3月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令和6年3月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令和6年3月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3.817335577707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16045</c:v>
                </c:pt>
                <c:pt idx="1">
                  <c:v>13705</c:v>
                </c:pt>
                <c:pt idx="2">
                  <c:v>6064</c:v>
                </c:pt>
                <c:pt idx="3">
                  <c:v>3629</c:v>
                </c:pt>
                <c:pt idx="4">
                  <c:v>3383</c:v>
                </c:pt>
                <c:pt idx="5">
                  <c:v>2357</c:v>
                </c:pt>
                <c:pt idx="6">
                  <c:v>2048</c:v>
                </c:pt>
                <c:pt idx="7">
                  <c:v>1523</c:v>
                </c:pt>
                <c:pt idx="8">
                  <c:v>1488</c:v>
                </c:pt>
                <c:pt idx="9">
                  <c:v>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-1.85294620598838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1.10495084518823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-8.6941743248151425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7458</c:v>
                </c:pt>
                <c:pt idx="1">
                  <c:v>14843</c:v>
                </c:pt>
                <c:pt idx="2">
                  <c:v>7228</c:v>
                </c:pt>
                <c:pt idx="3">
                  <c:v>3596</c:v>
                </c:pt>
                <c:pt idx="4">
                  <c:v>3060</c:v>
                </c:pt>
                <c:pt idx="5">
                  <c:v>5802</c:v>
                </c:pt>
                <c:pt idx="6">
                  <c:v>1101</c:v>
                </c:pt>
                <c:pt idx="7">
                  <c:v>3911</c:v>
                </c:pt>
                <c:pt idx="8">
                  <c:v>1406</c:v>
                </c:pt>
                <c:pt idx="9">
                  <c:v>1470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2.2657952069716759E-2"/>
                  <c:y val="1.1363039847291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3943355119825708E-2"/>
                  <c:y val="1.5194166070150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3943355119825708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54173</c:v>
                </c:pt>
                <c:pt idx="1">
                  <c:v>13217</c:v>
                </c:pt>
                <c:pt idx="2">
                  <c:v>12854</c:v>
                </c:pt>
                <c:pt idx="3">
                  <c:v>10509</c:v>
                </c:pt>
                <c:pt idx="4">
                  <c:v>7694</c:v>
                </c:pt>
                <c:pt idx="5">
                  <c:v>5578</c:v>
                </c:pt>
                <c:pt idx="6">
                  <c:v>3302</c:v>
                </c:pt>
                <c:pt idx="7">
                  <c:v>2671</c:v>
                </c:pt>
                <c:pt idx="8">
                  <c:v>1931</c:v>
                </c:pt>
                <c:pt idx="9">
                  <c:v>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8.7055392585730709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1.7429193899782135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48374</c:v>
                </c:pt>
                <c:pt idx="1">
                  <c:v>16666</c:v>
                </c:pt>
                <c:pt idx="2">
                  <c:v>8898</c:v>
                </c:pt>
                <c:pt idx="3">
                  <c:v>18619</c:v>
                </c:pt>
                <c:pt idx="4">
                  <c:v>4194</c:v>
                </c:pt>
                <c:pt idx="5">
                  <c:v>5755</c:v>
                </c:pt>
                <c:pt idx="6">
                  <c:v>2762</c:v>
                </c:pt>
                <c:pt idx="7">
                  <c:v>3102</c:v>
                </c:pt>
                <c:pt idx="8">
                  <c:v>3459</c:v>
                </c:pt>
                <c:pt idx="9">
                  <c:v>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5957446808510637E-2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7730496453900773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627E-2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1.937984496124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化学薬品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29679</c:v>
                </c:pt>
                <c:pt idx="1">
                  <c:v>19068</c:v>
                </c:pt>
                <c:pt idx="2">
                  <c:v>18623</c:v>
                </c:pt>
                <c:pt idx="3">
                  <c:v>16910</c:v>
                </c:pt>
                <c:pt idx="4">
                  <c:v>10319</c:v>
                </c:pt>
                <c:pt idx="5">
                  <c:v>10055</c:v>
                </c:pt>
                <c:pt idx="6">
                  <c:v>8981</c:v>
                </c:pt>
                <c:pt idx="7">
                  <c:v>7680</c:v>
                </c:pt>
                <c:pt idx="8">
                  <c:v>5570</c:v>
                </c:pt>
                <c:pt idx="9">
                  <c:v>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-1.7730496453900709E-3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3.5460992907801418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3.546099290780141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化学薬品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24370</c:v>
                </c:pt>
                <c:pt idx="1">
                  <c:v>23288</c:v>
                </c:pt>
                <c:pt idx="2">
                  <c:v>21165</c:v>
                </c:pt>
                <c:pt idx="3">
                  <c:v>20149</c:v>
                </c:pt>
                <c:pt idx="4">
                  <c:v>9805</c:v>
                </c:pt>
                <c:pt idx="5">
                  <c:v>13890</c:v>
                </c:pt>
                <c:pt idx="6">
                  <c:v>10753</c:v>
                </c:pt>
                <c:pt idx="7">
                  <c:v>11596</c:v>
                </c:pt>
                <c:pt idx="8">
                  <c:v>7089</c:v>
                </c:pt>
                <c:pt idx="9">
                  <c:v>10257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動植物性飼・肥料</c:v>
                </c:pt>
                <c:pt idx="6">
                  <c:v>合成樹脂</c:v>
                </c:pt>
                <c:pt idx="7">
                  <c:v>非鉄金属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22425</c:v>
                </c:pt>
                <c:pt idx="1">
                  <c:v>10525</c:v>
                </c:pt>
                <c:pt idx="2">
                  <c:v>5801</c:v>
                </c:pt>
                <c:pt idx="3">
                  <c:v>5346</c:v>
                </c:pt>
                <c:pt idx="4">
                  <c:v>4176</c:v>
                </c:pt>
                <c:pt idx="5">
                  <c:v>1847</c:v>
                </c:pt>
                <c:pt idx="6">
                  <c:v>1529</c:v>
                </c:pt>
                <c:pt idx="7">
                  <c:v>1214</c:v>
                </c:pt>
                <c:pt idx="8">
                  <c:v>952</c:v>
                </c:pt>
                <c:pt idx="9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1112510936132984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動植物性飼・肥料</c:v>
                </c:pt>
                <c:pt idx="6">
                  <c:v>合成樹脂</c:v>
                </c:pt>
                <c:pt idx="7">
                  <c:v>非鉄金属</c:v>
                </c:pt>
                <c:pt idx="8">
                  <c:v>その他の機械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29835</c:v>
                </c:pt>
                <c:pt idx="1">
                  <c:v>7816</c:v>
                </c:pt>
                <c:pt idx="2">
                  <c:v>3756</c:v>
                </c:pt>
                <c:pt idx="3">
                  <c:v>9190</c:v>
                </c:pt>
                <c:pt idx="4">
                  <c:v>6148</c:v>
                </c:pt>
                <c:pt idx="5">
                  <c:v>0</c:v>
                </c:pt>
                <c:pt idx="6">
                  <c:v>524</c:v>
                </c:pt>
                <c:pt idx="7">
                  <c:v>1186</c:v>
                </c:pt>
                <c:pt idx="8">
                  <c:v>123</c:v>
                </c:pt>
                <c:pt idx="9">
                  <c:v>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1.39983879967760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その他の機械</c:v>
                </c:pt>
                <c:pt idx="8">
                  <c:v>非金属鉱物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44123</c:v>
                </c:pt>
                <c:pt idx="1">
                  <c:v>12085</c:v>
                </c:pt>
                <c:pt idx="2">
                  <c:v>11136</c:v>
                </c:pt>
                <c:pt idx="3">
                  <c:v>8257</c:v>
                </c:pt>
                <c:pt idx="4">
                  <c:v>5138</c:v>
                </c:pt>
                <c:pt idx="5">
                  <c:v>4233</c:v>
                </c:pt>
                <c:pt idx="6">
                  <c:v>1748</c:v>
                </c:pt>
                <c:pt idx="7">
                  <c:v>1097</c:v>
                </c:pt>
                <c:pt idx="8">
                  <c:v>1038</c:v>
                </c:pt>
                <c:pt idx="9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1.883239171374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5.2723527669276916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-1.136260509809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その他の機械</c:v>
                </c:pt>
                <c:pt idx="8">
                  <c:v>非金属鉱物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32060</c:v>
                </c:pt>
                <c:pt idx="1">
                  <c:v>12263</c:v>
                </c:pt>
                <c:pt idx="2">
                  <c:v>10206</c:v>
                </c:pt>
                <c:pt idx="3">
                  <c:v>11526</c:v>
                </c:pt>
                <c:pt idx="4">
                  <c:v>5027</c:v>
                </c:pt>
                <c:pt idx="5">
                  <c:v>4667</c:v>
                </c:pt>
                <c:pt idx="6">
                  <c:v>1080</c:v>
                </c:pt>
                <c:pt idx="7">
                  <c:v>1074</c:v>
                </c:pt>
                <c:pt idx="8">
                  <c:v>1414</c:v>
                </c:pt>
                <c:pt idx="9">
                  <c:v>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0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ゴム製品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411196</c:v>
                </c:pt>
                <c:pt idx="1">
                  <c:v>98283</c:v>
                </c:pt>
                <c:pt idx="2">
                  <c:v>23892</c:v>
                </c:pt>
                <c:pt idx="3">
                  <c:v>22547</c:v>
                </c:pt>
                <c:pt idx="4">
                  <c:v>18781</c:v>
                </c:pt>
                <c:pt idx="5">
                  <c:v>13694</c:v>
                </c:pt>
                <c:pt idx="6">
                  <c:v>13566</c:v>
                </c:pt>
                <c:pt idx="7">
                  <c:v>12238</c:v>
                </c:pt>
                <c:pt idx="8">
                  <c:v>8258</c:v>
                </c:pt>
                <c:pt idx="9">
                  <c:v>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8.7374411323502266E-3"/>
                  <c:y val="7.167894335788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雑品</c:v>
                </c:pt>
                <c:pt idx="5">
                  <c:v>飲料</c:v>
                </c:pt>
                <c:pt idx="6">
                  <c:v>ゴム製品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289586</c:v>
                </c:pt>
                <c:pt idx="1">
                  <c:v>82398</c:v>
                </c:pt>
                <c:pt idx="2">
                  <c:v>18908</c:v>
                </c:pt>
                <c:pt idx="3">
                  <c:v>22109</c:v>
                </c:pt>
                <c:pt idx="4">
                  <c:v>22235</c:v>
                </c:pt>
                <c:pt idx="5">
                  <c:v>17823</c:v>
                </c:pt>
                <c:pt idx="6">
                  <c:v>9268</c:v>
                </c:pt>
                <c:pt idx="7">
                  <c:v>13875</c:v>
                </c:pt>
                <c:pt idx="8">
                  <c:v>11284</c:v>
                </c:pt>
                <c:pt idx="9">
                  <c:v>10556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3.569694852156813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5.3547530952862809E-3"/>
                  <c:y val="-1.443024167433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458715</c:v>
                </c:pt>
                <c:pt idx="1">
                  <c:v>137369</c:v>
                </c:pt>
                <c:pt idx="2">
                  <c:v>132579</c:v>
                </c:pt>
                <c:pt idx="3">
                  <c:v>90220</c:v>
                </c:pt>
                <c:pt idx="4">
                  <c:v>71679</c:v>
                </c:pt>
                <c:pt idx="5">
                  <c:v>70859</c:v>
                </c:pt>
                <c:pt idx="6">
                  <c:v>61387</c:v>
                </c:pt>
                <c:pt idx="7">
                  <c:v>60590</c:v>
                </c:pt>
                <c:pt idx="8">
                  <c:v>47942</c:v>
                </c:pt>
                <c:pt idx="9">
                  <c:v>44791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4279341587429906E-2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5.3547530952861499E-3"/>
                  <c:y val="-2.597448046266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327530</c:v>
                </c:pt>
                <c:pt idx="1">
                  <c:v>142933</c:v>
                </c:pt>
                <c:pt idx="2">
                  <c:v>130370</c:v>
                </c:pt>
                <c:pt idx="3">
                  <c:v>81979</c:v>
                </c:pt>
                <c:pt idx="4">
                  <c:v>63499</c:v>
                </c:pt>
                <c:pt idx="5">
                  <c:v>87922</c:v>
                </c:pt>
                <c:pt idx="6">
                  <c:v>65467</c:v>
                </c:pt>
                <c:pt idx="7">
                  <c:v>64069</c:v>
                </c:pt>
                <c:pt idx="8">
                  <c:v>55310</c:v>
                </c:pt>
                <c:pt idx="9">
                  <c:v>22205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3.3795754163208229E-2"/>
                  <c:y val="-6.0612583977461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0804585324270363"/>
                  <c:y val="-9.7920489296636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0.10066476733143399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458715</c:v>
                </c:pt>
                <c:pt idx="1">
                  <c:v>137369</c:v>
                </c:pt>
                <c:pt idx="2">
                  <c:v>132579</c:v>
                </c:pt>
                <c:pt idx="3">
                  <c:v>90220</c:v>
                </c:pt>
                <c:pt idx="4">
                  <c:v>71679</c:v>
                </c:pt>
                <c:pt idx="5">
                  <c:v>70859</c:v>
                </c:pt>
                <c:pt idx="6">
                  <c:v>61387</c:v>
                </c:pt>
                <c:pt idx="7">
                  <c:v>60590</c:v>
                </c:pt>
                <c:pt idx="8">
                  <c:v>47942</c:v>
                </c:pt>
                <c:pt idx="9">
                  <c:v>44791</c:v>
                </c:pt>
                <c:pt idx="10">
                  <c:v>334575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458715</c:v>
                </c:pt>
                <c:pt idx="1">
                  <c:v>137369</c:v>
                </c:pt>
                <c:pt idx="2">
                  <c:v>132579</c:v>
                </c:pt>
                <c:pt idx="3">
                  <c:v>90220</c:v>
                </c:pt>
                <c:pt idx="4">
                  <c:v>71679</c:v>
                </c:pt>
                <c:pt idx="5">
                  <c:v>70859</c:v>
                </c:pt>
                <c:pt idx="6">
                  <c:v>61387</c:v>
                </c:pt>
                <c:pt idx="7">
                  <c:v>60590</c:v>
                </c:pt>
                <c:pt idx="8">
                  <c:v>47942</c:v>
                </c:pt>
                <c:pt idx="9">
                  <c:v>44791</c:v>
                </c:pt>
                <c:pt idx="10">
                  <c:v>334575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4.6013103323916574E-2"/>
                  <c:y val="-3.672235798111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1772768861907534"/>
                  <c:y val="-7.87277279995171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3.4023094441439097E-2"/>
                  <c:y val="-3.2237246206293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6834926168580067"/>
                  <c:y val="-0.11759833469092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6.7168190183123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205699478404893"/>
                  <c:y val="-8.20994961836667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3.3143150209672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2.6997435665369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327530</c:v>
                </c:pt>
                <c:pt idx="1">
                  <c:v>142933</c:v>
                </c:pt>
                <c:pt idx="2">
                  <c:v>130370</c:v>
                </c:pt>
                <c:pt idx="3">
                  <c:v>81979</c:v>
                </c:pt>
                <c:pt idx="4">
                  <c:v>63499</c:v>
                </c:pt>
                <c:pt idx="5">
                  <c:v>87922</c:v>
                </c:pt>
                <c:pt idx="6">
                  <c:v>65467</c:v>
                </c:pt>
                <c:pt idx="7">
                  <c:v>64069</c:v>
                </c:pt>
                <c:pt idx="8">
                  <c:v>55310</c:v>
                </c:pt>
                <c:pt idx="9">
                  <c:v>22205</c:v>
                </c:pt>
                <c:pt idx="10" formatCode="#,##0_);[Red]\(#,##0\)">
                  <c:v>372032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7772386806740542E-3"/>
                  <c:y val="7.54160796900058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化学繊維糸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14879</c:v>
                </c:pt>
                <c:pt idx="1">
                  <c:v>14848</c:v>
                </c:pt>
                <c:pt idx="2">
                  <c:v>10331</c:v>
                </c:pt>
                <c:pt idx="3">
                  <c:v>6152</c:v>
                </c:pt>
                <c:pt idx="4">
                  <c:v>5793</c:v>
                </c:pt>
                <c:pt idx="5">
                  <c:v>5583</c:v>
                </c:pt>
                <c:pt idx="6">
                  <c:v>4222</c:v>
                </c:pt>
                <c:pt idx="7">
                  <c:v>4120</c:v>
                </c:pt>
                <c:pt idx="8">
                  <c:v>3286</c:v>
                </c:pt>
                <c:pt idx="9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6.8529292846227123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-3.66290885275193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1.4681008479219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その他の日用品</c:v>
                </c:pt>
                <c:pt idx="7">
                  <c:v>化学繊維糸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8546</c:v>
                </c:pt>
                <c:pt idx="1">
                  <c:v>10271</c:v>
                </c:pt>
                <c:pt idx="2">
                  <c:v>22315</c:v>
                </c:pt>
                <c:pt idx="3">
                  <c:v>5253</c:v>
                </c:pt>
                <c:pt idx="4">
                  <c:v>5911</c:v>
                </c:pt>
                <c:pt idx="5">
                  <c:v>5373</c:v>
                </c:pt>
                <c:pt idx="6">
                  <c:v>4983</c:v>
                </c:pt>
                <c:pt idx="7">
                  <c:v>2374</c:v>
                </c:pt>
                <c:pt idx="8">
                  <c:v>2990</c:v>
                </c:pt>
                <c:pt idx="9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2,473,143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2,473,143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391815</c:v>
                </c:pt>
                <c:pt idx="2">
                  <c:v>514802</c:v>
                </c:pt>
                <c:pt idx="3">
                  <c:v>250510</c:v>
                </c:pt>
                <c:pt idx="4">
                  <c:v>277203</c:v>
                </c:pt>
                <c:pt idx="5">
                  <c:v>847175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83747</c:v>
                </c:pt>
                <c:pt idx="1">
                  <c:v>16285</c:v>
                </c:pt>
                <c:pt idx="2">
                  <c:v>12845</c:v>
                </c:pt>
                <c:pt idx="3">
                  <c:v>9309</c:v>
                </c:pt>
                <c:pt idx="4">
                  <c:v>8685</c:v>
                </c:pt>
                <c:pt idx="5">
                  <c:v>8517</c:v>
                </c:pt>
                <c:pt idx="6">
                  <c:v>5868</c:v>
                </c:pt>
                <c:pt idx="7">
                  <c:v>5257</c:v>
                </c:pt>
                <c:pt idx="8">
                  <c:v>5228</c:v>
                </c:pt>
                <c:pt idx="9">
                  <c:v>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7.5751610594129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-3.4948964712744239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-1.7519770812962105E-3"/>
                  <c:y val="-1.1363934621808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1.6792410752577496E-3"/>
                  <c:y val="-7.5766523502743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81948</c:v>
                </c:pt>
                <c:pt idx="1">
                  <c:v>23728</c:v>
                </c:pt>
                <c:pt idx="2">
                  <c:v>12901</c:v>
                </c:pt>
                <c:pt idx="3">
                  <c:v>13292</c:v>
                </c:pt>
                <c:pt idx="4">
                  <c:v>9444</c:v>
                </c:pt>
                <c:pt idx="5">
                  <c:v>9897</c:v>
                </c:pt>
                <c:pt idx="6">
                  <c:v>14711</c:v>
                </c:pt>
                <c:pt idx="7">
                  <c:v>5699</c:v>
                </c:pt>
                <c:pt idx="8">
                  <c:v>4500</c:v>
                </c:pt>
                <c:pt idx="9">
                  <c:v>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2.3049645390070921E-2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3.5460992907801418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雑品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68768</c:v>
                </c:pt>
                <c:pt idx="1">
                  <c:v>44788</c:v>
                </c:pt>
                <c:pt idx="2">
                  <c:v>39968</c:v>
                </c:pt>
                <c:pt idx="3">
                  <c:v>29792</c:v>
                </c:pt>
                <c:pt idx="4">
                  <c:v>26806</c:v>
                </c:pt>
                <c:pt idx="5">
                  <c:v>17009</c:v>
                </c:pt>
                <c:pt idx="6">
                  <c:v>16575</c:v>
                </c:pt>
                <c:pt idx="7">
                  <c:v>13892</c:v>
                </c:pt>
                <c:pt idx="8">
                  <c:v>10805</c:v>
                </c:pt>
                <c:pt idx="9">
                  <c:v>10335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-3.250553465877445E-17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0638297872340425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-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-3.5460992907801418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雑品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85789</c:v>
                </c:pt>
                <c:pt idx="1">
                  <c:v>22202</c:v>
                </c:pt>
                <c:pt idx="2">
                  <c:v>47719</c:v>
                </c:pt>
                <c:pt idx="3">
                  <c:v>20218</c:v>
                </c:pt>
                <c:pt idx="4">
                  <c:v>27412</c:v>
                </c:pt>
                <c:pt idx="5">
                  <c:v>17785</c:v>
                </c:pt>
                <c:pt idx="6">
                  <c:v>16660</c:v>
                </c:pt>
                <c:pt idx="7">
                  <c:v>16226</c:v>
                </c:pt>
                <c:pt idx="8">
                  <c:v>12588</c:v>
                </c:pt>
                <c:pt idx="9">
                  <c:v>12814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5.333333333333398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動植物性飼・肥料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14842</c:v>
                </c:pt>
                <c:pt idx="1">
                  <c:v>13164</c:v>
                </c:pt>
                <c:pt idx="2">
                  <c:v>8991</c:v>
                </c:pt>
                <c:pt idx="3">
                  <c:v>3309</c:v>
                </c:pt>
                <c:pt idx="4">
                  <c:v>1717</c:v>
                </c:pt>
                <c:pt idx="5">
                  <c:v>1635</c:v>
                </c:pt>
                <c:pt idx="6">
                  <c:v>1615</c:v>
                </c:pt>
                <c:pt idx="7">
                  <c:v>1577</c:v>
                </c:pt>
                <c:pt idx="8">
                  <c:v>1394</c:v>
                </c:pt>
                <c:pt idx="9">
                  <c:v>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動植物性飼・肥料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13114</c:v>
                </c:pt>
                <c:pt idx="1">
                  <c:v>6560</c:v>
                </c:pt>
                <c:pt idx="2">
                  <c:v>2268</c:v>
                </c:pt>
                <c:pt idx="3">
                  <c:v>8890</c:v>
                </c:pt>
                <c:pt idx="4">
                  <c:v>1561</c:v>
                </c:pt>
                <c:pt idx="5">
                  <c:v>0</c:v>
                </c:pt>
                <c:pt idx="6">
                  <c:v>273</c:v>
                </c:pt>
                <c:pt idx="7">
                  <c:v>1308</c:v>
                </c:pt>
                <c:pt idx="8">
                  <c:v>1344</c:v>
                </c:pt>
                <c:pt idx="9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9.2311295733702576E-6"/>
                  <c:y val="-2.4580571496359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1.7908269940833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30054</c:v>
                </c:pt>
                <c:pt idx="1">
                  <c:v>16539</c:v>
                </c:pt>
                <c:pt idx="2">
                  <c:v>12483</c:v>
                </c:pt>
                <c:pt idx="3">
                  <c:v>8587</c:v>
                </c:pt>
                <c:pt idx="4">
                  <c:v>7104</c:v>
                </c:pt>
                <c:pt idx="5">
                  <c:v>5400</c:v>
                </c:pt>
                <c:pt idx="6">
                  <c:v>3192</c:v>
                </c:pt>
                <c:pt idx="7">
                  <c:v>2804</c:v>
                </c:pt>
                <c:pt idx="8">
                  <c:v>2467</c:v>
                </c:pt>
                <c:pt idx="9">
                  <c:v>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-1.7543279531003506E-3"/>
                  <c:y val="7.076827260999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20418</c:v>
                </c:pt>
                <c:pt idx="1">
                  <c:v>14396</c:v>
                </c:pt>
                <c:pt idx="2">
                  <c:v>14627</c:v>
                </c:pt>
                <c:pt idx="3">
                  <c:v>8228</c:v>
                </c:pt>
                <c:pt idx="4">
                  <c:v>6058</c:v>
                </c:pt>
                <c:pt idx="5">
                  <c:v>5944</c:v>
                </c:pt>
                <c:pt idx="6">
                  <c:v>3141</c:v>
                </c:pt>
                <c:pt idx="7">
                  <c:v>4848</c:v>
                </c:pt>
                <c:pt idx="8">
                  <c:v>2485</c:v>
                </c:pt>
                <c:pt idx="9">
                  <c:v>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2.508932351198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1.792058250783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5727394038230671E-2"/>
                  <c:y val="-2.508960573476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421835</c:v>
                </c:pt>
                <c:pt idx="1">
                  <c:v>113837</c:v>
                </c:pt>
                <c:pt idx="2">
                  <c:v>41030</c:v>
                </c:pt>
                <c:pt idx="3">
                  <c:v>23217</c:v>
                </c:pt>
                <c:pt idx="4">
                  <c:v>23179</c:v>
                </c:pt>
                <c:pt idx="5">
                  <c:v>20193</c:v>
                </c:pt>
                <c:pt idx="6">
                  <c:v>17940</c:v>
                </c:pt>
                <c:pt idx="7">
                  <c:v>16410</c:v>
                </c:pt>
                <c:pt idx="8">
                  <c:v>15434</c:v>
                </c:pt>
                <c:pt idx="9">
                  <c:v>12124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5.2424646794101814E-3"/>
                  <c:y val="-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-6.9899529058802838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5.2424646794102768E-3"/>
                  <c:y val="-5.64445573467011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299820</c:v>
                </c:pt>
                <c:pt idx="1">
                  <c:v>111701</c:v>
                </c:pt>
                <c:pt idx="2">
                  <c:v>33890</c:v>
                </c:pt>
                <c:pt idx="3">
                  <c:v>25444</c:v>
                </c:pt>
                <c:pt idx="4">
                  <c:v>30319</c:v>
                </c:pt>
                <c:pt idx="5">
                  <c:v>21168</c:v>
                </c:pt>
                <c:pt idx="6">
                  <c:v>17677</c:v>
                </c:pt>
                <c:pt idx="7">
                  <c:v>14133</c:v>
                </c:pt>
                <c:pt idx="8">
                  <c:v>17070</c:v>
                </c:pt>
                <c:pt idx="9">
                  <c:v>13439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3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128706</c:v>
                </c:pt>
                <c:pt idx="1">
                  <c:v>249079</c:v>
                </c:pt>
                <c:pt idx="2">
                  <c:v>309908</c:v>
                </c:pt>
                <c:pt idx="3">
                  <c:v>218758</c:v>
                </c:pt>
                <c:pt idx="4">
                  <c:v>159874</c:v>
                </c:pt>
                <c:pt idx="5">
                  <c:v>597053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62932</c:v>
                </c:pt>
                <c:pt idx="1">
                  <c:v>142736</c:v>
                </c:pt>
                <c:pt idx="2">
                  <c:v>204894</c:v>
                </c:pt>
                <c:pt idx="3">
                  <c:v>31752</c:v>
                </c:pt>
                <c:pt idx="4">
                  <c:v>117329</c:v>
                </c:pt>
                <c:pt idx="5">
                  <c:v>250122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0.6716100147152444</c:v>
                </c:pt>
                <c:pt idx="1">
                  <c:v>0.63570562637979655</c:v>
                </c:pt>
                <c:pt idx="2">
                  <c:v>0.60199455324571394</c:v>
                </c:pt>
                <c:pt idx="3">
                  <c:v>0.87325056883956731</c:v>
                </c:pt>
                <c:pt idx="4">
                  <c:v>0.57673978997341302</c:v>
                </c:pt>
                <c:pt idx="5">
                  <c:v>0.70475757665181338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5.354753095286215E-3"/>
                  <c:y val="-5.7722330163275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0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2494423889001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4279341587429972E-2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433198</c:v>
                </c:pt>
                <c:pt idx="1">
                  <c:v>111493</c:v>
                </c:pt>
                <c:pt idx="2">
                  <c:v>107022</c:v>
                </c:pt>
                <c:pt idx="3">
                  <c:v>104041</c:v>
                </c:pt>
                <c:pt idx="4">
                  <c:v>52564</c:v>
                </c:pt>
                <c:pt idx="5">
                  <c:v>43668</c:v>
                </c:pt>
                <c:pt idx="6">
                  <c:v>39452</c:v>
                </c:pt>
                <c:pt idx="7">
                  <c:v>33994</c:v>
                </c:pt>
                <c:pt idx="8">
                  <c:v>31887</c:v>
                </c:pt>
                <c:pt idx="9">
                  <c:v>29680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5.35461255058555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7.13967079371495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-5.3547530952862809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8.3075972562301353E-4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314963</c:v>
                </c:pt>
                <c:pt idx="1">
                  <c:v>106485</c:v>
                </c:pt>
                <c:pt idx="2">
                  <c:v>96236</c:v>
                </c:pt>
                <c:pt idx="3">
                  <c:v>92664</c:v>
                </c:pt>
                <c:pt idx="4">
                  <c:v>65483</c:v>
                </c:pt>
                <c:pt idx="5">
                  <c:v>53125</c:v>
                </c:pt>
                <c:pt idx="6">
                  <c:v>43036</c:v>
                </c:pt>
                <c:pt idx="7">
                  <c:v>38547</c:v>
                </c:pt>
                <c:pt idx="8">
                  <c:v>42027</c:v>
                </c:pt>
                <c:pt idx="9">
                  <c:v>24381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9.7684456109652956E-2"/>
                  <c:y val="-6.80422114666859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7.3881598133566623E-2"/>
                  <c:y val="-0.121774663488165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4.7678100066551508E-2"/>
                  <c:y val="-5.8024272195333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1.2293577981651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2.63911965132798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5.6980056980056983E-3"/>
                  <c:y val="3.315899732716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1785375118708452E-2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433198</c:v>
                </c:pt>
                <c:pt idx="1">
                  <c:v>111493</c:v>
                </c:pt>
                <c:pt idx="2">
                  <c:v>107022</c:v>
                </c:pt>
                <c:pt idx="3">
                  <c:v>104041</c:v>
                </c:pt>
                <c:pt idx="4">
                  <c:v>52564</c:v>
                </c:pt>
                <c:pt idx="5">
                  <c:v>43668</c:v>
                </c:pt>
                <c:pt idx="6">
                  <c:v>39452</c:v>
                </c:pt>
                <c:pt idx="7">
                  <c:v>33994</c:v>
                </c:pt>
                <c:pt idx="8">
                  <c:v>31887</c:v>
                </c:pt>
                <c:pt idx="9">
                  <c:v>29680</c:v>
                </c:pt>
                <c:pt idx="10">
                  <c:v>140723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433198</c:v>
                </c:pt>
                <c:pt idx="1">
                  <c:v>111493</c:v>
                </c:pt>
                <c:pt idx="2">
                  <c:v>107022</c:v>
                </c:pt>
                <c:pt idx="3">
                  <c:v>104041</c:v>
                </c:pt>
                <c:pt idx="4">
                  <c:v>52564</c:v>
                </c:pt>
                <c:pt idx="5">
                  <c:v>43668</c:v>
                </c:pt>
                <c:pt idx="6">
                  <c:v>39452</c:v>
                </c:pt>
                <c:pt idx="7">
                  <c:v>33994</c:v>
                </c:pt>
                <c:pt idx="8">
                  <c:v>31887</c:v>
                </c:pt>
                <c:pt idx="9">
                  <c:v>29680</c:v>
                </c:pt>
                <c:pt idx="10">
                  <c:v>140723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0368909993121089"/>
                  <c:y val="-9.18947717742178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3899020256055786"/>
                  <c:y val="-9.9546746311883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4664609671882617"/>
                  <c:y val="-7.2597459800283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937495408493787"/>
                  <c:y val="-0.116528433945756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8264444043731165E-2"/>
                  <c:y val="-7.1621323196669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6685299833703975E-3"/>
                  <c:y val="1.598467432950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3.4438634102034953E-2"/>
                  <c:y val="6.1876006878450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314963</c:v>
                </c:pt>
                <c:pt idx="1">
                  <c:v>106485</c:v>
                </c:pt>
                <c:pt idx="2">
                  <c:v>96236</c:v>
                </c:pt>
                <c:pt idx="3">
                  <c:v>92664</c:v>
                </c:pt>
                <c:pt idx="4">
                  <c:v>65483</c:v>
                </c:pt>
                <c:pt idx="5">
                  <c:v>53125</c:v>
                </c:pt>
                <c:pt idx="6">
                  <c:v>43036</c:v>
                </c:pt>
                <c:pt idx="7">
                  <c:v>38547</c:v>
                </c:pt>
                <c:pt idx="8">
                  <c:v>42027</c:v>
                </c:pt>
                <c:pt idx="9">
                  <c:v>24381</c:v>
                </c:pt>
                <c:pt idx="10" formatCode="#,##0_);[Red]\(#,##0\)">
                  <c:v>158844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9" customWidth="1"/>
    <col min="3" max="3" width="9.625" style="230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4"/>
      <c r="B1" s="225"/>
      <c r="C1" s="226"/>
      <c r="D1" s="227"/>
      <c r="E1" s="227"/>
      <c r="F1" s="227"/>
      <c r="G1" s="227"/>
      <c r="H1" s="228"/>
    </row>
    <row r="2" spans="1:8" ht="24">
      <c r="A2" s="447" t="s">
        <v>131</v>
      </c>
      <c r="B2" s="448"/>
      <c r="C2" s="448"/>
      <c r="D2" s="448"/>
      <c r="E2" s="448"/>
      <c r="F2" s="448"/>
      <c r="G2" s="448"/>
      <c r="H2" s="449"/>
    </row>
    <row r="3" spans="1:8" ht="30" customHeight="1">
      <c r="A3" s="450"/>
      <c r="B3" s="448"/>
      <c r="C3" s="448"/>
      <c r="D3" s="448"/>
      <c r="E3" s="448"/>
      <c r="F3" s="448"/>
      <c r="G3" s="448"/>
      <c r="H3" s="449"/>
    </row>
    <row r="4" spans="1:8">
      <c r="A4" s="99"/>
      <c r="H4" s="231"/>
    </row>
    <row r="5" spans="1:8">
      <c r="A5" s="232"/>
      <c r="B5"/>
      <c r="C5"/>
      <c r="D5"/>
      <c r="E5"/>
      <c r="F5"/>
      <c r="G5"/>
      <c r="H5" s="233"/>
    </row>
    <row r="6" spans="1:8" ht="23.25" customHeight="1">
      <c r="A6" s="234"/>
      <c r="B6" s="235" t="s">
        <v>132</v>
      </c>
      <c r="C6" s="236"/>
      <c r="D6" s="237" t="s">
        <v>133</v>
      </c>
      <c r="E6" s="237"/>
      <c r="F6" s="238"/>
      <c r="G6" s="238"/>
      <c r="H6" s="231"/>
    </row>
    <row r="7" spans="1:8" s="238" customFormat="1" ht="17.100000000000001" customHeight="1">
      <c r="A7" s="239"/>
      <c r="B7" s="240">
        <v>1</v>
      </c>
      <c r="C7" s="241"/>
      <c r="D7" s="238" t="s">
        <v>134</v>
      </c>
      <c r="G7" s="242"/>
      <c r="H7" s="243"/>
    </row>
    <row r="8" spans="1:8" s="238" customFormat="1" ht="17.100000000000001" customHeight="1">
      <c r="A8" s="239"/>
      <c r="B8" s="244"/>
      <c r="C8" s="241"/>
      <c r="H8" s="243"/>
    </row>
    <row r="9" spans="1:8" s="238" customFormat="1" ht="17.100000000000001" customHeight="1">
      <c r="A9" s="239"/>
      <c r="B9" s="245">
        <v>2</v>
      </c>
      <c r="C9" s="241"/>
      <c r="D9" s="238" t="s">
        <v>135</v>
      </c>
      <c r="G9" s="242"/>
      <c r="H9" s="243"/>
    </row>
    <row r="10" spans="1:8" s="238" customFormat="1" ht="17.100000000000001" customHeight="1">
      <c r="A10" s="239"/>
      <c r="B10" s="244"/>
      <c r="C10" s="241"/>
      <c r="H10" s="243"/>
    </row>
    <row r="11" spans="1:8" s="238" customFormat="1" ht="17.100000000000001" customHeight="1">
      <c r="A11" s="239"/>
      <c r="B11" s="246">
        <v>3</v>
      </c>
      <c r="C11" s="241"/>
      <c r="D11" s="238" t="s">
        <v>136</v>
      </c>
      <c r="G11" s="242"/>
      <c r="H11" s="243"/>
    </row>
    <row r="12" spans="1:8" s="238" customFormat="1" ht="17.100000000000001" customHeight="1">
      <c r="A12" s="239"/>
      <c r="B12" s="244"/>
      <c r="C12" s="241"/>
      <c r="H12" s="243"/>
    </row>
    <row r="13" spans="1:8" s="238" customFormat="1" ht="17.100000000000001" customHeight="1">
      <c r="A13" s="239"/>
      <c r="B13" s="342">
        <v>4</v>
      </c>
      <c r="C13" s="241"/>
      <c r="D13" s="238" t="s">
        <v>137</v>
      </c>
      <c r="G13" s="242"/>
      <c r="H13" s="243"/>
    </row>
    <row r="14" spans="1:8" s="238" customFormat="1" ht="17.100000000000001" customHeight="1">
      <c r="A14" s="239"/>
      <c r="B14" s="244" t="s">
        <v>138</v>
      </c>
      <c r="C14" s="241"/>
      <c r="H14" s="243"/>
    </row>
    <row r="15" spans="1:8" s="238" customFormat="1" ht="17.100000000000001" customHeight="1">
      <c r="A15" s="239"/>
      <c r="B15" s="247">
        <v>5</v>
      </c>
      <c r="C15" s="241"/>
      <c r="D15" s="238" t="s">
        <v>139</v>
      </c>
      <c r="G15" s="242"/>
      <c r="H15" s="243"/>
    </row>
    <row r="16" spans="1:8" s="238" customFormat="1" ht="17.100000000000001" customHeight="1">
      <c r="A16" s="239"/>
      <c r="B16" s="244"/>
      <c r="C16" s="241"/>
      <c r="H16" s="243"/>
    </row>
    <row r="17" spans="1:8" s="238" customFormat="1" ht="17.100000000000001" customHeight="1">
      <c r="A17" s="239"/>
      <c r="B17" s="248">
        <v>6</v>
      </c>
      <c r="C17" s="241"/>
      <c r="D17" s="238" t="s">
        <v>140</v>
      </c>
      <c r="H17" s="243"/>
    </row>
    <row r="18" spans="1:8" s="238" customFormat="1" ht="17.100000000000001" customHeight="1">
      <c r="A18" s="239"/>
      <c r="B18" s="244"/>
      <c r="C18" s="241"/>
      <c r="H18" s="243"/>
    </row>
    <row r="19" spans="1:8" s="238" customFormat="1" ht="17.100000000000001" customHeight="1">
      <c r="A19" s="239"/>
      <c r="B19" s="249">
        <v>7</v>
      </c>
      <c r="C19" s="241"/>
      <c r="D19" s="238" t="s">
        <v>141</v>
      </c>
      <c r="H19" s="243"/>
    </row>
    <row r="20" spans="1:8" s="238" customFormat="1" ht="17.100000000000001" customHeight="1">
      <c r="A20" s="239"/>
      <c r="B20" s="244"/>
      <c r="C20" s="241"/>
      <c r="H20" s="243"/>
    </row>
    <row r="21" spans="1:8" s="238" customFormat="1" ht="17.100000000000001" customHeight="1">
      <c r="A21" s="239"/>
      <c r="B21" s="250">
        <v>8</v>
      </c>
      <c r="C21" s="241"/>
      <c r="D21" s="238" t="s">
        <v>142</v>
      </c>
      <c r="H21" s="243"/>
    </row>
    <row r="22" spans="1:8" s="238" customFormat="1" ht="17.100000000000001" customHeight="1">
      <c r="A22" s="239"/>
      <c r="B22" s="244"/>
      <c r="C22" s="241"/>
      <c r="H22" s="243"/>
    </row>
    <row r="23" spans="1:8" s="238" customFormat="1" ht="17.100000000000001" customHeight="1">
      <c r="A23" s="239"/>
      <c r="B23" s="251">
        <v>9</v>
      </c>
      <c r="C23" s="241"/>
      <c r="D23" s="238" t="s">
        <v>143</v>
      </c>
      <c r="H23" s="243"/>
    </row>
    <row r="24" spans="1:8" s="238" customFormat="1" ht="17.100000000000001" customHeight="1">
      <c r="A24" s="239"/>
      <c r="B24" s="244"/>
      <c r="C24" s="241"/>
      <c r="H24" s="243"/>
    </row>
    <row r="25" spans="1:8" s="238" customFormat="1" ht="17.100000000000001" customHeight="1">
      <c r="A25" s="239"/>
      <c r="B25" s="252">
        <v>10</v>
      </c>
      <c r="C25" s="241"/>
      <c r="D25" s="238" t="s">
        <v>144</v>
      </c>
      <c r="H25" s="243"/>
    </row>
    <row r="26" spans="1:8" s="238" customFormat="1" ht="17.100000000000001" customHeight="1">
      <c r="A26" s="239"/>
      <c r="B26" s="244"/>
      <c r="C26" s="241"/>
      <c r="H26" s="243"/>
    </row>
    <row r="27" spans="1:8" s="238" customFormat="1" ht="17.100000000000001" customHeight="1">
      <c r="A27" s="239"/>
      <c r="B27" s="253">
        <v>11</v>
      </c>
      <c r="C27" s="241"/>
      <c r="D27" s="238" t="s">
        <v>145</v>
      </c>
      <c r="H27" s="243"/>
    </row>
    <row r="28" spans="1:8" s="238" customFormat="1" ht="17.100000000000001" customHeight="1">
      <c r="A28" s="239"/>
      <c r="B28" s="244"/>
      <c r="C28" s="241"/>
      <c r="H28" s="243"/>
    </row>
    <row r="29" spans="1:8" s="238" customFormat="1" ht="17.100000000000001" customHeight="1">
      <c r="A29" s="239"/>
      <c r="B29" s="269">
        <v>12</v>
      </c>
      <c r="C29" s="241"/>
      <c r="D29" s="238" t="s">
        <v>146</v>
      </c>
      <c r="H29" s="243"/>
    </row>
    <row r="30" spans="1:8" s="238" customFormat="1" ht="17.100000000000001" customHeight="1">
      <c r="A30" s="254"/>
      <c r="B30" s="255"/>
      <c r="C30" s="256"/>
      <c r="D30" s="256"/>
      <c r="E30" s="256"/>
      <c r="F30" s="256"/>
      <c r="G30" s="256"/>
      <c r="H30" s="257"/>
    </row>
    <row r="31" spans="1:8" s="238" customFormat="1" ht="17.100000000000001" customHeight="1">
      <c r="A31" s="239"/>
      <c r="B31" s="269">
        <v>13</v>
      </c>
      <c r="C31" s="258"/>
      <c r="D31" s="238" t="s">
        <v>147</v>
      </c>
      <c r="H31" s="243"/>
    </row>
    <row r="32" spans="1:8" s="238" customFormat="1" ht="17.100000000000001" customHeight="1">
      <c r="A32" s="239"/>
      <c r="B32" s="244"/>
      <c r="C32" s="241"/>
      <c r="H32" s="243"/>
    </row>
    <row r="33" spans="1:8" s="238" customFormat="1" ht="17.100000000000001" customHeight="1">
      <c r="A33" s="239"/>
      <c r="B33" s="269">
        <v>14</v>
      </c>
      <c r="C33" s="241"/>
      <c r="D33" s="238" t="s">
        <v>148</v>
      </c>
      <c r="H33" s="243"/>
    </row>
    <row r="34" spans="1:8" s="238" customFormat="1" ht="17.100000000000001" customHeight="1">
      <c r="A34" s="259"/>
      <c r="B34" s="244"/>
      <c r="C34" s="241"/>
      <c r="D34" s="260"/>
      <c r="E34" s="260"/>
      <c r="F34" s="260"/>
      <c r="G34" s="260"/>
      <c r="H34" s="261"/>
    </row>
    <row r="35" spans="1:8" s="238" customFormat="1" ht="17.100000000000001" customHeight="1">
      <c r="A35" s="239"/>
      <c r="B35" s="269">
        <v>15</v>
      </c>
      <c r="C35" s="241"/>
      <c r="D35" s="238" t="s">
        <v>91</v>
      </c>
      <c r="E35" s="238" t="s">
        <v>149</v>
      </c>
      <c r="H35" s="243"/>
    </row>
    <row r="36" spans="1:8" s="238" customFormat="1" ht="17.100000000000001" customHeight="1">
      <c r="A36" s="259"/>
      <c r="B36" s="262"/>
      <c r="C36" s="260"/>
      <c r="D36" s="260"/>
      <c r="E36" s="260"/>
      <c r="F36" s="260"/>
      <c r="G36" s="260"/>
      <c r="H36" s="261"/>
    </row>
    <row r="37" spans="1:8" s="238" customFormat="1" ht="17.100000000000001" customHeight="1">
      <c r="A37" s="239"/>
      <c r="B37" s="269">
        <v>16</v>
      </c>
      <c r="C37" s="258"/>
      <c r="D37" s="238" t="s">
        <v>150</v>
      </c>
      <c r="H37" s="243"/>
    </row>
    <row r="38" spans="1:8" s="238" customFormat="1" ht="17.100000000000001" customHeight="1">
      <c r="A38" s="239"/>
      <c r="B38" s="244"/>
      <c r="C38" s="241"/>
      <c r="H38" s="243"/>
    </row>
    <row r="39" spans="1:8" s="238" customFormat="1" ht="17.100000000000001" customHeight="1">
      <c r="A39" s="239"/>
      <c r="B39" s="269">
        <v>17</v>
      </c>
      <c r="C39" s="258"/>
      <c r="D39" s="238" t="s">
        <v>151</v>
      </c>
      <c r="H39" s="243"/>
    </row>
    <row r="40" spans="1:8" s="238" customFormat="1" ht="17.100000000000001" customHeight="1">
      <c r="A40" s="239"/>
      <c r="B40" s="270"/>
      <c r="C40" s="258"/>
      <c r="H40" s="243"/>
    </row>
    <row r="41" spans="1:8" s="238" customFormat="1" ht="17.100000000000001" customHeight="1">
      <c r="A41" s="239"/>
      <c r="B41" s="244"/>
      <c r="C41" s="241"/>
      <c r="H41" s="243"/>
    </row>
    <row r="42" spans="1:8" s="238" customFormat="1" ht="29.25" customHeight="1">
      <c r="A42" s="451" t="s">
        <v>152</v>
      </c>
      <c r="B42" s="452"/>
      <c r="C42" s="452"/>
      <c r="D42" s="452"/>
      <c r="E42" s="452"/>
      <c r="F42" s="452"/>
      <c r="G42" s="452"/>
      <c r="H42" s="453"/>
    </row>
    <row r="43" spans="1:8" s="238" customFormat="1" ht="14.25">
      <c r="A43" s="263"/>
      <c r="B43" s="264"/>
      <c r="C43" s="265"/>
      <c r="D43" s="266"/>
      <c r="E43" s="266"/>
      <c r="F43" s="266"/>
      <c r="G43" s="266"/>
      <c r="H43" s="267"/>
    </row>
    <row r="44" spans="1:8" s="268" customFormat="1">
      <c r="B44" s="229"/>
      <c r="C44" s="230"/>
    </row>
    <row r="45" spans="1:8" s="268" customFormat="1">
      <c r="B45" s="229"/>
      <c r="C45" s="230"/>
    </row>
    <row r="46" spans="1:8" s="268" customFormat="1">
      <c r="B46" s="229"/>
      <c r="C46" s="230"/>
    </row>
    <row r="47" spans="1:8" s="268" customFormat="1">
      <c r="B47" s="229"/>
      <c r="C47" s="230"/>
    </row>
    <row r="48" spans="1:8" s="268" customFormat="1">
      <c r="B48" s="229"/>
      <c r="C48" s="230"/>
    </row>
    <row r="49" spans="2:3" s="268" customFormat="1">
      <c r="B49" s="229"/>
      <c r="C49" s="230"/>
    </row>
    <row r="50" spans="2:3" s="268" customFormat="1">
      <c r="B50" s="229"/>
      <c r="C50" s="230"/>
    </row>
    <row r="51" spans="2:3" s="268" customFormat="1">
      <c r="B51" s="229"/>
      <c r="C51" s="230"/>
    </row>
    <row r="52" spans="2:3" s="268" customFormat="1">
      <c r="B52" s="229"/>
      <c r="C52" s="230"/>
    </row>
    <row r="53" spans="2:3" s="268" customFormat="1">
      <c r="B53" s="229"/>
      <c r="C53" s="230"/>
    </row>
    <row r="54" spans="2:3" s="268" customFormat="1">
      <c r="B54" s="229"/>
      <c r="C54" s="230"/>
    </row>
    <row r="55" spans="2:3" s="268" customFormat="1">
      <c r="B55" s="229"/>
      <c r="C55" s="230"/>
    </row>
    <row r="56" spans="2:3" s="268" customFormat="1">
      <c r="B56" s="229"/>
      <c r="C56" s="230"/>
    </row>
    <row r="57" spans="2:3" s="268" customFormat="1">
      <c r="B57" s="229"/>
      <c r="C57" s="230"/>
    </row>
    <row r="58" spans="2:3" s="268" customFormat="1">
      <c r="B58" s="229"/>
      <c r="C58" s="230"/>
    </row>
    <row r="59" spans="2:3" s="268" customFormat="1">
      <c r="B59" s="229"/>
      <c r="C59" s="230"/>
    </row>
    <row r="60" spans="2:3" s="268" customFormat="1">
      <c r="B60" s="229"/>
      <c r="C60" s="230"/>
    </row>
    <row r="61" spans="2:3" s="268" customFormat="1">
      <c r="B61" s="229"/>
      <c r="C61" s="230"/>
    </row>
    <row r="62" spans="2:3" s="268" customFormat="1">
      <c r="B62" s="229"/>
      <c r="C62" s="230"/>
    </row>
    <row r="63" spans="2:3" s="268" customFormat="1">
      <c r="B63" s="229"/>
      <c r="C63" s="230"/>
    </row>
    <row r="64" spans="2:3" s="268" customFormat="1">
      <c r="B64" s="229"/>
      <c r="C64" s="230"/>
    </row>
    <row r="65" spans="2:3" s="268" customFormat="1">
      <c r="B65" s="229"/>
      <c r="C65" s="230"/>
    </row>
    <row r="66" spans="2:3" s="268" customFormat="1">
      <c r="B66" s="229"/>
      <c r="C66" s="230"/>
    </row>
    <row r="67" spans="2:3" s="268" customFormat="1">
      <c r="B67" s="229"/>
      <c r="C67" s="230"/>
    </row>
    <row r="68" spans="2:3" s="268" customFormat="1">
      <c r="B68" s="229"/>
      <c r="C68" s="230"/>
    </row>
    <row r="69" spans="2:3" s="268" customFormat="1">
      <c r="B69" s="229"/>
      <c r="C69" s="230"/>
    </row>
    <row r="70" spans="2:3" s="268" customFormat="1">
      <c r="B70" s="229"/>
      <c r="C70" s="230"/>
    </row>
    <row r="71" spans="2:3" s="268" customFormat="1">
      <c r="B71" s="229"/>
      <c r="C71" s="230"/>
    </row>
    <row r="72" spans="2:3" s="268" customFormat="1">
      <c r="B72" s="229"/>
      <c r="C72" s="230"/>
    </row>
    <row r="73" spans="2:3" s="268" customFormat="1">
      <c r="B73" s="229"/>
      <c r="C73" s="230"/>
    </row>
    <row r="74" spans="2:3" s="268" customFormat="1">
      <c r="B74" s="229"/>
      <c r="C74" s="230"/>
    </row>
    <row r="75" spans="2:3" s="268" customFormat="1">
      <c r="B75" s="229"/>
      <c r="C75" s="230"/>
    </row>
    <row r="76" spans="2:3" s="268" customFormat="1">
      <c r="B76" s="229"/>
      <c r="C76" s="230"/>
    </row>
    <row r="77" spans="2:3" s="268" customFormat="1">
      <c r="B77" s="229"/>
      <c r="C77" s="230"/>
    </row>
    <row r="78" spans="2:3" s="268" customFormat="1">
      <c r="B78" s="229"/>
      <c r="C78" s="230"/>
    </row>
    <row r="79" spans="2:3" s="268" customFormat="1">
      <c r="B79" s="229"/>
      <c r="C79" s="230"/>
    </row>
    <row r="80" spans="2:3" s="268" customFormat="1">
      <c r="B80" s="229"/>
      <c r="C80" s="230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H1" sqref="H1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93"/>
      <c r="R1" s="104"/>
    </row>
    <row r="2" spans="8:30">
      <c r="H2" s="183" t="s">
        <v>200</v>
      </c>
      <c r="I2" s="3"/>
      <c r="J2" s="184" t="s">
        <v>102</v>
      </c>
      <c r="K2" s="3"/>
      <c r="L2" s="294" t="s">
        <v>186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4" t="s">
        <v>99</v>
      </c>
      <c r="N3" s="428"/>
      <c r="S3" s="26"/>
      <c r="T3" s="26"/>
      <c r="U3" s="26"/>
    </row>
    <row r="4" spans="8:30" ht="13.5" customHeight="1">
      <c r="H4" s="43">
        <v>14879</v>
      </c>
      <c r="I4" s="3">
        <v>33</v>
      </c>
      <c r="J4" s="160" t="s">
        <v>0</v>
      </c>
      <c r="K4" s="116">
        <f>SUM(I4)</f>
        <v>33</v>
      </c>
      <c r="L4" s="310">
        <v>8546</v>
      </c>
      <c r="M4" s="393"/>
      <c r="N4" s="428"/>
      <c r="O4" s="90"/>
      <c r="S4" s="26"/>
      <c r="T4" s="26"/>
      <c r="U4" s="26"/>
    </row>
    <row r="5" spans="8:30" ht="13.5" customHeight="1">
      <c r="H5" s="193">
        <v>14848</v>
      </c>
      <c r="I5" s="3">
        <v>37</v>
      </c>
      <c r="J5" s="160" t="s">
        <v>37</v>
      </c>
      <c r="K5" s="116">
        <f t="shared" ref="K5:K13" si="0">SUM(I5)</f>
        <v>37</v>
      </c>
      <c r="L5" s="311">
        <v>10271</v>
      </c>
      <c r="M5" s="45"/>
      <c r="N5" s="428"/>
      <c r="O5" s="90"/>
      <c r="S5" s="26"/>
      <c r="T5" s="26"/>
      <c r="U5" s="26"/>
    </row>
    <row r="6" spans="8:30" ht="13.5" customHeight="1">
      <c r="H6" s="44">
        <v>10331</v>
      </c>
      <c r="I6" s="3">
        <v>26</v>
      </c>
      <c r="J6" s="160" t="s">
        <v>30</v>
      </c>
      <c r="K6" s="116">
        <f t="shared" si="0"/>
        <v>26</v>
      </c>
      <c r="L6" s="311">
        <v>22315</v>
      </c>
      <c r="M6" s="45"/>
      <c r="N6" s="428"/>
      <c r="O6" s="90"/>
      <c r="S6" s="26"/>
      <c r="T6" s="26"/>
      <c r="U6" s="26"/>
    </row>
    <row r="7" spans="8:30" ht="13.5" customHeight="1">
      <c r="H7" s="193">
        <v>6152</v>
      </c>
      <c r="I7" s="3">
        <v>14</v>
      </c>
      <c r="J7" s="160" t="s">
        <v>19</v>
      </c>
      <c r="K7" s="116">
        <f t="shared" si="0"/>
        <v>14</v>
      </c>
      <c r="L7" s="311">
        <v>5253</v>
      </c>
      <c r="M7" s="45"/>
      <c r="N7" s="428"/>
      <c r="O7" s="90"/>
      <c r="S7" s="26"/>
      <c r="T7" s="26"/>
      <c r="U7" s="26"/>
    </row>
    <row r="8" spans="8:30">
      <c r="H8" s="193">
        <v>5793</v>
      </c>
      <c r="I8" s="33">
        <v>40</v>
      </c>
      <c r="J8" s="160" t="s">
        <v>2</v>
      </c>
      <c r="K8" s="116">
        <f t="shared" si="0"/>
        <v>40</v>
      </c>
      <c r="L8" s="311">
        <v>5911</v>
      </c>
      <c r="M8" s="45"/>
      <c r="N8" s="90"/>
      <c r="O8" s="90"/>
      <c r="S8" s="26"/>
      <c r="T8" s="26"/>
      <c r="U8" s="26"/>
    </row>
    <row r="9" spans="8:30">
      <c r="H9" s="334">
        <v>5583</v>
      </c>
      <c r="I9" s="3">
        <v>25</v>
      </c>
      <c r="J9" s="160" t="s">
        <v>29</v>
      </c>
      <c r="K9" s="116">
        <f t="shared" si="0"/>
        <v>25</v>
      </c>
      <c r="L9" s="311">
        <v>5373</v>
      </c>
      <c r="M9" s="45"/>
      <c r="N9" s="90"/>
      <c r="O9" s="90"/>
      <c r="S9" s="26"/>
      <c r="T9" s="26"/>
      <c r="U9" s="26"/>
    </row>
    <row r="10" spans="8:30">
      <c r="H10" s="88">
        <v>4222</v>
      </c>
      <c r="I10" s="14">
        <v>36</v>
      </c>
      <c r="J10" s="162" t="s">
        <v>5</v>
      </c>
      <c r="K10" s="116">
        <f t="shared" si="0"/>
        <v>36</v>
      </c>
      <c r="L10" s="311">
        <v>4983</v>
      </c>
      <c r="S10" s="26"/>
      <c r="T10" s="26"/>
      <c r="U10" s="26"/>
    </row>
    <row r="11" spans="8:30">
      <c r="H11" s="97">
        <v>4120</v>
      </c>
      <c r="I11" s="3">
        <v>27</v>
      </c>
      <c r="J11" s="160" t="s">
        <v>31</v>
      </c>
      <c r="K11" s="116">
        <f t="shared" si="0"/>
        <v>27</v>
      </c>
      <c r="L11" s="311">
        <v>2374</v>
      </c>
      <c r="M11" s="45"/>
      <c r="N11" s="90"/>
      <c r="O11" s="90"/>
      <c r="S11" s="26"/>
      <c r="T11" s="26"/>
      <c r="U11" s="26"/>
    </row>
    <row r="12" spans="8:30">
      <c r="H12" s="331">
        <v>3286</v>
      </c>
      <c r="I12" s="14">
        <v>15</v>
      </c>
      <c r="J12" s="162" t="s">
        <v>20</v>
      </c>
      <c r="K12" s="116">
        <f t="shared" si="0"/>
        <v>15</v>
      </c>
      <c r="L12" s="311">
        <v>2990</v>
      </c>
      <c r="M12" s="45"/>
      <c r="N12" s="90"/>
      <c r="O12" s="90"/>
      <c r="S12" s="26"/>
      <c r="T12" s="26"/>
      <c r="U12" s="26"/>
    </row>
    <row r="13" spans="8:30" ht="14.25" thickBot="1">
      <c r="H13" s="436">
        <v>3000</v>
      </c>
      <c r="I13" s="381">
        <v>16</v>
      </c>
      <c r="J13" s="382" t="s">
        <v>3</v>
      </c>
      <c r="K13" s="116">
        <f t="shared" si="0"/>
        <v>16</v>
      </c>
      <c r="L13" s="311">
        <v>3044</v>
      </c>
      <c r="M13" s="45"/>
      <c r="N13" s="90"/>
      <c r="O13" s="90"/>
      <c r="S13" s="26"/>
      <c r="T13" s="26"/>
      <c r="U13" s="26"/>
    </row>
    <row r="14" spans="8:30" ht="14.25" thickTop="1">
      <c r="H14" s="193">
        <v>2513</v>
      </c>
      <c r="I14" s="121">
        <v>34</v>
      </c>
      <c r="J14" s="174" t="s">
        <v>1</v>
      </c>
      <c r="K14" s="107" t="s">
        <v>8</v>
      </c>
      <c r="L14" s="312">
        <v>92517</v>
      </c>
      <c r="S14" s="26"/>
      <c r="T14" s="26"/>
      <c r="U14" s="26"/>
    </row>
    <row r="15" spans="8:30">
      <c r="H15" s="44">
        <v>2016</v>
      </c>
      <c r="I15" s="3">
        <v>17</v>
      </c>
      <c r="J15" s="160" t="s">
        <v>21</v>
      </c>
      <c r="K15" s="50"/>
      <c r="L15" t="s">
        <v>60</v>
      </c>
      <c r="M15" s="403" t="s">
        <v>189</v>
      </c>
      <c r="N15" s="42" t="s">
        <v>75</v>
      </c>
      <c r="S15" s="26"/>
      <c r="T15" s="26"/>
      <c r="U15" s="26"/>
    </row>
    <row r="16" spans="8:30">
      <c r="H16" s="88">
        <v>1829</v>
      </c>
      <c r="I16" s="3">
        <v>1</v>
      </c>
      <c r="J16" s="160" t="s">
        <v>4</v>
      </c>
      <c r="K16" s="116">
        <f>SUM(I4)</f>
        <v>33</v>
      </c>
      <c r="L16" s="160" t="s">
        <v>0</v>
      </c>
      <c r="M16" s="313">
        <v>13559</v>
      </c>
      <c r="N16" s="89">
        <f>SUM(H4)</f>
        <v>14879</v>
      </c>
      <c r="O16" s="45"/>
      <c r="P16" s="17"/>
      <c r="S16" s="26"/>
      <c r="T16" s="26"/>
      <c r="U16" s="26"/>
    </row>
    <row r="17" spans="1:21">
      <c r="H17" s="44">
        <v>1628</v>
      </c>
      <c r="I17" s="3">
        <v>24</v>
      </c>
      <c r="J17" s="160" t="s">
        <v>28</v>
      </c>
      <c r="K17" s="116">
        <f t="shared" ref="K17:K25" si="1">SUM(I5)</f>
        <v>37</v>
      </c>
      <c r="L17" s="160" t="s">
        <v>37</v>
      </c>
      <c r="M17" s="314">
        <v>16987</v>
      </c>
      <c r="N17" s="89">
        <f t="shared" ref="N17:N25" si="2">SUM(H5)</f>
        <v>14848</v>
      </c>
      <c r="O17" s="45"/>
      <c r="P17" s="17"/>
      <c r="S17" s="26"/>
      <c r="T17" s="26"/>
      <c r="U17" s="26"/>
    </row>
    <row r="18" spans="1:21">
      <c r="H18" s="348">
        <v>1612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314">
        <v>10562</v>
      </c>
      <c r="N18" s="89">
        <f t="shared" si="2"/>
        <v>10331</v>
      </c>
      <c r="O18" s="45"/>
      <c r="P18" s="17"/>
      <c r="S18" s="26"/>
      <c r="T18" s="26"/>
      <c r="U18" s="26"/>
    </row>
    <row r="19" spans="1:21">
      <c r="H19" s="89">
        <v>601</v>
      </c>
      <c r="I19" s="3">
        <v>2</v>
      </c>
      <c r="J19" s="160" t="s">
        <v>6</v>
      </c>
      <c r="K19" s="116">
        <f t="shared" si="1"/>
        <v>14</v>
      </c>
      <c r="L19" s="160" t="s">
        <v>19</v>
      </c>
      <c r="M19" s="314">
        <v>5395</v>
      </c>
      <c r="N19" s="89">
        <f t="shared" si="2"/>
        <v>6152</v>
      </c>
      <c r="O19" s="45"/>
      <c r="P19" s="17"/>
      <c r="S19" s="26"/>
      <c r="T19" s="26"/>
      <c r="U19" s="26"/>
    </row>
    <row r="20" spans="1:21" ht="14.25" thickBot="1">
      <c r="H20" s="424">
        <v>413</v>
      </c>
      <c r="I20" s="3">
        <v>12</v>
      </c>
      <c r="J20" s="160" t="s">
        <v>18</v>
      </c>
      <c r="K20" s="116">
        <f t="shared" si="1"/>
        <v>40</v>
      </c>
      <c r="L20" s="160" t="s">
        <v>2</v>
      </c>
      <c r="M20" s="314">
        <v>5791</v>
      </c>
      <c r="N20" s="89">
        <f t="shared" si="2"/>
        <v>5793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195</v>
      </c>
      <c r="D21" s="59" t="s">
        <v>183</v>
      </c>
      <c r="E21" s="59" t="s">
        <v>41</v>
      </c>
      <c r="F21" s="59" t="s">
        <v>50</v>
      </c>
      <c r="G21" s="8" t="s">
        <v>174</v>
      </c>
      <c r="H21" s="44">
        <v>351</v>
      </c>
      <c r="I21" s="3">
        <v>23</v>
      </c>
      <c r="J21" s="160" t="s">
        <v>27</v>
      </c>
      <c r="K21" s="116">
        <f t="shared" si="1"/>
        <v>25</v>
      </c>
      <c r="L21" s="160" t="s">
        <v>29</v>
      </c>
      <c r="M21" s="314">
        <v>5895</v>
      </c>
      <c r="N21" s="89">
        <f t="shared" si="2"/>
        <v>5583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14879</v>
      </c>
      <c r="D22" s="89">
        <f>SUM(L4)</f>
        <v>8546</v>
      </c>
      <c r="E22" s="52">
        <f t="shared" ref="E22:E32" si="4">SUM(N16/M16*100)</f>
        <v>109.73523121174127</v>
      </c>
      <c r="F22" s="55">
        <f>SUM(C22/D22*100)</f>
        <v>174.10484437163583</v>
      </c>
      <c r="G22" s="3"/>
      <c r="H22" s="375">
        <v>267</v>
      </c>
      <c r="I22" s="3">
        <v>21</v>
      </c>
      <c r="J22" s="160" t="s">
        <v>25</v>
      </c>
      <c r="K22" s="116">
        <f t="shared" si="1"/>
        <v>36</v>
      </c>
      <c r="L22" s="162" t="s">
        <v>5</v>
      </c>
      <c r="M22" s="314">
        <v>4108</v>
      </c>
      <c r="N22" s="89">
        <f t="shared" si="2"/>
        <v>4222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14848</v>
      </c>
      <c r="D23" s="89">
        <f>SUM(L5)</f>
        <v>10271</v>
      </c>
      <c r="E23" s="52">
        <f t="shared" si="4"/>
        <v>87.408017896038146</v>
      </c>
      <c r="F23" s="55">
        <f t="shared" ref="F23:F32" si="5">SUM(C23/D23*100)</f>
        <v>144.56236004283906</v>
      </c>
      <c r="G23" s="3"/>
      <c r="H23" s="375">
        <v>217</v>
      </c>
      <c r="I23" s="3">
        <v>31</v>
      </c>
      <c r="J23" s="160" t="s">
        <v>64</v>
      </c>
      <c r="K23" s="116">
        <f t="shared" si="1"/>
        <v>27</v>
      </c>
      <c r="L23" s="160" t="s">
        <v>31</v>
      </c>
      <c r="M23" s="314">
        <v>5693</v>
      </c>
      <c r="N23" s="89">
        <f t="shared" si="2"/>
        <v>4120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10331</v>
      </c>
      <c r="D24" s="89">
        <f t="shared" ref="D24:D31" si="6">SUM(L6)</f>
        <v>22315</v>
      </c>
      <c r="E24" s="52">
        <f t="shared" si="4"/>
        <v>97.812914220791512</v>
      </c>
      <c r="F24" s="55">
        <f t="shared" si="5"/>
        <v>46.296213309433114</v>
      </c>
      <c r="G24" s="3"/>
      <c r="H24" s="125">
        <v>149</v>
      </c>
      <c r="I24" s="3">
        <v>22</v>
      </c>
      <c r="J24" s="160" t="s">
        <v>26</v>
      </c>
      <c r="K24" s="116">
        <f t="shared" si="1"/>
        <v>15</v>
      </c>
      <c r="L24" s="162" t="s">
        <v>20</v>
      </c>
      <c r="M24" s="314">
        <v>3288</v>
      </c>
      <c r="N24" s="89">
        <f t="shared" si="2"/>
        <v>3286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19</v>
      </c>
      <c r="C25" s="43">
        <f t="shared" si="3"/>
        <v>6152</v>
      </c>
      <c r="D25" s="89">
        <f t="shared" si="6"/>
        <v>5253</v>
      </c>
      <c r="E25" s="52">
        <f t="shared" si="4"/>
        <v>114.03151065801669</v>
      </c>
      <c r="F25" s="55">
        <f t="shared" si="5"/>
        <v>117.11403007805063</v>
      </c>
      <c r="G25" s="3"/>
      <c r="H25" s="125">
        <v>115</v>
      </c>
      <c r="I25" s="3">
        <v>19</v>
      </c>
      <c r="J25" s="160" t="s">
        <v>23</v>
      </c>
      <c r="K25" s="180">
        <f t="shared" si="1"/>
        <v>16</v>
      </c>
      <c r="L25" s="382" t="s">
        <v>3</v>
      </c>
      <c r="M25" s="315">
        <v>3166</v>
      </c>
      <c r="N25" s="166">
        <f t="shared" si="2"/>
        <v>3000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</v>
      </c>
      <c r="C26" s="89">
        <f t="shared" si="3"/>
        <v>5793</v>
      </c>
      <c r="D26" s="89">
        <f t="shared" si="6"/>
        <v>5911</v>
      </c>
      <c r="E26" s="52">
        <f t="shared" si="4"/>
        <v>100.03453634950785</v>
      </c>
      <c r="F26" s="55">
        <f t="shared" si="5"/>
        <v>98.003721874471324</v>
      </c>
      <c r="G26" s="12"/>
      <c r="H26" s="91">
        <v>84</v>
      </c>
      <c r="I26" s="3">
        <v>4</v>
      </c>
      <c r="J26" s="160" t="s">
        <v>11</v>
      </c>
      <c r="K26" s="3"/>
      <c r="L26" s="364" t="s">
        <v>8</v>
      </c>
      <c r="M26" s="316">
        <v>86094</v>
      </c>
      <c r="N26" s="191">
        <f>SUM(H44)</f>
        <v>84234</v>
      </c>
      <c r="S26" s="26"/>
      <c r="T26" s="26"/>
      <c r="U26" s="26"/>
    </row>
    <row r="27" spans="1:21">
      <c r="A27" s="61">
        <v>6</v>
      </c>
      <c r="B27" s="160" t="s">
        <v>29</v>
      </c>
      <c r="C27" s="43">
        <f t="shared" si="3"/>
        <v>5583</v>
      </c>
      <c r="D27" s="89">
        <f t="shared" si="6"/>
        <v>5373</v>
      </c>
      <c r="E27" s="52">
        <f t="shared" si="4"/>
        <v>94.707379134860048</v>
      </c>
      <c r="F27" s="55">
        <f t="shared" si="5"/>
        <v>103.90843104410943</v>
      </c>
      <c r="G27" s="3"/>
      <c r="H27" s="125">
        <v>81</v>
      </c>
      <c r="I27" s="3">
        <v>32</v>
      </c>
      <c r="J27" s="160" t="s">
        <v>35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5</v>
      </c>
      <c r="C28" s="43">
        <f t="shared" si="3"/>
        <v>4222</v>
      </c>
      <c r="D28" s="89">
        <f t="shared" si="6"/>
        <v>4983</v>
      </c>
      <c r="E28" s="52">
        <f t="shared" si="4"/>
        <v>102.77507302823759</v>
      </c>
      <c r="F28" s="55">
        <f t="shared" si="5"/>
        <v>84.728075456552276</v>
      </c>
      <c r="G28" s="3"/>
      <c r="H28" s="125">
        <v>70</v>
      </c>
      <c r="I28" s="3">
        <v>9</v>
      </c>
      <c r="J28" s="3" t="s">
        <v>163</v>
      </c>
      <c r="L28" s="29"/>
      <c r="S28" s="26"/>
      <c r="T28" s="26"/>
      <c r="U28" s="26"/>
    </row>
    <row r="29" spans="1:21">
      <c r="A29" s="61">
        <v>8</v>
      </c>
      <c r="B29" s="160" t="s">
        <v>31</v>
      </c>
      <c r="C29" s="43">
        <f t="shared" si="3"/>
        <v>4120</v>
      </c>
      <c r="D29" s="89">
        <f t="shared" si="6"/>
        <v>2374</v>
      </c>
      <c r="E29" s="52">
        <f t="shared" si="4"/>
        <v>72.369576673107332</v>
      </c>
      <c r="F29" s="55">
        <f t="shared" si="5"/>
        <v>173.54675652906485</v>
      </c>
      <c r="G29" s="11"/>
      <c r="H29" s="125">
        <v>60</v>
      </c>
      <c r="I29" s="3">
        <v>35</v>
      </c>
      <c r="J29" s="160" t="s">
        <v>36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3286</v>
      </c>
      <c r="D30" s="89">
        <f t="shared" si="6"/>
        <v>2990</v>
      </c>
      <c r="E30" s="52">
        <f t="shared" si="4"/>
        <v>99.93917274939173</v>
      </c>
      <c r="F30" s="55">
        <f t="shared" si="5"/>
        <v>109.89966555183945</v>
      </c>
      <c r="G30" s="12"/>
      <c r="H30" s="375">
        <v>11</v>
      </c>
      <c r="I30" s="3">
        <v>6</v>
      </c>
      <c r="J30" s="160" t="s">
        <v>13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2" t="s">
        <v>3</v>
      </c>
      <c r="C31" s="43">
        <f t="shared" si="3"/>
        <v>3000</v>
      </c>
      <c r="D31" s="89">
        <f t="shared" si="6"/>
        <v>3044</v>
      </c>
      <c r="E31" s="52">
        <f t="shared" si="4"/>
        <v>94.756790903348076</v>
      </c>
      <c r="F31" s="55">
        <f t="shared" si="5"/>
        <v>98.554533508541397</v>
      </c>
      <c r="G31" s="92"/>
      <c r="H31" s="91">
        <v>3</v>
      </c>
      <c r="I31" s="3">
        <v>3</v>
      </c>
      <c r="J31" s="160" t="s">
        <v>10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84234</v>
      </c>
      <c r="D32" s="67">
        <f>SUM(L14)</f>
        <v>92517</v>
      </c>
      <c r="E32" s="70">
        <f t="shared" si="4"/>
        <v>97.839570701791061</v>
      </c>
      <c r="F32" s="68">
        <f t="shared" si="5"/>
        <v>91.047050812283146</v>
      </c>
      <c r="G32" s="387">
        <v>67.2</v>
      </c>
      <c r="H32" s="222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89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89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122">
        <v>0</v>
      </c>
      <c r="I35" s="3">
        <v>10</v>
      </c>
      <c r="J35" s="160" t="s">
        <v>16</v>
      </c>
      <c r="L35" s="47"/>
      <c r="M35" s="386"/>
      <c r="O35" t="s">
        <v>194</v>
      </c>
      <c r="S35" s="26"/>
      <c r="T35" s="26"/>
      <c r="U35" s="26"/>
    </row>
    <row r="36" spans="2:30">
      <c r="B36" s="48"/>
      <c r="C36" s="26"/>
      <c r="E36" s="17"/>
      <c r="H36" s="97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44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88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88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44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84234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89"/>
      <c r="L46" s="404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200</v>
      </c>
      <c r="I47" s="3"/>
      <c r="J47" s="178" t="s">
        <v>71</v>
      </c>
      <c r="K47" s="3"/>
      <c r="L47" s="299" t="s">
        <v>186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3" t="s">
        <v>99</v>
      </c>
      <c r="S48" s="26"/>
      <c r="T48" s="26"/>
      <c r="U48" s="26"/>
      <c r="V48" s="26"/>
    </row>
    <row r="49" spans="1:22">
      <c r="H49" s="43">
        <v>83747</v>
      </c>
      <c r="I49" s="3">
        <v>26</v>
      </c>
      <c r="J49" s="160" t="s">
        <v>30</v>
      </c>
      <c r="K49" s="3">
        <f>SUM(I49)</f>
        <v>26</v>
      </c>
      <c r="L49" s="304">
        <v>81948</v>
      </c>
      <c r="S49" s="26"/>
      <c r="T49" s="26"/>
      <c r="U49" s="26"/>
      <c r="V49" s="26"/>
    </row>
    <row r="50" spans="1:22">
      <c r="H50" s="43">
        <v>16285</v>
      </c>
      <c r="I50" s="3">
        <v>13</v>
      </c>
      <c r="J50" s="160" t="s">
        <v>7</v>
      </c>
      <c r="K50" s="3">
        <f t="shared" ref="K50:K58" si="7">SUM(I50)</f>
        <v>13</v>
      </c>
      <c r="L50" s="304">
        <v>23728</v>
      </c>
      <c r="M50" s="26"/>
      <c r="N50" s="90"/>
      <c r="O50" s="90"/>
      <c r="S50" s="26"/>
      <c r="T50" s="26"/>
      <c r="U50" s="26"/>
      <c r="V50" s="26"/>
    </row>
    <row r="51" spans="1:22">
      <c r="H51" s="88">
        <v>12845</v>
      </c>
      <c r="I51" s="3">
        <v>33</v>
      </c>
      <c r="J51" s="160" t="s">
        <v>0</v>
      </c>
      <c r="K51" s="3">
        <f t="shared" si="7"/>
        <v>33</v>
      </c>
      <c r="L51" s="304">
        <v>12901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334">
        <v>9309</v>
      </c>
      <c r="I52" s="3">
        <v>22</v>
      </c>
      <c r="J52" s="160" t="s">
        <v>26</v>
      </c>
      <c r="K52" s="3">
        <f t="shared" si="7"/>
        <v>22</v>
      </c>
      <c r="L52" s="304">
        <v>13292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195</v>
      </c>
      <c r="D53" s="59" t="s">
        <v>183</v>
      </c>
      <c r="E53" s="59" t="s">
        <v>41</v>
      </c>
      <c r="F53" s="59" t="s">
        <v>50</v>
      </c>
      <c r="G53" s="8" t="s">
        <v>174</v>
      </c>
      <c r="H53" s="44">
        <v>8685</v>
      </c>
      <c r="I53" s="3">
        <v>16</v>
      </c>
      <c r="J53" s="160" t="s">
        <v>3</v>
      </c>
      <c r="K53" s="3">
        <f t="shared" si="7"/>
        <v>16</v>
      </c>
      <c r="L53" s="304">
        <v>9444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83747</v>
      </c>
      <c r="D54" s="97">
        <f>SUM(L49)</f>
        <v>81948</v>
      </c>
      <c r="E54" s="52">
        <f t="shared" ref="E54:E64" si="9">SUM(N63/M63*100)</f>
        <v>102.8795007555004</v>
      </c>
      <c r="F54" s="52">
        <f>SUM(C54/D54*100)</f>
        <v>102.19529457704886</v>
      </c>
      <c r="G54" s="3"/>
      <c r="H54" s="88">
        <v>8517</v>
      </c>
      <c r="I54" s="3">
        <v>34</v>
      </c>
      <c r="J54" s="160" t="s">
        <v>1</v>
      </c>
      <c r="K54" s="3">
        <f t="shared" si="7"/>
        <v>34</v>
      </c>
      <c r="L54" s="304">
        <v>9897</v>
      </c>
      <c r="M54" s="26"/>
      <c r="N54" s="360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16285</v>
      </c>
      <c r="D55" s="97">
        <f t="shared" ref="D55:D64" si="10">SUM(L50)</f>
        <v>23728</v>
      </c>
      <c r="E55" s="52">
        <f t="shared" si="9"/>
        <v>91.761987941623929</v>
      </c>
      <c r="F55" s="52">
        <f t="shared" ref="F55:F64" si="11">SUM(C55/D55*100)</f>
        <v>68.631995954147001</v>
      </c>
      <c r="G55" s="3"/>
      <c r="H55" s="44">
        <v>5868</v>
      </c>
      <c r="I55" s="3">
        <v>25</v>
      </c>
      <c r="J55" s="160" t="s">
        <v>29</v>
      </c>
      <c r="K55" s="3">
        <f t="shared" si="7"/>
        <v>25</v>
      </c>
      <c r="L55" s="304">
        <v>14711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12845</v>
      </c>
      <c r="D56" s="97">
        <f t="shared" si="10"/>
        <v>12901</v>
      </c>
      <c r="E56" s="52">
        <f t="shared" si="9"/>
        <v>111.89024390243902</v>
      </c>
      <c r="F56" s="52">
        <f t="shared" si="11"/>
        <v>99.565925122083556</v>
      </c>
      <c r="G56" s="3"/>
      <c r="H56" s="88">
        <v>5257</v>
      </c>
      <c r="I56" s="3">
        <v>24</v>
      </c>
      <c r="J56" s="160" t="s">
        <v>28</v>
      </c>
      <c r="K56" s="3">
        <f t="shared" si="7"/>
        <v>24</v>
      </c>
      <c r="L56" s="304">
        <v>5699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26</v>
      </c>
      <c r="C57" s="43">
        <f t="shared" si="8"/>
        <v>9309</v>
      </c>
      <c r="D57" s="97">
        <f t="shared" si="10"/>
        <v>13292</v>
      </c>
      <c r="E57" s="52">
        <f t="shared" si="9"/>
        <v>105.97677595628416</v>
      </c>
      <c r="F57" s="52">
        <f t="shared" si="11"/>
        <v>70.03460728257599</v>
      </c>
      <c r="G57" s="3"/>
      <c r="H57" s="91">
        <v>5228</v>
      </c>
      <c r="I57" s="3">
        <v>40</v>
      </c>
      <c r="J57" s="160" t="s">
        <v>2</v>
      </c>
      <c r="K57" s="3">
        <f t="shared" si="7"/>
        <v>40</v>
      </c>
      <c r="L57" s="304">
        <v>4500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3</v>
      </c>
      <c r="C58" s="43">
        <f t="shared" si="8"/>
        <v>8685</v>
      </c>
      <c r="D58" s="97">
        <f t="shared" si="10"/>
        <v>9444</v>
      </c>
      <c r="E58" s="52">
        <f t="shared" si="9"/>
        <v>92.887700534759361</v>
      </c>
      <c r="F58" s="52">
        <f t="shared" si="11"/>
        <v>91.963151207115629</v>
      </c>
      <c r="G58" s="12"/>
      <c r="H58" s="331">
        <v>4876</v>
      </c>
      <c r="I58" s="14">
        <v>36</v>
      </c>
      <c r="J58" s="162" t="s">
        <v>5</v>
      </c>
      <c r="K58" s="14">
        <f t="shared" si="7"/>
        <v>36</v>
      </c>
      <c r="L58" s="305">
        <v>4851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8517</v>
      </c>
      <c r="D59" s="97">
        <f t="shared" si="10"/>
        <v>9897</v>
      </c>
      <c r="E59" s="52">
        <f t="shared" si="9"/>
        <v>104.65716392233963</v>
      </c>
      <c r="F59" s="52">
        <f t="shared" si="11"/>
        <v>86.056380721430742</v>
      </c>
      <c r="G59" s="3"/>
      <c r="H59" s="376">
        <v>3012</v>
      </c>
      <c r="I59" s="336">
        <v>38</v>
      </c>
      <c r="J59" s="221" t="s">
        <v>38</v>
      </c>
      <c r="K59" s="8" t="s">
        <v>67</v>
      </c>
      <c r="L59" s="306">
        <v>190260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29</v>
      </c>
      <c r="C60" s="43">
        <f t="shared" si="8"/>
        <v>5868</v>
      </c>
      <c r="D60" s="97">
        <f t="shared" si="10"/>
        <v>14711</v>
      </c>
      <c r="E60" s="52">
        <f t="shared" si="9"/>
        <v>91.387634324871513</v>
      </c>
      <c r="F60" s="52">
        <f t="shared" si="11"/>
        <v>39.888518795459184</v>
      </c>
      <c r="G60" s="3"/>
      <c r="H60" s="125">
        <v>1406</v>
      </c>
      <c r="I60" s="139">
        <v>21</v>
      </c>
      <c r="J60" s="3" t="s">
        <v>156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28</v>
      </c>
      <c r="C61" s="43">
        <f t="shared" si="8"/>
        <v>5257</v>
      </c>
      <c r="D61" s="97">
        <f t="shared" si="10"/>
        <v>5699</v>
      </c>
      <c r="E61" s="52">
        <f t="shared" si="9"/>
        <v>93.942101501072202</v>
      </c>
      <c r="F61" s="52">
        <f t="shared" si="11"/>
        <v>92.244253377785583</v>
      </c>
      <c r="G61" s="11"/>
      <c r="H61" s="91">
        <v>1315</v>
      </c>
      <c r="I61" s="139">
        <v>12</v>
      </c>
      <c r="J61" s="160" t="s">
        <v>18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</v>
      </c>
      <c r="C62" s="43">
        <f t="shared" si="8"/>
        <v>5228</v>
      </c>
      <c r="D62" s="97">
        <f t="shared" si="10"/>
        <v>4500</v>
      </c>
      <c r="E62" s="52">
        <f t="shared" si="9"/>
        <v>95.873830918760319</v>
      </c>
      <c r="F62" s="52">
        <f t="shared" si="11"/>
        <v>116.17777777777778</v>
      </c>
      <c r="G62" s="12"/>
      <c r="H62" s="427">
        <v>1130</v>
      </c>
      <c r="I62" s="173">
        <v>17</v>
      </c>
      <c r="J62" s="160" t="s">
        <v>21</v>
      </c>
      <c r="K62" s="50"/>
      <c r="L62" t="s">
        <v>61</v>
      </c>
      <c r="M62" s="403" t="s">
        <v>177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1">
        <f t="shared" si="8"/>
        <v>4876</v>
      </c>
      <c r="D63" s="137">
        <f t="shared" si="10"/>
        <v>4851</v>
      </c>
      <c r="E63" s="57">
        <f t="shared" si="9"/>
        <v>100.55681583831716</v>
      </c>
      <c r="F63" s="57">
        <f t="shared" si="11"/>
        <v>100.5153576582148</v>
      </c>
      <c r="G63" s="92"/>
      <c r="H63" s="91">
        <v>930</v>
      </c>
      <c r="I63" s="3">
        <v>23</v>
      </c>
      <c r="J63" s="160" t="s">
        <v>27</v>
      </c>
      <c r="K63" s="3">
        <f>SUM(K49)</f>
        <v>26</v>
      </c>
      <c r="L63" s="160" t="s">
        <v>30</v>
      </c>
      <c r="M63" s="169">
        <v>81403</v>
      </c>
      <c r="N63" s="89">
        <f>SUM(H49)</f>
        <v>83747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169529</v>
      </c>
      <c r="D64" s="138">
        <f t="shared" si="10"/>
        <v>190260</v>
      </c>
      <c r="E64" s="70">
        <f t="shared" si="9"/>
        <v>100.699728543341</v>
      </c>
      <c r="F64" s="70">
        <f t="shared" si="11"/>
        <v>89.10385787869231</v>
      </c>
      <c r="G64" s="387">
        <v>68.8</v>
      </c>
      <c r="H64" s="125">
        <v>618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17747</v>
      </c>
      <c r="N64" s="89">
        <f t="shared" ref="N64:N72" si="13">SUM(H50)</f>
        <v>16285</v>
      </c>
      <c r="O64" s="45"/>
      <c r="S64" s="26"/>
      <c r="T64" s="26"/>
      <c r="U64" s="26"/>
      <c r="V64" s="26"/>
    </row>
    <row r="65" spans="2:22">
      <c r="H65" s="43">
        <v>161</v>
      </c>
      <c r="I65" s="3">
        <v>9</v>
      </c>
      <c r="J65" s="3" t="s">
        <v>163</v>
      </c>
      <c r="K65" s="3">
        <f t="shared" si="12"/>
        <v>33</v>
      </c>
      <c r="L65" s="160" t="s">
        <v>0</v>
      </c>
      <c r="M65" s="169">
        <v>11480</v>
      </c>
      <c r="N65" s="89">
        <f t="shared" si="13"/>
        <v>12845</v>
      </c>
      <c r="O65" s="45"/>
      <c r="S65" s="26"/>
      <c r="T65" s="26"/>
      <c r="U65" s="26"/>
      <c r="V65" s="26"/>
    </row>
    <row r="66" spans="2:22">
      <c r="H66" s="406">
        <v>155</v>
      </c>
      <c r="I66" s="3">
        <v>11</v>
      </c>
      <c r="J66" s="160" t="s">
        <v>17</v>
      </c>
      <c r="K66" s="3">
        <f t="shared" si="12"/>
        <v>22</v>
      </c>
      <c r="L66" s="160" t="s">
        <v>26</v>
      </c>
      <c r="M66" s="169">
        <v>8784</v>
      </c>
      <c r="N66" s="89">
        <f t="shared" si="13"/>
        <v>9309</v>
      </c>
      <c r="O66" s="45"/>
      <c r="S66" s="26"/>
      <c r="T66" s="26"/>
      <c r="U66" s="26"/>
      <c r="V66" s="26"/>
    </row>
    <row r="67" spans="2:22">
      <c r="H67" s="43">
        <v>87</v>
      </c>
      <c r="I67" s="3">
        <v>15</v>
      </c>
      <c r="J67" s="160" t="s">
        <v>20</v>
      </c>
      <c r="K67" s="3">
        <f t="shared" si="12"/>
        <v>16</v>
      </c>
      <c r="L67" s="160" t="s">
        <v>3</v>
      </c>
      <c r="M67" s="169">
        <v>9350</v>
      </c>
      <c r="N67" s="89">
        <f t="shared" si="13"/>
        <v>8685</v>
      </c>
      <c r="O67" s="45"/>
      <c r="S67" s="26"/>
      <c r="T67" s="26"/>
      <c r="U67" s="26"/>
      <c r="V67" s="26"/>
    </row>
    <row r="68" spans="2:22">
      <c r="B68" s="51"/>
      <c r="C68" s="26"/>
      <c r="H68" s="88">
        <v>40</v>
      </c>
      <c r="I68" s="3">
        <v>35</v>
      </c>
      <c r="J68" s="160" t="s">
        <v>36</v>
      </c>
      <c r="K68" s="3">
        <f t="shared" si="12"/>
        <v>34</v>
      </c>
      <c r="L68" s="160" t="s">
        <v>1</v>
      </c>
      <c r="M68" s="169">
        <v>8138</v>
      </c>
      <c r="N68" s="89">
        <f t="shared" si="13"/>
        <v>8517</v>
      </c>
      <c r="O68" s="45"/>
      <c r="S68" s="26"/>
      <c r="T68" s="26"/>
      <c r="U68" s="26"/>
      <c r="V68" s="26"/>
    </row>
    <row r="69" spans="2:22">
      <c r="B69" s="51"/>
      <c r="C69" s="26"/>
      <c r="H69" s="44">
        <v>34</v>
      </c>
      <c r="I69" s="3">
        <v>4</v>
      </c>
      <c r="J69" s="160" t="s">
        <v>11</v>
      </c>
      <c r="K69" s="3">
        <f t="shared" si="12"/>
        <v>25</v>
      </c>
      <c r="L69" s="160" t="s">
        <v>29</v>
      </c>
      <c r="M69" s="169">
        <v>6421</v>
      </c>
      <c r="N69" s="89">
        <f t="shared" si="13"/>
        <v>5868</v>
      </c>
      <c r="O69" s="45"/>
      <c r="S69" s="26"/>
      <c r="T69" s="26"/>
      <c r="U69" s="26"/>
      <c r="V69" s="26"/>
    </row>
    <row r="70" spans="2:22">
      <c r="B70" s="50"/>
      <c r="H70" s="44">
        <v>10</v>
      </c>
      <c r="I70" s="3">
        <v>29</v>
      </c>
      <c r="J70" s="160" t="s">
        <v>54</v>
      </c>
      <c r="K70" s="3">
        <f t="shared" si="12"/>
        <v>24</v>
      </c>
      <c r="L70" s="160" t="s">
        <v>28</v>
      </c>
      <c r="M70" s="169">
        <v>5596</v>
      </c>
      <c r="N70" s="89">
        <f t="shared" si="13"/>
        <v>5257</v>
      </c>
      <c r="O70" s="45"/>
      <c r="S70" s="26"/>
      <c r="T70" s="26"/>
      <c r="U70" s="26"/>
      <c r="V70" s="26"/>
    </row>
    <row r="71" spans="2:22">
      <c r="B71" s="50"/>
      <c r="H71" s="44">
        <v>9</v>
      </c>
      <c r="I71" s="3">
        <v>27</v>
      </c>
      <c r="J71" s="160" t="s">
        <v>31</v>
      </c>
      <c r="K71" s="3">
        <f t="shared" si="12"/>
        <v>40</v>
      </c>
      <c r="L71" s="160" t="s">
        <v>2</v>
      </c>
      <c r="M71" s="169">
        <v>5453</v>
      </c>
      <c r="N71" s="89">
        <f t="shared" si="13"/>
        <v>5228</v>
      </c>
      <c r="O71" s="45"/>
      <c r="S71" s="26"/>
      <c r="T71" s="26"/>
      <c r="U71" s="26"/>
      <c r="V71" s="26"/>
    </row>
    <row r="72" spans="2:22" ht="14.25" thickBot="1">
      <c r="B72" s="50"/>
      <c r="H72" s="44">
        <v>5</v>
      </c>
      <c r="I72" s="3">
        <v>20</v>
      </c>
      <c r="J72" s="160" t="s">
        <v>24</v>
      </c>
      <c r="K72" s="3">
        <f t="shared" si="12"/>
        <v>36</v>
      </c>
      <c r="L72" s="162" t="s">
        <v>5</v>
      </c>
      <c r="M72" s="170">
        <v>4849</v>
      </c>
      <c r="N72" s="89">
        <f t="shared" si="13"/>
        <v>4876</v>
      </c>
      <c r="O72" s="45"/>
      <c r="S72" s="26"/>
      <c r="T72" s="26"/>
      <c r="U72" s="26"/>
      <c r="V72" s="26"/>
    </row>
    <row r="73" spans="2:22" ht="14.25" thickTop="1">
      <c r="B73" s="50"/>
      <c r="H73" s="334">
        <v>0</v>
      </c>
      <c r="I73" s="3">
        <v>2</v>
      </c>
      <c r="J73" s="160" t="s">
        <v>6</v>
      </c>
      <c r="K73" s="43"/>
      <c r="L73" s="114" t="s">
        <v>92</v>
      </c>
      <c r="M73" s="168">
        <v>168351</v>
      </c>
      <c r="N73" s="167">
        <f>SUM(H89)</f>
        <v>169529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3</v>
      </c>
      <c r="J74" s="160" t="s">
        <v>10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5</v>
      </c>
      <c r="J75" s="160" t="s">
        <v>12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6</v>
      </c>
      <c r="J76" s="160" t="s">
        <v>13</v>
      </c>
      <c r="L76" s="42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7</v>
      </c>
      <c r="J77" s="160" t="s">
        <v>14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334">
        <v>0</v>
      </c>
      <c r="I78" s="3">
        <v>8</v>
      </c>
      <c r="J78" s="160" t="s">
        <v>15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06">
        <v>0</v>
      </c>
      <c r="I79" s="3">
        <v>10</v>
      </c>
      <c r="J79" s="160" t="s">
        <v>16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14</v>
      </c>
      <c r="J80" s="160" t="s">
        <v>19</v>
      </c>
      <c r="N80" s="26"/>
      <c r="O80" s="26"/>
      <c r="S80" s="26"/>
      <c r="T80" s="26"/>
      <c r="U80" s="26"/>
      <c r="V80" s="26"/>
    </row>
    <row r="81" spans="8:22">
      <c r="H81" s="348">
        <v>0</v>
      </c>
      <c r="I81" s="3">
        <v>18</v>
      </c>
      <c r="J81" s="160" t="s">
        <v>22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19</v>
      </c>
      <c r="J82" s="160" t="s">
        <v>23</v>
      </c>
      <c r="L82" s="47"/>
      <c r="M82" s="386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88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169529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M65" sqref="M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3"/>
      <c r="J1" s="101"/>
      <c r="Q1" s="26"/>
      <c r="R1" s="108"/>
    </row>
    <row r="2" spans="5:30">
      <c r="H2" s="415" t="s">
        <v>202</v>
      </c>
      <c r="I2" s="3"/>
      <c r="J2" s="185" t="s">
        <v>103</v>
      </c>
      <c r="K2" s="3"/>
      <c r="L2" s="179" t="s">
        <v>203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28"/>
      <c r="R3" s="48"/>
      <c r="S3" s="26"/>
      <c r="T3" s="26"/>
      <c r="U3" s="26"/>
      <c r="V3" s="26"/>
    </row>
    <row r="4" spans="5:30" ht="13.5" customHeight="1">
      <c r="H4" s="406">
        <v>68768</v>
      </c>
      <c r="I4" s="3">
        <v>31</v>
      </c>
      <c r="J4" s="33" t="s">
        <v>64</v>
      </c>
      <c r="K4" s="201">
        <f>SUM(I4)</f>
        <v>31</v>
      </c>
      <c r="L4" s="273">
        <v>85789</v>
      </c>
      <c r="M4" s="393"/>
      <c r="N4" s="428"/>
      <c r="R4" s="48"/>
      <c r="S4" s="26"/>
      <c r="T4" s="26"/>
      <c r="U4" s="26"/>
      <c r="V4" s="26"/>
    </row>
    <row r="5" spans="5:30" ht="13.5" customHeight="1">
      <c r="H5" s="88">
        <v>44788</v>
      </c>
      <c r="I5" s="3">
        <v>3</v>
      </c>
      <c r="J5" s="33" t="s">
        <v>10</v>
      </c>
      <c r="K5" s="201">
        <f t="shared" ref="K5:K13" si="0">SUM(I5)</f>
        <v>3</v>
      </c>
      <c r="L5" s="273">
        <v>22202</v>
      </c>
      <c r="M5" s="45"/>
      <c r="N5" s="428"/>
      <c r="R5" s="48"/>
      <c r="S5" s="26"/>
      <c r="T5" s="26"/>
      <c r="U5" s="26"/>
      <c r="V5" s="26"/>
    </row>
    <row r="6" spans="5:30" ht="13.5" customHeight="1">
      <c r="H6" s="88">
        <v>39968</v>
      </c>
      <c r="I6" s="3">
        <v>2</v>
      </c>
      <c r="J6" s="33" t="s">
        <v>6</v>
      </c>
      <c r="K6" s="201">
        <f t="shared" si="0"/>
        <v>2</v>
      </c>
      <c r="L6" s="273">
        <v>47719</v>
      </c>
      <c r="M6" s="45"/>
      <c r="N6" s="428"/>
      <c r="R6" s="48"/>
      <c r="S6" s="26"/>
      <c r="T6" s="26"/>
      <c r="U6" s="26"/>
      <c r="V6" s="26"/>
    </row>
    <row r="7" spans="5:30" ht="13.5" customHeight="1">
      <c r="H7" s="44">
        <v>29792</v>
      </c>
      <c r="I7" s="3">
        <v>17</v>
      </c>
      <c r="J7" s="33" t="s">
        <v>21</v>
      </c>
      <c r="K7" s="201">
        <f t="shared" si="0"/>
        <v>17</v>
      </c>
      <c r="L7" s="273">
        <v>20218</v>
      </c>
      <c r="M7" s="45"/>
      <c r="N7" s="428"/>
      <c r="R7" s="48"/>
      <c r="S7" s="26"/>
      <c r="T7" s="26"/>
      <c r="U7" s="26"/>
      <c r="V7" s="26"/>
    </row>
    <row r="8" spans="5:30">
      <c r="H8" s="290">
        <v>26806</v>
      </c>
      <c r="I8" s="3">
        <v>34</v>
      </c>
      <c r="J8" s="33" t="s">
        <v>1</v>
      </c>
      <c r="K8" s="201">
        <f t="shared" si="0"/>
        <v>34</v>
      </c>
      <c r="L8" s="273">
        <v>27412</v>
      </c>
      <c r="M8" s="45"/>
      <c r="R8" s="48"/>
      <c r="S8" s="26"/>
      <c r="T8" s="26"/>
      <c r="U8" s="26"/>
      <c r="V8" s="26"/>
    </row>
    <row r="9" spans="5:30">
      <c r="H9" s="290">
        <v>17009</v>
      </c>
      <c r="I9" s="3">
        <v>33</v>
      </c>
      <c r="J9" s="33" t="s">
        <v>0</v>
      </c>
      <c r="K9" s="201">
        <f t="shared" si="0"/>
        <v>33</v>
      </c>
      <c r="L9" s="273">
        <v>17785</v>
      </c>
      <c r="M9" s="45"/>
      <c r="R9" s="48"/>
      <c r="S9" s="26"/>
      <c r="T9" s="26"/>
      <c r="U9" s="26"/>
      <c r="V9" s="26"/>
    </row>
    <row r="10" spans="5:30">
      <c r="H10" s="88">
        <v>16575</v>
      </c>
      <c r="I10" s="3">
        <v>40</v>
      </c>
      <c r="J10" s="33" t="s">
        <v>2</v>
      </c>
      <c r="K10" s="201">
        <f t="shared" si="0"/>
        <v>40</v>
      </c>
      <c r="L10" s="273">
        <v>16660</v>
      </c>
      <c r="M10" s="45"/>
      <c r="R10" s="48"/>
      <c r="S10" s="26"/>
      <c r="T10" s="26"/>
      <c r="U10" s="26"/>
      <c r="V10" s="26"/>
    </row>
    <row r="11" spans="5:30">
      <c r="H11" s="88">
        <v>13892</v>
      </c>
      <c r="I11" s="3">
        <v>13</v>
      </c>
      <c r="J11" s="33" t="s">
        <v>7</v>
      </c>
      <c r="K11" s="201">
        <f t="shared" si="0"/>
        <v>13</v>
      </c>
      <c r="L11" s="273">
        <v>16226</v>
      </c>
      <c r="M11" s="45"/>
      <c r="N11" s="29"/>
      <c r="R11" s="48"/>
      <c r="S11" s="26"/>
      <c r="T11" s="26"/>
      <c r="U11" s="26"/>
      <c r="V11" s="26"/>
    </row>
    <row r="12" spans="5:30">
      <c r="H12" s="420">
        <v>10805</v>
      </c>
      <c r="I12" s="3">
        <v>38</v>
      </c>
      <c r="J12" s="33" t="s">
        <v>38</v>
      </c>
      <c r="K12" s="201">
        <f t="shared" si="0"/>
        <v>38</v>
      </c>
      <c r="L12" s="274">
        <v>12588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37">
        <v>10335</v>
      </c>
      <c r="I13" s="14">
        <v>16</v>
      </c>
      <c r="J13" s="77" t="s">
        <v>3</v>
      </c>
      <c r="K13" s="201">
        <f t="shared" si="0"/>
        <v>16</v>
      </c>
      <c r="L13" s="274">
        <v>12814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6">
        <v>10019</v>
      </c>
      <c r="I14" s="220">
        <v>26</v>
      </c>
      <c r="J14" s="380" t="s">
        <v>30</v>
      </c>
      <c r="K14" s="107" t="s">
        <v>8</v>
      </c>
      <c r="L14" s="275">
        <v>354343</v>
      </c>
      <c r="N14" s="32"/>
      <c r="R14" s="48"/>
      <c r="S14" s="26"/>
      <c r="T14" s="26"/>
      <c r="U14" s="26"/>
      <c r="V14" s="26"/>
    </row>
    <row r="15" spans="5:30">
      <c r="H15" s="88">
        <v>8497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7148</v>
      </c>
      <c r="I16" s="3">
        <v>25</v>
      </c>
      <c r="J16" s="33" t="s">
        <v>29</v>
      </c>
      <c r="K16" s="50"/>
      <c r="L16" s="32"/>
      <c r="R16" s="48"/>
      <c r="S16" s="26"/>
      <c r="T16" s="26"/>
      <c r="U16" s="26"/>
      <c r="V16" s="26"/>
    </row>
    <row r="17" spans="1:22">
      <c r="H17" s="88">
        <v>6916</v>
      </c>
      <c r="I17" s="3">
        <v>36</v>
      </c>
      <c r="J17" s="33" t="s">
        <v>5</v>
      </c>
      <c r="L17" s="32"/>
      <c r="M17" s="397"/>
      <c r="R17" s="48"/>
      <c r="S17" s="26"/>
      <c r="T17" s="26"/>
      <c r="U17" s="26"/>
      <c r="V17" s="26"/>
    </row>
    <row r="18" spans="1:22">
      <c r="H18" s="122">
        <v>6338</v>
      </c>
      <c r="I18" s="3">
        <v>21</v>
      </c>
      <c r="J18" s="3" t="s">
        <v>156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5672</v>
      </c>
      <c r="I19" s="3">
        <v>1</v>
      </c>
      <c r="J19" s="33" t="s">
        <v>4</v>
      </c>
      <c r="K19" s="116">
        <f>SUM(I4)</f>
        <v>31</v>
      </c>
      <c r="L19" s="33" t="s">
        <v>64</v>
      </c>
      <c r="M19" s="368">
        <v>73576</v>
      </c>
      <c r="N19" s="89">
        <f>SUM(H4)</f>
        <v>68768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195</v>
      </c>
      <c r="D20" s="59" t="s">
        <v>183</v>
      </c>
      <c r="E20" s="59" t="s">
        <v>41</v>
      </c>
      <c r="F20" s="59" t="s">
        <v>50</v>
      </c>
      <c r="G20" s="8" t="s">
        <v>174</v>
      </c>
      <c r="H20" s="88">
        <v>4829</v>
      </c>
      <c r="I20" s="3">
        <v>14</v>
      </c>
      <c r="J20" s="33" t="s">
        <v>19</v>
      </c>
      <c r="K20" s="116">
        <f t="shared" ref="K20:K28" si="1">SUM(I5)</f>
        <v>3</v>
      </c>
      <c r="L20" s="33" t="s">
        <v>10</v>
      </c>
      <c r="M20" s="369">
        <v>30398</v>
      </c>
      <c r="N20" s="89">
        <f t="shared" ref="N20:N28" si="2">SUM(H5)</f>
        <v>44788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200">
        <f>SUM(H4)</f>
        <v>68768</v>
      </c>
      <c r="D21" s="5">
        <f>SUM(L4)</f>
        <v>85789</v>
      </c>
      <c r="E21" s="52">
        <f t="shared" ref="E21:E30" si="3">SUM(N19/M19*100)</f>
        <v>93.465260411003598</v>
      </c>
      <c r="F21" s="52">
        <f t="shared" ref="F21:F31" si="4">SUM(C21/D21*100)</f>
        <v>80.15946100315891</v>
      </c>
      <c r="G21" s="62"/>
      <c r="H21" s="88">
        <v>4682</v>
      </c>
      <c r="I21" s="3">
        <v>24</v>
      </c>
      <c r="J21" s="33" t="s">
        <v>28</v>
      </c>
      <c r="K21" s="116">
        <f t="shared" si="1"/>
        <v>2</v>
      </c>
      <c r="L21" s="33" t="s">
        <v>6</v>
      </c>
      <c r="M21" s="369">
        <v>44087</v>
      </c>
      <c r="N21" s="89">
        <f t="shared" si="2"/>
        <v>39968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200">
        <f t="shared" ref="C22:C30" si="5">SUM(H5)</f>
        <v>44788</v>
      </c>
      <c r="D22" s="5">
        <f t="shared" ref="D22:D30" si="6">SUM(L5)</f>
        <v>22202</v>
      </c>
      <c r="E22" s="52">
        <f t="shared" si="3"/>
        <v>147.33864070004606</v>
      </c>
      <c r="F22" s="52">
        <f t="shared" si="4"/>
        <v>201.72957391226015</v>
      </c>
      <c r="G22" s="62"/>
      <c r="H22" s="88">
        <v>3594</v>
      </c>
      <c r="I22" s="3">
        <v>9</v>
      </c>
      <c r="J22" s="3" t="s">
        <v>163</v>
      </c>
      <c r="K22" s="116">
        <f t="shared" si="1"/>
        <v>17</v>
      </c>
      <c r="L22" s="33" t="s">
        <v>21</v>
      </c>
      <c r="M22" s="369">
        <v>31222</v>
      </c>
      <c r="N22" s="89">
        <f t="shared" si="2"/>
        <v>29792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6</v>
      </c>
      <c r="C23" s="200">
        <f t="shared" si="5"/>
        <v>39968</v>
      </c>
      <c r="D23" s="97">
        <f t="shared" si="6"/>
        <v>47719</v>
      </c>
      <c r="E23" s="52">
        <f t="shared" si="3"/>
        <v>90.65710980561164</v>
      </c>
      <c r="F23" s="52">
        <f t="shared" si="4"/>
        <v>83.756994069448226</v>
      </c>
      <c r="G23" s="62"/>
      <c r="H23" s="88">
        <v>2499</v>
      </c>
      <c r="I23" s="3">
        <v>37</v>
      </c>
      <c r="J23" s="33" t="s">
        <v>37</v>
      </c>
      <c r="K23" s="116">
        <f t="shared" si="1"/>
        <v>34</v>
      </c>
      <c r="L23" s="33" t="s">
        <v>1</v>
      </c>
      <c r="M23" s="369">
        <v>28185</v>
      </c>
      <c r="N23" s="89">
        <f t="shared" si="2"/>
        <v>26806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21</v>
      </c>
      <c r="C24" s="200">
        <f t="shared" si="5"/>
        <v>29792</v>
      </c>
      <c r="D24" s="5">
        <f t="shared" si="6"/>
        <v>20218</v>
      </c>
      <c r="E24" s="52">
        <f t="shared" si="3"/>
        <v>95.419896227019407</v>
      </c>
      <c r="F24" s="52">
        <f t="shared" si="4"/>
        <v>147.35384311009992</v>
      </c>
      <c r="G24" s="62"/>
      <c r="H24" s="88">
        <v>2350</v>
      </c>
      <c r="I24" s="3">
        <v>10</v>
      </c>
      <c r="J24" s="33" t="s">
        <v>16</v>
      </c>
      <c r="K24" s="116">
        <f t="shared" si="1"/>
        <v>33</v>
      </c>
      <c r="L24" s="33" t="s">
        <v>0</v>
      </c>
      <c r="M24" s="369">
        <v>15174</v>
      </c>
      <c r="N24" s="89">
        <f t="shared" si="2"/>
        <v>17009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200">
        <f t="shared" si="5"/>
        <v>26806</v>
      </c>
      <c r="D25" s="5">
        <f t="shared" si="6"/>
        <v>27412</v>
      </c>
      <c r="E25" s="52">
        <f t="shared" si="3"/>
        <v>95.107326592158941</v>
      </c>
      <c r="F25" s="52">
        <f t="shared" si="4"/>
        <v>97.789289362323075</v>
      </c>
      <c r="G25" s="72"/>
      <c r="H25" s="88">
        <v>1192</v>
      </c>
      <c r="I25" s="3">
        <v>12</v>
      </c>
      <c r="J25" s="33" t="s">
        <v>18</v>
      </c>
      <c r="K25" s="116">
        <f t="shared" si="1"/>
        <v>40</v>
      </c>
      <c r="L25" s="33" t="s">
        <v>2</v>
      </c>
      <c r="M25" s="369">
        <v>15327</v>
      </c>
      <c r="N25" s="89">
        <f t="shared" si="2"/>
        <v>16575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0</v>
      </c>
      <c r="C26" s="200">
        <f t="shared" si="5"/>
        <v>17009</v>
      </c>
      <c r="D26" s="5">
        <f t="shared" si="6"/>
        <v>17785</v>
      </c>
      <c r="E26" s="52">
        <f t="shared" si="3"/>
        <v>112.09305390800053</v>
      </c>
      <c r="F26" s="52">
        <f t="shared" si="4"/>
        <v>95.636772561147026</v>
      </c>
      <c r="G26" s="62"/>
      <c r="H26" s="88">
        <v>687</v>
      </c>
      <c r="I26" s="3">
        <v>39</v>
      </c>
      <c r="J26" s="33" t="s">
        <v>39</v>
      </c>
      <c r="K26" s="116">
        <f t="shared" si="1"/>
        <v>13</v>
      </c>
      <c r="L26" s="33" t="s">
        <v>7</v>
      </c>
      <c r="M26" s="369">
        <v>14861</v>
      </c>
      <c r="N26" s="89">
        <f t="shared" si="2"/>
        <v>13892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200">
        <f t="shared" si="5"/>
        <v>16575</v>
      </c>
      <c r="D27" s="5">
        <f t="shared" si="6"/>
        <v>16660</v>
      </c>
      <c r="E27" s="52">
        <f t="shared" si="3"/>
        <v>108.14249363867685</v>
      </c>
      <c r="F27" s="52">
        <f t="shared" si="4"/>
        <v>99.489795918367349</v>
      </c>
      <c r="G27" s="62"/>
      <c r="H27" s="334">
        <v>603</v>
      </c>
      <c r="I27" s="3">
        <v>32</v>
      </c>
      <c r="J27" s="33" t="s">
        <v>35</v>
      </c>
      <c r="K27" s="116">
        <f t="shared" si="1"/>
        <v>38</v>
      </c>
      <c r="L27" s="33" t="s">
        <v>38</v>
      </c>
      <c r="M27" s="370">
        <v>11327</v>
      </c>
      <c r="N27" s="89">
        <f t="shared" si="2"/>
        <v>10805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200">
        <f t="shared" si="5"/>
        <v>13892</v>
      </c>
      <c r="D28" s="5">
        <f t="shared" si="6"/>
        <v>16226</v>
      </c>
      <c r="E28" s="52">
        <f t="shared" si="3"/>
        <v>93.479577417401245</v>
      </c>
      <c r="F28" s="52">
        <f t="shared" si="4"/>
        <v>85.615678540613828</v>
      </c>
      <c r="G28" s="73"/>
      <c r="H28" s="88">
        <v>575</v>
      </c>
      <c r="I28" s="3">
        <v>15</v>
      </c>
      <c r="J28" s="33" t="s">
        <v>20</v>
      </c>
      <c r="K28" s="180">
        <f t="shared" si="1"/>
        <v>16</v>
      </c>
      <c r="L28" s="77" t="s">
        <v>3</v>
      </c>
      <c r="M28" s="371">
        <v>11323</v>
      </c>
      <c r="N28" s="166">
        <f t="shared" si="2"/>
        <v>10335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38</v>
      </c>
      <c r="C29" s="200">
        <f t="shared" si="5"/>
        <v>10805</v>
      </c>
      <c r="D29" s="5">
        <f t="shared" si="6"/>
        <v>12588</v>
      </c>
      <c r="E29" s="52">
        <f t="shared" si="3"/>
        <v>95.391542332479915</v>
      </c>
      <c r="F29" s="52">
        <f t="shared" si="4"/>
        <v>85.835716555449636</v>
      </c>
      <c r="G29" s="72"/>
      <c r="H29" s="88">
        <v>430</v>
      </c>
      <c r="I29" s="3">
        <v>27</v>
      </c>
      <c r="J29" s="33" t="s">
        <v>31</v>
      </c>
      <c r="K29" s="114"/>
      <c r="L29" s="114" t="s">
        <v>55</v>
      </c>
      <c r="M29" s="372">
        <v>345751</v>
      </c>
      <c r="N29" s="171">
        <f>SUM(H44)</f>
        <v>345992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</v>
      </c>
      <c r="C30" s="200">
        <f t="shared" si="5"/>
        <v>10335</v>
      </c>
      <c r="D30" s="5">
        <f t="shared" si="6"/>
        <v>12814</v>
      </c>
      <c r="E30" s="57">
        <f t="shared" si="3"/>
        <v>91.274397244546506</v>
      </c>
      <c r="F30" s="63">
        <f t="shared" si="4"/>
        <v>80.65397221788669</v>
      </c>
      <c r="G30" s="75"/>
      <c r="H30" s="88">
        <v>337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345992</v>
      </c>
      <c r="D31" s="67">
        <f>SUM(L14)</f>
        <v>354343</v>
      </c>
      <c r="E31" s="70">
        <f>SUM(N29/M29*100)</f>
        <v>100.069703341422</v>
      </c>
      <c r="F31" s="63">
        <f t="shared" si="4"/>
        <v>97.643243975470099</v>
      </c>
      <c r="G31" s="83">
        <v>45.6</v>
      </c>
      <c r="H31" s="88">
        <v>321</v>
      </c>
      <c r="I31" s="3">
        <v>4</v>
      </c>
      <c r="J31" s="33" t="s">
        <v>11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287</v>
      </c>
      <c r="I32" s="3">
        <v>5</v>
      </c>
      <c r="J32" s="33" t="s">
        <v>12</v>
      </c>
      <c r="L32" s="4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248</v>
      </c>
      <c r="I33" s="3">
        <v>7</v>
      </c>
      <c r="J33" s="33" t="s">
        <v>14</v>
      </c>
      <c r="L33" s="442"/>
      <c r="M33" s="90"/>
      <c r="N33" s="26"/>
      <c r="R33" s="48"/>
      <c r="S33" s="26"/>
      <c r="T33" s="26"/>
      <c r="U33" s="26"/>
      <c r="V33" s="26"/>
    </row>
    <row r="34" spans="3:30">
      <c r="H34" s="88">
        <v>12</v>
      </c>
      <c r="I34" s="3">
        <v>23</v>
      </c>
      <c r="J34" s="33" t="s">
        <v>27</v>
      </c>
      <c r="L34" s="4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11</v>
      </c>
      <c r="I35" s="3">
        <v>18</v>
      </c>
      <c r="J35" s="33" t="s">
        <v>22</v>
      </c>
      <c r="L35" s="442"/>
      <c r="M35" s="90"/>
      <c r="N35" s="26"/>
      <c r="R35" s="48"/>
      <c r="S35" s="26"/>
      <c r="T35" s="26"/>
      <c r="U35" s="26"/>
      <c r="V35" s="26"/>
    </row>
    <row r="36" spans="3:30">
      <c r="H36" s="43">
        <v>5</v>
      </c>
      <c r="I36" s="3">
        <v>19</v>
      </c>
      <c r="J36" s="33" t="s">
        <v>23</v>
      </c>
      <c r="L36" s="443"/>
      <c r="M36" s="443"/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44"/>
      <c r="M37" s="445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L38" s="443"/>
      <c r="M38" s="443"/>
      <c r="N38" s="26"/>
      <c r="R38" s="48"/>
      <c r="S38" s="26"/>
      <c r="T38" s="26"/>
      <c r="U38" s="26"/>
      <c r="V38" s="26"/>
    </row>
    <row r="39" spans="3:30">
      <c r="H39" s="44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345992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3"/>
      <c r="L47" s="397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202</v>
      </c>
      <c r="I48" s="3"/>
      <c r="J48" s="188" t="s">
        <v>91</v>
      </c>
      <c r="K48" s="3"/>
      <c r="L48" s="327" t="s">
        <v>203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7" t="s">
        <v>99</v>
      </c>
      <c r="M49" s="398"/>
      <c r="R49" s="48"/>
      <c r="S49" s="26"/>
      <c r="T49" s="26"/>
      <c r="U49" s="26"/>
      <c r="V49" s="26"/>
    </row>
    <row r="50" spans="1:22" ht="13.5" customHeight="1">
      <c r="H50" s="89">
        <v>14842</v>
      </c>
      <c r="I50" s="3">
        <v>16</v>
      </c>
      <c r="J50" s="33" t="s">
        <v>3</v>
      </c>
      <c r="K50" s="325">
        <f>SUM(I50)</f>
        <v>16</v>
      </c>
      <c r="L50" s="328">
        <v>13114</v>
      </c>
      <c r="M50" s="398"/>
      <c r="R50" s="48"/>
      <c r="S50" s="26"/>
      <c r="T50" s="26"/>
      <c r="U50" s="26"/>
      <c r="V50" s="26"/>
    </row>
    <row r="51" spans="1:22" ht="13.5" customHeight="1">
      <c r="H51" s="44">
        <v>13164</v>
      </c>
      <c r="I51" s="3">
        <v>26</v>
      </c>
      <c r="J51" s="33" t="s">
        <v>30</v>
      </c>
      <c r="K51" s="325">
        <f t="shared" ref="K51:K59" si="7">SUM(I51)</f>
        <v>26</v>
      </c>
      <c r="L51" s="329">
        <v>6560</v>
      </c>
      <c r="M51" s="398"/>
      <c r="R51" s="48"/>
      <c r="S51" s="26"/>
      <c r="T51" s="26"/>
      <c r="U51" s="26"/>
      <c r="V51" s="26"/>
    </row>
    <row r="52" spans="1:22" ht="14.25" thickBot="1">
      <c r="H52" s="88">
        <v>8991</v>
      </c>
      <c r="I52" s="3">
        <v>34</v>
      </c>
      <c r="J52" s="33" t="s">
        <v>1</v>
      </c>
      <c r="K52" s="325">
        <f t="shared" si="7"/>
        <v>34</v>
      </c>
      <c r="L52" s="329">
        <v>2268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195</v>
      </c>
      <c r="D53" s="59" t="s">
        <v>183</v>
      </c>
      <c r="E53" s="59" t="s">
        <v>41</v>
      </c>
      <c r="F53" s="59" t="s">
        <v>50</v>
      </c>
      <c r="G53" s="8" t="s">
        <v>174</v>
      </c>
      <c r="H53" s="44">
        <v>3309</v>
      </c>
      <c r="I53" s="3">
        <v>33</v>
      </c>
      <c r="J53" s="33" t="s">
        <v>0</v>
      </c>
      <c r="K53" s="325">
        <f t="shared" si="7"/>
        <v>33</v>
      </c>
      <c r="L53" s="329">
        <v>8890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14842</v>
      </c>
      <c r="D54" s="97">
        <f>SUM(L50)</f>
        <v>13114</v>
      </c>
      <c r="E54" s="52">
        <f t="shared" ref="E54:E63" si="8">SUM(N67/M67*100)</f>
        <v>92.791497342919655</v>
      </c>
      <c r="F54" s="52">
        <f t="shared" ref="F54:F62" si="9">SUM(C54/D54*100)</f>
        <v>113.17675766356565</v>
      </c>
      <c r="G54" s="62"/>
      <c r="H54" s="44">
        <v>1717</v>
      </c>
      <c r="I54" s="3">
        <v>40</v>
      </c>
      <c r="J54" s="33" t="s">
        <v>2</v>
      </c>
      <c r="K54" s="325">
        <f t="shared" si="7"/>
        <v>40</v>
      </c>
      <c r="L54" s="329">
        <v>1561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13164</v>
      </c>
      <c r="D55" s="97">
        <f t="shared" ref="D55:D63" si="11">SUM(L51)</f>
        <v>6560</v>
      </c>
      <c r="E55" s="52">
        <f t="shared" si="8"/>
        <v>89.630285286307625</v>
      </c>
      <c r="F55" s="52">
        <f t="shared" si="9"/>
        <v>200.67073170731709</v>
      </c>
      <c r="G55" s="62"/>
      <c r="H55" s="290">
        <v>1635</v>
      </c>
      <c r="I55" s="3">
        <v>39</v>
      </c>
      <c r="J55" s="33" t="s">
        <v>39</v>
      </c>
      <c r="K55" s="325">
        <f t="shared" si="7"/>
        <v>39</v>
      </c>
      <c r="L55" s="329">
        <v>0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8991</v>
      </c>
      <c r="D56" s="97">
        <f t="shared" si="11"/>
        <v>2268</v>
      </c>
      <c r="E56" s="52">
        <f t="shared" si="8"/>
        <v>92.815113038092292</v>
      </c>
      <c r="F56" s="52">
        <f t="shared" si="9"/>
        <v>396.42857142857144</v>
      </c>
      <c r="G56" s="62"/>
      <c r="H56" s="44">
        <v>1615</v>
      </c>
      <c r="I56" s="3">
        <v>36</v>
      </c>
      <c r="J56" s="33" t="s">
        <v>5</v>
      </c>
      <c r="K56" s="325">
        <f t="shared" si="7"/>
        <v>36</v>
      </c>
      <c r="L56" s="329">
        <v>273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3309</v>
      </c>
      <c r="D57" s="97">
        <f t="shared" si="11"/>
        <v>8890</v>
      </c>
      <c r="E57" s="52">
        <f t="shared" si="8"/>
        <v>41.633115249119271</v>
      </c>
      <c r="F57" s="52">
        <f t="shared" si="9"/>
        <v>37.221597300337457</v>
      </c>
      <c r="G57" s="62"/>
      <c r="H57" s="44">
        <v>1577</v>
      </c>
      <c r="I57" s="3">
        <v>31</v>
      </c>
      <c r="J57" s="33" t="s">
        <v>64</v>
      </c>
      <c r="K57" s="325">
        <f t="shared" si="7"/>
        <v>31</v>
      </c>
      <c r="L57" s="329">
        <v>1308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</v>
      </c>
      <c r="C58" s="43">
        <f t="shared" si="10"/>
        <v>1717</v>
      </c>
      <c r="D58" s="97">
        <f t="shared" si="11"/>
        <v>1561</v>
      </c>
      <c r="E58" s="52">
        <f t="shared" si="8"/>
        <v>92.113733905579394</v>
      </c>
      <c r="F58" s="52">
        <f t="shared" si="9"/>
        <v>109.99359385009609</v>
      </c>
      <c r="G58" s="72"/>
      <c r="H58" s="44">
        <v>1394</v>
      </c>
      <c r="I58" s="3">
        <v>14</v>
      </c>
      <c r="J58" s="33" t="s">
        <v>19</v>
      </c>
      <c r="K58" s="325">
        <f t="shared" si="7"/>
        <v>14</v>
      </c>
      <c r="L58" s="329">
        <v>1344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1635</v>
      </c>
      <c r="D59" s="97">
        <f t="shared" si="11"/>
        <v>0</v>
      </c>
      <c r="E59" s="52">
        <f t="shared" si="8"/>
        <v>105.62015503875971</v>
      </c>
      <c r="F59" s="438" t="s">
        <v>214</v>
      </c>
      <c r="G59" s="62"/>
      <c r="H59" s="421">
        <v>1388</v>
      </c>
      <c r="I59" s="14">
        <v>25</v>
      </c>
      <c r="J59" s="77" t="s">
        <v>29</v>
      </c>
      <c r="K59" s="326">
        <f t="shared" si="7"/>
        <v>25</v>
      </c>
      <c r="L59" s="330">
        <v>1176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5</v>
      </c>
      <c r="C60" s="89">
        <f t="shared" si="10"/>
        <v>1615</v>
      </c>
      <c r="D60" s="97">
        <f t="shared" si="11"/>
        <v>273</v>
      </c>
      <c r="E60" s="52">
        <f t="shared" si="8"/>
        <v>91.037204058624582</v>
      </c>
      <c r="F60" s="52">
        <f t="shared" si="9"/>
        <v>591.57509157509162</v>
      </c>
      <c r="G60" s="62"/>
      <c r="H60" s="430">
        <v>1194</v>
      </c>
      <c r="I60" s="220">
        <v>38</v>
      </c>
      <c r="J60" s="380" t="s">
        <v>38</v>
      </c>
      <c r="K60" s="365" t="s">
        <v>8</v>
      </c>
      <c r="L60" s="374">
        <v>42141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64</v>
      </c>
      <c r="C61" s="43">
        <f t="shared" si="10"/>
        <v>1577</v>
      </c>
      <c r="D61" s="97">
        <f t="shared" si="11"/>
        <v>1308</v>
      </c>
      <c r="E61" s="52">
        <f t="shared" si="8"/>
        <v>85.986913849509278</v>
      </c>
      <c r="F61" s="52">
        <f t="shared" si="9"/>
        <v>120.565749235474</v>
      </c>
      <c r="G61" s="73"/>
      <c r="H61" s="88">
        <v>1121</v>
      </c>
      <c r="I61" s="3">
        <v>22</v>
      </c>
      <c r="J61" s="33" t="s">
        <v>26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19</v>
      </c>
      <c r="C62" s="43">
        <f t="shared" si="10"/>
        <v>1394</v>
      </c>
      <c r="D62" s="97">
        <f t="shared" si="11"/>
        <v>1344</v>
      </c>
      <c r="E62" s="57">
        <f t="shared" si="8"/>
        <v>121.85314685314685</v>
      </c>
      <c r="F62" s="52">
        <f t="shared" si="9"/>
        <v>103.72023809523809</v>
      </c>
      <c r="G62" s="72"/>
      <c r="H62" s="44">
        <v>763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29</v>
      </c>
      <c r="C63" s="43">
        <f t="shared" si="10"/>
        <v>1388</v>
      </c>
      <c r="D63" s="97">
        <f t="shared" si="11"/>
        <v>1176</v>
      </c>
      <c r="E63" s="57">
        <f t="shared" si="8"/>
        <v>93.530997304582215</v>
      </c>
      <c r="F63" s="52">
        <f>SUM(C63/D63*100)</f>
        <v>118.02721088435375</v>
      </c>
      <c r="G63" s="75"/>
      <c r="H63" s="88">
        <v>750</v>
      </c>
      <c r="I63" s="3">
        <v>17</v>
      </c>
      <c r="J63" s="33" t="s">
        <v>21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55639</v>
      </c>
      <c r="D64" s="67">
        <f>SUM(L60)</f>
        <v>42141</v>
      </c>
      <c r="E64" s="70">
        <f>SUM(N77/M77*100)</f>
        <v>86.331616186693154</v>
      </c>
      <c r="F64" s="70">
        <f>SUM(C64/D64*100)</f>
        <v>132.03056405875512</v>
      </c>
      <c r="G64" s="388">
        <v>101.8</v>
      </c>
      <c r="H64" s="348">
        <v>641</v>
      </c>
      <c r="I64" s="3">
        <v>24</v>
      </c>
      <c r="J64" s="33" t="s">
        <v>28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06">
        <v>472</v>
      </c>
      <c r="I65" s="3">
        <v>15</v>
      </c>
      <c r="J65" s="33" t="s">
        <v>20</v>
      </c>
      <c r="M65" s="397"/>
      <c r="N65" s="26"/>
      <c r="R65" s="48"/>
      <c r="S65" s="26"/>
      <c r="T65" s="26"/>
      <c r="U65" s="26"/>
      <c r="V65" s="26"/>
    </row>
    <row r="66" spans="3:22">
      <c r="H66" s="88">
        <v>352</v>
      </c>
      <c r="I66" s="3">
        <v>19</v>
      </c>
      <c r="J66" s="33" t="s">
        <v>23</v>
      </c>
      <c r="L66" s="189" t="s">
        <v>91</v>
      </c>
      <c r="M66" s="341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337</v>
      </c>
      <c r="I67" s="3">
        <v>11</v>
      </c>
      <c r="J67" s="33" t="s">
        <v>17</v>
      </c>
      <c r="K67" s="3">
        <f>SUM(I50)</f>
        <v>16</v>
      </c>
      <c r="L67" s="33" t="s">
        <v>3</v>
      </c>
      <c r="M67" s="390">
        <v>15995</v>
      </c>
      <c r="N67" s="89">
        <f>SUM(H50)</f>
        <v>14842</v>
      </c>
      <c r="R67" s="48"/>
      <c r="S67" s="26"/>
      <c r="T67" s="26"/>
      <c r="U67" s="26"/>
      <c r="V67" s="26"/>
    </row>
    <row r="68" spans="3:22">
      <c r="C68" s="26"/>
      <c r="H68" s="44">
        <v>181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91">
        <v>14687</v>
      </c>
      <c r="N68" s="89">
        <f t="shared" ref="N68:N76" si="13">SUM(H51)</f>
        <v>13164</v>
      </c>
      <c r="R68" s="48"/>
      <c r="S68" s="26"/>
      <c r="T68" s="26"/>
      <c r="U68" s="26"/>
      <c r="V68" s="26"/>
    </row>
    <row r="69" spans="3:22">
      <c r="H69" s="44">
        <v>142</v>
      </c>
      <c r="I69" s="3">
        <v>9</v>
      </c>
      <c r="J69" s="3" t="s">
        <v>163</v>
      </c>
      <c r="K69" s="3">
        <f t="shared" si="12"/>
        <v>34</v>
      </c>
      <c r="L69" s="33" t="s">
        <v>1</v>
      </c>
      <c r="M69" s="391">
        <v>9687</v>
      </c>
      <c r="N69" s="89">
        <f t="shared" si="13"/>
        <v>8991</v>
      </c>
      <c r="R69" s="48"/>
      <c r="S69" s="26"/>
      <c r="T69" s="26"/>
      <c r="U69" s="26"/>
      <c r="V69" s="26"/>
    </row>
    <row r="70" spans="3:22">
      <c r="H70" s="88">
        <v>47</v>
      </c>
      <c r="I70" s="3">
        <v>13</v>
      </c>
      <c r="J70" s="33" t="s">
        <v>7</v>
      </c>
      <c r="K70" s="3">
        <f t="shared" si="12"/>
        <v>33</v>
      </c>
      <c r="L70" s="33" t="s">
        <v>0</v>
      </c>
      <c r="M70" s="391">
        <v>7948</v>
      </c>
      <c r="N70" s="89">
        <f t="shared" si="13"/>
        <v>3309</v>
      </c>
      <c r="R70" s="48"/>
      <c r="S70" s="26"/>
      <c r="T70" s="26"/>
      <c r="U70" s="26"/>
      <c r="V70" s="26"/>
    </row>
    <row r="71" spans="3:22">
      <c r="H71" s="44">
        <v>5</v>
      </c>
      <c r="I71" s="3">
        <v>23</v>
      </c>
      <c r="J71" s="33" t="s">
        <v>27</v>
      </c>
      <c r="K71" s="3">
        <f t="shared" si="12"/>
        <v>40</v>
      </c>
      <c r="L71" s="33" t="s">
        <v>2</v>
      </c>
      <c r="M71" s="391">
        <v>1864</v>
      </c>
      <c r="N71" s="89">
        <f t="shared" si="13"/>
        <v>1717</v>
      </c>
      <c r="R71" s="48"/>
      <c r="S71" s="26"/>
      <c r="T71" s="26"/>
      <c r="U71" s="26"/>
      <c r="V71" s="26"/>
    </row>
    <row r="72" spans="3:22">
      <c r="H72" s="44">
        <v>2</v>
      </c>
      <c r="I72" s="3">
        <v>28</v>
      </c>
      <c r="J72" s="33" t="s">
        <v>32</v>
      </c>
      <c r="K72" s="3">
        <f t="shared" si="12"/>
        <v>39</v>
      </c>
      <c r="L72" s="33" t="s">
        <v>39</v>
      </c>
      <c r="M72" s="391">
        <v>1548</v>
      </c>
      <c r="N72" s="89">
        <f t="shared" si="13"/>
        <v>1635</v>
      </c>
      <c r="R72" s="48"/>
      <c r="S72" s="26"/>
      <c r="T72" s="26"/>
      <c r="U72" s="26"/>
      <c r="V72" s="26"/>
    </row>
    <row r="73" spans="3:22">
      <c r="H73" s="44">
        <v>0</v>
      </c>
      <c r="I73" s="3">
        <v>2</v>
      </c>
      <c r="J73" s="33" t="s">
        <v>6</v>
      </c>
      <c r="K73" s="3">
        <f t="shared" si="12"/>
        <v>36</v>
      </c>
      <c r="L73" s="33" t="s">
        <v>5</v>
      </c>
      <c r="M73" s="391">
        <v>1774</v>
      </c>
      <c r="N73" s="89">
        <f t="shared" si="13"/>
        <v>1615</v>
      </c>
      <c r="R73" s="48"/>
      <c r="S73" s="26"/>
      <c r="T73" s="26"/>
      <c r="U73" s="26"/>
      <c r="V73" s="26"/>
    </row>
    <row r="74" spans="3:22">
      <c r="H74" s="44">
        <v>0</v>
      </c>
      <c r="I74" s="3">
        <v>3</v>
      </c>
      <c r="J74" s="33" t="s">
        <v>10</v>
      </c>
      <c r="K74" s="3">
        <f t="shared" si="12"/>
        <v>31</v>
      </c>
      <c r="L74" s="33" t="s">
        <v>64</v>
      </c>
      <c r="M74" s="391">
        <v>1834</v>
      </c>
      <c r="N74" s="89">
        <f t="shared" si="13"/>
        <v>1577</v>
      </c>
      <c r="R74" s="48"/>
      <c r="S74" s="26"/>
      <c r="T74" s="26"/>
      <c r="U74" s="26"/>
      <c r="V74" s="26"/>
    </row>
    <row r="75" spans="3:22">
      <c r="H75" s="44">
        <v>0</v>
      </c>
      <c r="I75" s="3">
        <v>4</v>
      </c>
      <c r="J75" s="33" t="s">
        <v>11</v>
      </c>
      <c r="K75" s="3">
        <f t="shared" si="12"/>
        <v>14</v>
      </c>
      <c r="L75" s="33" t="s">
        <v>19</v>
      </c>
      <c r="M75" s="391">
        <v>1144</v>
      </c>
      <c r="N75" s="89">
        <f t="shared" si="13"/>
        <v>1394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5</v>
      </c>
      <c r="J76" s="33" t="s">
        <v>12</v>
      </c>
      <c r="K76" s="14">
        <f t="shared" si="12"/>
        <v>25</v>
      </c>
      <c r="L76" s="77" t="s">
        <v>29</v>
      </c>
      <c r="M76" s="392">
        <v>1484</v>
      </c>
      <c r="N76" s="166">
        <f t="shared" si="13"/>
        <v>1388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6</v>
      </c>
      <c r="J77" s="33" t="s">
        <v>13</v>
      </c>
      <c r="K77" s="3"/>
      <c r="L77" s="114" t="s">
        <v>56</v>
      </c>
      <c r="M77" s="295">
        <v>64448</v>
      </c>
      <c r="N77" s="171">
        <f>SUM(H90)</f>
        <v>55639</v>
      </c>
      <c r="R77" s="48"/>
      <c r="S77" s="26"/>
      <c r="T77" s="26"/>
      <c r="U77" s="26"/>
      <c r="V77" s="26"/>
    </row>
    <row r="78" spans="3:22">
      <c r="H78" s="406">
        <v>0</v>
      </c>
      <c r="I78" s="3">
        <v>7</v>
      </c>
      <c r="J78" s="33" t="s">
        <v>14</v>
      </c>
      <c r="R78" s="48"/>
      <c r="S78" s="26"/>
      <c r="T78" s="26"/>
      <c r="U78" s="26"/>
      <c r="V78" s="26"/>
    </row>
    <row r="79" spans="3:22">
      <c r="H79" s="334">
        <v>0</v>
      </c>
      <c r="I79" s="3">
        <v>8</v>
      </c>
      <c r="J79" s="33" t="s">
        <v>15</v>
      </c>
      <c r="R79" s="48"/>
      <c r="S79" s="26"/>
      <c r="T79" s="26"/>
      <c r="U79" s="26"/>
      <c r="V79" s="26"/>
    </row>
    <row r="80" spans="3:22">
      <c r="H80" s="348">
        <v>0</v>
      </c>
      <c r="I80" s="3">
        <v>10</v>
      </c>
      <c r="J80" s="33" t="s">
        <v>16</v>
      </c>
      <c r="R80" s="48"/>
      <c r="S80" s="26"/>
      <c r="T80" s="26"/>
      <c r="U80" s="26"/>
      <c r="V80" s="26"/>
    </row>
    <row r="81" spans="8:22">
      <c r="H81" s="43">
        <v>0</v>
      </c>
      <c r="I81" s="3">
        <v>12</v>
      </c>
      <c r="J81" s="33" t="s">
        <v>18</v>
      </c>
      <c r="R81" s="48"/>
      <c r="S81" s="26"/>
      <c r="T81" s="26"/>
      <c r="U81" s="26"/>
      <c r="V81" s="26"/>
    </row>
    <row r="82" spans="8:22">
      <c r="H82" s="88">
        <v>0</v>
      </c>
      <c r="I82" s="3">
        <v>18</v>
      </c>
      <c r="J82" s="33" t="s">
        <v>22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20</v>
      </c>
      <c r="J83" s="33" t="s">
        <v>24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21</v>
      </c>
      <c r="J84" s="33" t="s">
        <v>72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88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6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55639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O60" sqref="O60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s="383"/>
      <c r="J1" s="46"/>
      <c r="L1" s="47"/>
      <c r="M1" s="395"/>
      <c r="N1" s="47"/>
      <c r="O1" s="48"/>
      <c r="R1" s="108"/>
    </row>
    <row r="2" spans="8:30" ht="13.5" customHeight="1">
      <c r="H2" s="291" t="s">
        <v>204</v>
      </c>
      <c r="I2" s="3"/>
      <c r="J2" s="182" t="s">
        <v>70</v>
      </c>
      <c r="K2" s="81"/>
      <c r="L2" s="317" t="s">
        <v>205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8" t="s">
        <v>99</v>
      </c>
      <c r="M3" s="399"/>
      <c r="N3" s="400"/>
      <c r="O3" s="1"/>
      <c r="R3" s="48"/>
      <c r="S3" s="26"/>
      <c r="T3" s="26"/>
      <c r="U3" s="26"/>
      <c r="V3" s="26"/>
    </row>
    <row r="4" spans="8:30" ht="13.5" customHeight="1">
      <c r="H4" s="89">
        <v>30054</v>
      </c>
      <c r="I4" s="3">
        <v>33</v>
      </c>
      <c r="J4" s="160" t="s">
        <v>0</v>
      </c>
      <c r="K4" s="120">
        <f>SUM(I4)</f>
        <v>33</v>
      </c>
      <c r="L4" s="310">
        <v>20418</v>
      </c>
      <c r="M4" s="405"/>
      <c r="N4" s="429"/>
      <c r="O4" s="1"/>
      <c r="R4" s="48"/>
      <c r="S4" s="26"/>
      <c r="T4" s="26"/>
      <c r="U4" s="26"/>
      <c r="V4" s="26"/>
    </row>
    <row r="5" spans="8:30" ht="13.5" customHeight="1">
      <c r="H5" s="290">
        <v>16539</v>
      </c>
      <c r="I5" s="3">
        <v>13</v>
      </c>
      <c r="J5" s="160" t="s">
        <v>7</v>
      </c>
      <c r="K5" s="120">
        <f t="shared" ref="K5:K13" si="0">SUM(I5)</f>
        <v>13</v>
      </c>
      <c r="L5" s="311">
        <v>14396</v>
      </c>
      <c r="M5" s="399"/>
      <c r="N5" s="429"/>
      <c r="O5" s="1"/>
      <c r="R5" s="48"/>
      <c r="S5" s="26"/>
      <c r="T5" s="26"/>
      <c r="U5" s="26"/>
      <c r="V5" s="26"/>
    </row>
    <row r="6" spans="8:30" ht="13.5" customHeight="1">
      <c r="H6" s="88">
        <v>12483</v>
      </c>
      <c r="I6" s="3">
        <v>9</v>
      </c>
      <c r="J6" s="3" t="s">
        <v>163</v>
      </c>
      <c r="K6" s="120">
        <f t="shared" si="0"/>
        <v>9</v>
      </c>
      <c r="L6" s="311">
        <v>14627</v>
      </c>
      <c r="M6" s="95"/>
      <c r="N6" s="429"/>
      <c r="O6" s="1"/>
      <c r="R6" s="48"/>
      <c r="S6" s="26"/>
      <c r="T6" s="26"/>
      <c r="U6" s="26"/>
      <c r="V6" s="26"/>
    </row>
    <row r="7" spans="8:30" ht="13.5" customHeight="1">
      <c r="H7" s="88">
        <v>8587</v>
      </c>
      <c r="I7" s="3">
        <v>34</v>
      </c>
      <c r="J7" s="160" t="s">
        <v>1</v>
      </c>
      <c r="K7" s="120">
        <f t="shared" si="0"/>
        <v>34</v>
      </c>
      <c r="L7" s="311">
        <v>8228</v>
      </c>
      <c r="M7" s="95"/>
      <c r="N7" s="429"/>
      <c r="O7" s="1"/>
      <c r="R7" s="48"/>
      <c r="S7" s="26"/>
      <c r="T7" s="26"/>
      <c r="U7" s="26"/>
      <c r="V7" s="26"/>
    </row>
    <row r="8" spans="8:30" ht="13.5" customHeight="1">
      <c r="H8" s="88">
        <v>7104</v>
      </c>
      <c r="I8" s="3">
        <v>24</v>
      </c>
      <c r="J8" s="160" t="s">
        <v>28</v>
      </c>
      <c r="K8" s="120">
        <f t="shared" si="0"/>
        <v>24</v>
      </c>
      <c r="L8" s="311">
        <v>6058</v>
      </c>
      <c r="M8" s="95"/>
      <c r="N8" s="429"/>
      <c r="O8" s="1"/>
      <c r="R8" s="48"/>
      <c r="S8" s="26"/>
      <c r="T8" s="26"/>
      <c r="U8" s="26"/>
      <c r="V8" s="26"/>
    </row>
    <row r="9" spans="8:30" ht="13.5" customHeight="1">
      <c r="H9" s="88">
        <v>5400</v>
      </c>
      <c r="I9" s="3">
        <v>25</v>
      </c>
      <c r="J9" s="160" t="s">
        <v>29</v>
      </c>
      <c r="K9" s="120">
        <f t="shared" si="0"/>
        <v>25</v>
      </c>
      <c r="L9" s="311">
        <v>5944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3192</v>
      </c>
      <c r="I10" s="3">
        <v>17</v>
      </c>
      <c r="J10" s="160" t="s">
        <v>21</v>
      </c>
      <c r="K10" s="120">
        <f t="shared" si="0"/>
        <v>17</v>
      </c>
      <c r="L10" s="311">
        <v>3141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2804</v>
      </c>
      <c r="I11" s="3">
        <v>22</v>
      </c>
      <c r="J11" s="160" t="s">
        <v>26</v>
      </c>
      <c r="K11" s="120">
        <f t="shared" si="0"/>
        <v>22</v>
      </c>
      <c r="L11" s="311">
        <v>4848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2467</v>
      </c>
      <c r="I12" s="3">
        <v>1</v>
      </c>
      <c r="J12" s="160" t="s">
        <v>4</v>
      </c>
      <c r="K12" s="120">
        <f t="shared" si="0"/>
        <v>1</v>
      </c>
      <c r="L12" s="311">
        <v>2485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2168</v>
      </c>
      <c r="I13" s="14">
        <v>26</v>
      </c>
      <c r="J13" s="162" t="s">
        <v>30</v>
      </c>
      <c r="K13" s="181">
        <f t="shared" si="0"/>
        <v>26</v>
      </c>
      <c r="L13" s="319">
        <v>2333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439">
        <v>1951</v>
      </c>
      <c r="I14" s="220">
        <v>20</v>
      </c>
      <c r="J14" s="221" t="s">
        <v>24</v>
      </c>
      <c r="K14" s="81" t="s">
        <v>8</v>
      </c>
      <c r="L14" s="320">
        <v>97421</v>
      </c>
      <c r="N14" s="48"/>
      <c r="R14" s="48"/>
      <c r="S14" s="26"/>
      <c r="T14" s="26"/>
      <c r="U14" s="26"/>
      <c r="V14" s="26"/>
    </row>
    <row r="15" spans="8:30" ht="13.5" customHeight="1">
      <c r="H15" s="88">
        <v>1336</v>
      </c>
      <c r="I15" s="3">
        <v>40</v>
      </c>
      <c r="J15" s="160" t="s">
        <v>2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1308</v>
      </c>
      <c r="I16" s="3">
        <v>16</v>
      </c>
      <c r="J16" s="160" t="s">
        <v>3</v>
      </c>
      <c r="K16" s="50"/>
      <c r="R16" s="48"/>
      <c r="S16" s="26"/>
      <c r="T16" s="26"/>
      <c r="U16" s="26"/>
      <c r="V16" s="26"/>
    </row>
    <row r="17" spans="1:22" ht="13.5" customHeight="1">
      <c r="H17" s="88">
        <v>1185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1160</v>
      </c>
      <c r="I18" s="3">
        <v>6</v>
      </c>
      <c r="J18" s="160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1113</v>
      </c>
      <c r="I19" s="3">
        <v>36</v>
      </c>
      <c r="J19" s="160" t="s">
        <v>5</v>
      </c>
      <c r="L19" s="446"/>
      <c r="M19" s="93" t="s">
        <v>182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290">
        <v>918</v>
      </c>
      <c r="I20" s="3">
        <v>15</v>
      </c>
      <c r="J20" s="160" t="s">
        <v>20</v>
      </c>
      <c r="K20" s="120">
        <f>SUM(I4)</f>
        <v>33</v>
      </c>
      <c r="L20" s="160" t="s">
        <v>0</v>
      </c>
      <c r="M20" s="321">
        <v>24547</v>
      </c>
      <c r="N20" s="89">
        <f>SUM(H4)</f>
        <v>30054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195</v>
      </c>
      <c r="D21" s="59" t="s">
        <v>183</v>
      </c>
      <c r="E21" s="59" t="s">
        <v>41</v>
      </c>
      <c r="F21" s="59" t="s">
        <v>50</v>
      </c>
      <c r="G21" s="8" t="s">
        <v>174</v>
      </c>
      <c r="H21" s="88">
        <v>910</v>
      </c>
      <c r="I21" s="3">
        <v>12</v>
      </c>
      <c r="J21" s="160" t="s">
        <v>18</v>
      </c>
      <c r="K21" s="120">
        <f t="shared" ref="K21:K29" si="1">SUM(I5)</f>
        <v>13</v>
      </c>
      <c r="L21" s="160" t="s">
        <v>7</v>
      </c>
      <c r="M21" s="322">
        <v>14677</v>
      </c>
      <c r="N21" s="89">
        <f t="shared" ref="N21:N29" si="2">SUM(H5)</f>
        <v>16539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30054</v>
      </c>
      <c r="D22" s="97">
        <f>SUM(L4)</f>
        <v>20418</v>
      </c>
      <c r="E22" s="55">
        <f t="shared" ref="E22:E31" si="3">SUM(N20/M20*100)</f>
        <v>122.43451338249074</v>
      </c>
      <c r="F22" s="52">
        <f t="shared" ref="F22:F32" si="4">SUM(C22/D22*100)</f>
        <v>147.19365265941815</v>
      </c>
      <c r="G22" s="62"/>
      <c r="H22" s="88">
        <v>849</v>
      </c>
      <c r="I22" s="3">
        <v>2</v>
      </c>
      <c r="J22" s="160" t="s">
        <v>6</v>
      </c>
      <c r="K22" s="120">
        <f t="shared" si="1"/>
        <v>9</v>
      </c>
      <c r="L22" s="3" t="s">
        <v>163</v>
      </c>
      <c r="M22" s="322">
        <v>13160</v>
      </c>
      <c r="N22" s="89">
        <f t="shared" si="2"/>
        <v>12483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16539</v>
      </c>
      <c r="D23" s="97">
        <f t="shared" ref="D23:D31" si="6">SUM(L5)</f>
        <v>14396</v>
      </c>
      <c r="E23" s="55">
        <f t="shared" si="3"/>
        <v>112.68651631804865</v>
      </c>
      <c r="F23" s="52">
        <f t="shared" si="4"/>
        <v>114.88607946651848</v>
      </c>
      <c r="G23" s="62"/>
      <c r="H23" s="290">
        <v>567</v>
      </c>
      <c r="I23" s="3">
        <v>18</v>
      </c>
      <c r="J23" s="160" t="s">
        <v>22</v>
      </c>
      <c r="K23" s="120">
        <f t="shared" si="1"/>
        <v>34</v>
      </c>
      <c r="L23" s="160" t="s">
        <v>1</v>
      </c>
      <c r="M23" s="322">
        <v>9289</v>
      </c>
      <c r="N23" s="89">
        <f t="shared" si="2"/>
        <v>8587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163</v>
      </c>
      <c r="C24" s="43">
        <f t="shared" si="5"/>
        <v>12483</v>
      </c>
      <c r="D24" s="97">
        <f t="shared" si="6"/>
        <v>14627</v>
      </c>
      <c r="E24" s="55">
        <f t="shared" si="3"/>
        <v>94.855623100303958</v>
      </c>
      <c r="F24" s="52">
        <f t="shared" si="4"/>
        <v>85.342175429001159</v>
      </c>
      <c r="G24" s="62"/>
      <c r="H24" s="88">
        <v>432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2">
        <v>7364</v>
      </c>
      <c r="N24" s="89">
        <f t="shared" si="2"/>
        <v>7104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8587</v>
      </c>
      <c r="D25" s="97">
        <f t="shared" si="6"/>
        <v>8228</v>
      </c>
      <c r="E25" s="55">
        <f t="shared" si="3"/>
        <v>92.442674130692211</v>
      </c>
      <c r="F25" s="52">
        <f t="shared" si="4"/>
        <v>104.36315021876518</v>
      </c>
      <c r="G25" s="62"/>
      <c r="H25" s="290">
        <v>391</v>
      </c>
      <c r="I25" s="3">
        <v>5</v>
      </c>
      <c r="J25" s="160" t="s">
        <v>12</v>
      </c>
      <c r="K25" s="120">
        <f t="shared" si="1"/>
        <v>25</v>
      </c>
      <c r="L25" s="160" t="s">
        <v>29</v>
      </c>
      <c r="M25" s="322">
        <v>5447</v>
      </c>
      <c r="N25" s="89">
        <f t="shared" si="2"/>
        <v>5400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7104</v>
      </c>
      <c r="D26" s="97">
        <f t="shared" si="6"/>
        <v>6058</v>
      </c>
      <c r="E26" s="55">
        <f t="shared" si="3"/>
        <v>96.469310157523083</v>
      </c>
      <c r="F26" s="52">
        <f t="shared" si="4"/>
        <v>117.26642456256191</v>
      </c>
      <c r="G26" s="72"/>
      <c r="H26" s="88">
        <v>297</v>
      </c>
      <c r="I26" s="3">
        <v>31</v>
      </c>
      <c r="J26" s="3" t="s">
        <v>64</v>
      </c>
      <c r="K26" s="120">
        <f t="shared" si="1"/>
        <v>17</v>
      </c>
      <c r="L26" s="160" t="s">
        <v>21</v>
      </c>
      <c r="M26" s="322">
        <v>3191</v>
      </c>
      <c r="N26" s="89">
        <f t="shared" si="2"/>
        <v>3192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5400</v>
      </c>
      <c r="D27" s="97">
        <f t="shared" si="6"/>
        <v>5944</v>
      </c>
      <c r="E27" s="55">
        <f t="shared" si="3"/>
        <v>99.137139709932072</v>
      </c>
      <c r="F27" s="52">
        <f t="shared" si="4"/>
        <v>90.847913862718713</v>
      </c>
      <c r="G27" s="76"/>
      <c r="H27" s="88">
        <v>202</v>
      </c>
      <c r="I27" s="3">
        <v>14</v>
      </c>
      <c r="J27" s="160" t="s">
        <v>19</v>
      </c>
      <c r="K27" s="120">
        <f t="shared" si="1"/>
        <v>22</v>
      </c>
      <c r="L27" s="160" t="s">
        <v>26</v>
      </c>
      <c r="M27" s="322">
        <v>3582</v>
      </c>
      <c r="N27" s="89">
        <f t="shared" si="2"/>
        <v>2804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21</v>
      </c>
      <c r="C28" s="43">
        <f t="shared" si="5"/>
        <v>3192</v>
      </c>
      <c r="D28" s="97">
        <f t="shared" si="6"/>
        <v>3141</v>
      </c>
      <c r="E28" s="55">
        <f t="shared" si="3"/>
        <v>100.03133813851457</v>
      </c>
      <c r="F28" s="52">
        <f t="shared" si="4"/>
        <v>101.62368672397326</v>
      </c>
      <c r="G28" s="62"/>
      <c r="H28" s="88">
        <v>159</v>
      </c>
      <c r="I28" s="3">
        <v>11</v>
      </c>
      <c r="J28" s="160" t="s">
        <v>17</v>
      </c>
      <c r="K28" s="120">
        <f t="shared" si="1"/>
        <v>1</v>
      </c>
      <c r="L28" s="160" t="s">
        <v>4</v>
      </c>
      <c r="M28" s="322">
        <v>2861</v>
      </c>
      <c r="N28" s="89">
        <f t="shared" si="2"/>
        <v>2467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2804</v>
      </c>
      <c r="D29" s="97">
        <f t="shared" si="6"/>
        <v>4848</v>
      </c>
      <c r="E29" s="55">
        <f t="shared" si="3"/>
        <v>78.280290340591847</v>
      </c>
      <c r="F29" s="52">
        <f t="shared" si="4"/>
        <v>57.838283828382842</v>
      </c>
      <c r="G29" s="73"/>
      <c r="H29" s="88">
        <v>54</v>
      </c>
      <c r="I29" s="3">
        <v>29</v>
      </c>
      <c r="J29" s="160" t="s">
        <v>54</v>
      </c>
      <c r="K29" s="181">
        <f t="shared" si="1"/>
        <v>26</v>
      </c>
      <c r="L29" s="162" t="s">
        <v>30</v>
      </c>
      <c r="M29" s="323">
        <v>2776</v>
      </c>
      <c r="N29" s="89">
        <f t="shared" si="2"/>
        <v>2168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4</v>
      </c>
      <c r="C30" s="43">
        <f t="shared" si="5"/>
        <v>2467</v>
      </c>
      <c r="D30" s="97">
        <f t="shared" si="6"/>
        <v>2485</v>
      </c>
      <c r="E30" s="55">
        <f t="shared" si="3"/>
        <v>86.228591401607829</v>
      </c>
      <c r="F30" s="52">
        <f t="shared" si="4"/>
        <v>99.275653923541256</v>
      </c>
      <c r="G30" s="72"/>
      <c r="H30" s="88">
        <v>42</v>
      </c>
      <c r="I30" s="3">
        <v>4</v>
      </c>
      <c r="J30" s="160" t="s">
        <v>11</v>
      </c>
      <c r="K30" s="114"/>
      <c r="L30" s="333" t="s">
        <v>107</v>
      </c>
      <c r="M30" s="324">
        <v>101791</v>
      </c>
      <c r="N30" s="89">
        <f>SUM(H44)</f>
        <v>103736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30</v>
      </c>
      <c r="C31" s="43">
        <f t="shared" si="5"/>
        <v>2168</v>
      </c>
      <c r="D31" s="97">
        <f t="shared" si="6"/>
        <v>2333</v>
      </c>
      <c r="E31" s="56">
        <f t="shared" si="3"/>
        <v>78.097982708933728</v>
      </c>
      <c r="F31" s="63">
        <f t="shared" si="4"/>
        <v>92.927561080154305</v>
      </c>
      <c r="G31" s="75"/>
      <c r="H31" s="88">
        <v>38</v>
      </c>
      <c r="I31" s="3">
        <v>28</v>
      </c>
      <c r="J31" s="160" t="s">
        <v>32</v>
      </c>
      <c r="K31" s="45"/>
      <c r="L31" s="216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103736</v>
      </c>
      <c r="D32" s="67">
        <f>SUM(L14)</f>
        <v>97421</v>
      </c>
      <c r="E32" s="68">
        <f>SUM(N30/M30*100)</f>
        <v>101.91077796661787</v>
      </c>
      <c r="F32" s="63">
        <f t="shared" si="4"/>
        <v>106.48217530101314</v>
      </c>
      <c r="G32" s="83">
        <v>92</v>
      </c>
      <c r="H32" s="89">
        <v>25</v>
      </c>
      <c r="I32" s="3">
        <v>27</v>
      </c>
      <c r="J32" s="160" t="s">
        <v>31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290">
        <v>1</v>
      </c>
      <c r="I33" s="3">
        <v>32</v>
      </c>
      <c r="J33" s="160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3</v>
      </c>
      <c r="J34" s="160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406">
        <v>0</v>
      </c>
      <c r="I35" s="3">
        <v>7</v>
      </c>
      <c r="J35" s="160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8</v>
      </c>
      <c r="J36" s="160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10</v>
      </c>
      <c r="J37" s="160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19</v>
      </c>
      <c r="J38" s="160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23</v>
      </c>
      <c r="J39" s="160" t="s">
        <v>27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47"/>
      <c r="M40" s="38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103736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3"/>
      <c r="N47" s="47"/>
      <c r="R47" s="48"/>
      <c r="S47" s="26"/>
      <c r="T47" s="26"/>
      <c r="U47" s="26"/>
      <c r="V47" s="26"/>
    </row>
    <row r="48" spans="3:30" ht="13.5" customHeight="1">
      <c r="H48" s="183" t="s">
        <v>202</v>
      </c>
      <c r="I48" s="3"/>
      <c r="J48" s="178" t="s">
        <v>104</v>
      </c>
      <c r="K48" s="81"/>
      <c r="L48" s="297" t="s">
        <v>205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399"/>
      <c r="N49" s="400"/>
      <c r="R49" s="48"/>
      <c r="S49" s="26"/>
      <c r="T49" s="26"/>
      <c r="U49" s="26"/>
      <c r="V49" s="26"/>
    </row>
    <row r="50" spans="1:22" ht="13.5" customHeight="1">
      <c r="H50" s="406">
        <v>421835</v>
      </c>
      <c r="I50" s="160">
        <v>17</v>
      </c>
      <c r="J50" s="160" t="s">
        <v>21</v>
      </c>
      <c r="K50" s="123">
        <f>SUM(I50)</f>
        <v>17</v>
      </c>
      <c r="L50" s="298">
        <v>299820</v>
      </c>
      <c r="M50" s="399"/>
      <c r="N50" s="400"/>
      <c r="O50" s="26"/>
      <c r="R50" s="48"/>
      <c r="S50" s="26"/>
      <c r="T50" s="26"/>
      <c r="U50" s="26"/>
      <c r="V50" s="26"/>
    </row>
    <row r="51" spans="1:22" ht="13.5" customHeight="1">
      <c r="H51" s="88">
        <v>113837</v>
      </c>
      <c r="I51" s="160">
        <v>36</v>
      </c>
      <c r="J51" s="160" t="s">
        <v>5</v>
      </c>
      <c r="K51" s="123">
        <f t="shared" ref="K51:K59" si="7">SUM(I51)</f>
        <v>36</v>
      </c>
      <c r="L51" s="298">
        <v>111701</v>
      </c>
      <c r="M51" s="399"/>
      <c r="N51" s="400"/>
      <c r="O51" s="26"/>
      <c r="R51" s="48"/>
      <c r="S51" s="26"/>
      <c r="T51" s="26"/>
      <c r="U51" s="26"/>
      <c r="V51" s="26"/>
    </row>
    <row r="52" spans="1:22" ht="13.5" customHeight="1">
      <c r="H52" s="88">
        <v>41030</v>
      </c>
      <c r="I52" s="160">
        <v>40</v>
      </c>
      <c r="J52" s="160" t="s">
        <v>2</v>
      </c>
      <c r="K52" s="123">
        <f t="shared" si="7"/>
        <v>40</v>
      </c>
      <c r="L52" s="298">
        <v>33890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23217</v>
      </c>
      <c r="I53" s="160">
        <v>16</v>
      </c>
      <c r="J53" s="160" t="s">
        <v>3</v>
      </c>
      <c r="K53" s="123">
        <f t="shared" si="7"/>
        <v>16</v>
      </c>
      <c r="L53" s="298">
        <v>25444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195</v>
      </c>
      <c r="D54" s="59" t="s">
        <v>183</v>
      </c>
      <c r="E54" s="59" t="s">
        <v>41</v>
      </c>
      <c r="F54" s="59" t="s">
        <v>50</v>
      </c>
      <c r="G54" s="8" t="s">
        <v>174</v>
      </c>
      <c r="H54" s="88">
        <v>23179</v>
      </c>
      <c r="I54" s="160">
        <v>38</v>
      </c>
      <c r="J54" s="160" t="s">
        <v>38</v>
      </c>
      <c r="K54" s="123">
        <f t="shared" si="7"/>
        <v>38</v>
      </c>
      <c r="L54" s="298">
        <v>30319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421835</v>
      </c>
      <c r="D55" s="5">
        <f t="shared" ref="D55:D64" si="8">SUM(L50)</f>
        <v>299820</v>
      </c>
      <c r="E55" s="52">
        <f>SUM(N66/M66*100)</f>
        <v>103.83579650069414</v>
      </c>
      <c r="F55" s="52">
        <f t="shared" ref="F55:F65" si="9">SUM(C55/D55*100)</f>
        <v>140.69608431725703</v>
      </c>
      <c r="G55" s="62"/>
      <c r="H55" s="88">
        <v>20193</v>
      </c>
      <c r="I55" s="160">
        <v>24</v>
      </c>
      <c r="J55" s="160" t="s">
        <v>28</v>
      </c>
      <c r="K55" s="123">
        <f t="shared" si="7"/>
        <v>24</v>
      </c>
      <c r="L55" s="298">
        <v>21168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113837</v>
      </c>
      <c r="D56" s="5">
        <f t="shared" si="8"/>
        <v>111701</v>
      </c>
      <c r="E56" s="52">
        <f t="shared" ref="E56:E65" si="11">SUM(N67/M67*100)</f>
        <v>101.15337794009187</v>
      </c>
      <c r="F56" s="52">
        <f t="shared" si="9"/>
        <v>101.91224787602617</v>
      </c>
      <c r="G56" s="62"/>
      <c r="H56" s="88">
        <v>17940</v>
      </c>
      <c r="I56" s="160">
        <v>26</v>
      </c>
      <c r="J56" s="160" t="s">
        <v>30</v>
      </c>
      <c r="K56" s="123">
        <f t="shared" si="7"/>
        <v>26</v>
      </c>
      <c r="L56" s="298">
        <v>17677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41030</v>
      </c>
      <c r="D57" s="5">
        <f t="shared" si="8"/>
        <v>33890</v>
      </c>
      <c r="E57" s="52">
        <f t="shared" si="11"/>
        <v>103.0438495152946</v>
      </c>
      <c r="F57" s="52">
        <f t="shared" si="9"/>
        <v>121.06816169961641</v>
      </c>
      <c r="G57" s="62"/>
      <c r="H57" s="88">
        <v>16410</v>
      </c>
      <c r="I57" s="160">
        <v>37</v>
      </c>
      <c r="J57" s="160" t="s">
        <v>37</v>
      </c>
      <c r="K57" s="123">
        <f t="shared" si="7"/>
        <v>37</v>
      </c>
      <c r="L57" s="298">
        <v>14133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23217</v>
      </c>
      <c r="D58" s="5">
        <f t="shared" si="8"/>
        <v>25444</v>
      </c>
      <c r="E58" s="52">
        <f t="shared" si="11"/>
        <v>101.4640328642601</v>
      </c>
      <c r="F58" s="52">
        <f t="shared" si="9"/>
        <v>91.24744537022481</v>
      </c>
      <c r="G58" s="62"/>
      <c r="H58" s="377">
        <v>15434</v>
      </c>
      <c r="I58" s="162">
        <v>25</v>
      </c>
      <c r="J58" s="162" t="s">
        <v>29</v>
      </c>
      <c r="K58" s="123">
        <f t="shared" si="7"/>
        <v>25</v>
      </c>
      <c r="L58" s="296">
        <v>17070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23179</v>
      </c>
      <c r="D59" s="5">
        <f t="shared" si="8"/>
        <v>30319</v>
      </c>
      <c r="E59" s="52">
        <f t="shared" si="11"/>
        <v>95.465403624382205</v>
      </c>
      <c r="F59" s="52">
        <f t="shared" si="9"/>
        <v>76.450410633596107</v>
      </c>
      <c r="G59" s="72"/>
      <c r="H59" s="440">
        <v>12124</v>
      </c>
      <c r="I59" s="162">
        <v>33</v>
      </c>
      <c r="J59" s="162" t="s">
        <v>0</v>
      </c>
      <c r="K59" s="123">
        <f t="shared" si="7"/>
        <v>33</v>
      </c>
      <c r="L59" s="296">
        <v>13439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20193</v>
      </c>
      <c r="D60" s="5">
        <f t="shared" si="8"/>
        <v>21168</v>
      </c>
      <c r="E60" s="52">
        <f t="shared" si="11"/>
        <v>102.07248647828943</v>
      </c>
      <c r="F60" s="52">
        <f t="shared" si="9"/>
        <v>95.393990929705225</v>
      </c>
      <c r="G60" s="62"/>
      <c r="H60" s="441">
        <v>7260</v>
      </c>
      <c r="I60" s="221">
        <v>30</v>
      </c>
      <c r="J60" s="221" t="s">
        <v>98</v>
      </c>
      <c r="K60" s="81" t="s">
        <v>8</v>
      </c>
      <c r="L60" s="300">
        <v>636634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30</v>
      </c>
      <c r="C61" s="43">
        <f t="shared" si="10"/>
        <v>17940</v>
      </c>
      <c r="D61" s="5">
        <f t="shared" si="8"/>
        <v>17677</v>
      </c>
      <c r="E61" s="52">
        <f t="shared" si="11"/>
        <v>133.93057110862264</v>
      </c>
      <c r="F61" s="52">
        <f t="shared" si="9"/>
        <v>101.4878090173672</v>
      </c>
      <c r="G61" s="62"/>
      <c r="H61" s="88">
        <v>6424</v>
      </c>
      <c r="I61" s="160">
        <v>35</v>
      </c>
      <c r="J61" s="160" t="s">
        <v>36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16410</v>
      </c>
      <c r="D62" s="5">
        <f t="shared" si="8"/>
        <v>14133</v>
      </c>
      <c r="E62" s="52">
        <f t="shared" si="11"/>
        <v>111.05095756919536</v>
      </c>
      <c r="F62" s="52">
        <f t="shared" si="9"/>
        <v>116.11122903842073</v>
      </c>
      <c r="G62" s="73"/>
      <c r="H62" s="193">
        <v>6092</v>
      </c>
      <c r="I62" s="160">
        <v>15</v>
      </c>
      <c r="J62" s="160" t="s">
        <v>20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29</v>
      </c>
      <c r="C63" s="43">
        <f t="shared" si="10"/>
        <v>15434</v>
      </c>
      <c r="D63" s="5">
        <f t="shared" si="8"/>
        <v>17070</v>
      </c>
      <c r="E63" s="52">
        <f t="shared" si="11"/>
        <v>87.534029038112521</v>
      </c>
      <c r="F63" s="52">
        <f t="shared" si="9"/>
        <v>90.415934387814872</v>
      </c>
      <c r="G63" s="72"/>
      <c r="H63" s="290">
        <v>5945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12124</v>
      </c>
      <c r="D64" s="5">
        <f t="shared" si="8"/>
        <v>13439</v>
      </c>
      <c r="E64" s="57">
        <f t="shared" si="11"/>
        <v>115.91930394875227</v>
      </c>
      <c r="F64" s="52">
        <f t="shared" si="9"/>
        <v>90.215045762333517</v>
      </c>
      <c r="G64" s="75"/>
      <c r="H64" s="122">
        <v>5176</v>
      </c>
      <c r="I64" s="160">
        <v>34</v>
      </c>
      <c r="J64" s="160" t="s">
        <v>1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751576</v>
      </c>
      <c r="D65" s="67">
        <f>SUM(L60)</f>
        <v>636634</v>
      </c>
      <c r="E65" s="70">
        <f t="shared" si="11"/>
        <v>102.95547540345835</v>
      </c>
      <c r="F65" s="70">
        <f t="shared" si="9"/>
        <v>118.0546436414015</v>
      </c>
      <c r="G65" s="83">
        <v>85.6</v>
      </c>
      <c r="H65" s="89">
        <v>4882</v>
      </c>
      <c r="I65" s="160">
        <v>1</v>
      </c>
      <c r="J65" s="160" t="s">
        <v>4</v>
      </c>
      <c r="L65" s="446"/>
      <c r="M65" s="141" t="s">
        <v>176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3521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9">
        <v>406252</v>
      </c>
      <c r="N66" s="89">
        <f>SUM(H50)</f>
        <v>421835</v>
      </c>
      <c r="R66" s="48"/>
      <c r="S66" s="26"/>
      <c r="T66" s="26"/>
      <c r="U66" s="26"/>
      <c r="V66" s="26"/>
    </row>
    <row r="67" spans="1:22" ht="13.5" customHeight="1">
      <c r="H67" s="88">
        <v>3240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7">
        <v>112539</v>
      </c>
      <c r="N67" s="89">
        <f t="shared" ref="N67:N75" si="13">SUM(H51)</f>
        <v>113837</v>
      </c>
      <c r="R67" s="48"/>
      <c r="S67" s="26"/>
      <c r="T67" s="26"/>
      <c r="U67" s="26"/>
      <c r="V67" s="26"/>
    </row>
    <row r="68" spans="1:22" ht="13.5" customHeight="1">
      <c r="C68" s="26"/>
      <c r="H68" s="88">
        <v>1179</v>
      </c>
      <c r="I68" s="160">
        <v>13</v>
      </c>
      <c r="J68" s="160" t="s">
        <v>7</v>
      </c>
      <c r="K68" s="116">
        <f t="shared" si="12"/>
        <v>40</v>
      </c>
      <c r="L68" s="160" t="s">
        <v>2</v>
      </c>
      <c r="M68" s="307">
        <v>39818</v>
      </c>
      <c r="N68" s="89">
        <f t="shared" si="13"/>
        <v>41030</v>
      </c>
      <c r="R68" s="48"/>
      <c r="S68" s="26"/>
      <c r="T68" s="26"/>
      <c r="U68" s="26"/>
      <c r="V68" s="26"/>
    </row>
    <row r="69" spans="1:22" ht="13.5" customHeight="1">
      <c r="H69" s="88">
        <v>570</v>
      </c>
      <c r="I69" s="160">
        <v>9</v>
      </c>
      <c r="J69" s="3" t="s">
        <v>163</v>
      </c>
      <c r="K69" s="116">
        <f t="shared" si="12"/>
        <v>16</v>
      </c>
      <c r="L69" s="160" t="s">
        <v>3</v>
      </c>
      <c r="M69" s="307">
        <v>22882</v>
      </c>
      <c r="N69" s="89">
        <f t="shared" si="13"/>
        <v>23217</v>
      </c>
      <c r="R69" s="48"/>
      <c r="S69" s="26"/>
      <c r="T69" s="26"/>
      <c r="U69" s="26"/>
      <c r="V69" s="26"/>
    </row>
    <row r="70" spans="1:22" ht="13.5" customHeight="1">
      <c r="H70" s="88">
        <v>554</v>
      </c>
      <c r="I70" s="160">
        <v>2</v>
      </c>
      <c r="J70" s="160" t="s">
        <v>6</v>
      </c>
      <c r="K70" s="116">
        <f t="shared" si="12"/>
        <v>38</v>
      </c>
      <c r="L70" s="160" t="s">
        <v>38</v>
      </c>
      <c r="M70" s="307">
        <v>24280</v>
      </c>
      <c r="N70" s="89">
        <f t="shared" si="13"/>
        <v>23179</v>
      </c>
      <c r="R70" s="48"/>
      <c r="S70" s="26"/>
      <c r="T70" s="26"/>
      <c r="U70" s="26"/>
      <c r="V70" s="26"/>
    </row>
    <row r="71" spans="1:22" ht="13.5" customHeight="1">
      <c r="H71" s="290">
        <v>376</v>
      </c>
      <c r="I71" s="160">
        <v>11</v>
      </c>
      <c r="J71" s="160" t="s">
        <v>17</v>
      </c>
      <c r="K71" s="116">
        <f t="shared" si="12"/>
        <v>24</v>
      </c>
      <c r="L71" s="160" t="s">
        <v>28</v>
      </c>
      <c r="M71" s="307">
        <v>19783</v>
      </c>
      <c r="N71" s="89">
        <f t="shared" si="13"/>
        <v>20193</v>
      </c>
      <c r="R71" s="48"/>
      <c r="S71" s="26"/>
      <c r="T71" s="26"/>
      <c r="U71" s="26"/>
      <c r="V71" s="26"/>
    </row>
    <row r="72" spans="1:22" ht="13.5" customHeight="1">
      <c r="H72" s="290">
        <v>292</v>
      </c>
      <c r="I72" s="160">
        <v>22</v>
      </c>
      <c r="J72" s="160" t="s">
        <v>26</v>
      </c>
      <c r="K72" s="116">
        <f t="shared" si="12"/>
        <v>26</v>
      </c>
      <c r="L72" s="160" t="s">
        <v>30</v>
      </c>
      <c r="M72" s="307">
        <v>13395</v>
      </c>
      <c r="N72" s="89">
        <f t="shared" si="13"/>
        <v>17940</v>
      </c>
      <c r="R72" s="48"/>
      <c r="S72" s="26"/>
      <c r="T72" s="26"/>
      <c r="U72" s="26"/>
      <c r="V72" s="26"/>
    </row>
    <row r="73" spans="1:22" ht="13.5" customHeight="1">
      <c r="H73" s="88">
        <v>205</v>
      </c>
      <c r="I73" s="160">
        <v>23</v>
      </c>
      <c r="J73" s="160" t="s">
        <v>27</v>
      </c>
      <c r="K73" s="116">
        <f t="shared" si="12"/>
        <v>37</v>
      </c>
      <c r="L73" s="160" t="s">
        <v>37</v>
      </c>
      <c r="M73" s="307">
        <v>14777</v>
      </c>
      <c r="N73" s="89">
        <f t="shared" si="13"/>
        <v>16410</v>
      </c>
      <c r="R73" s="48"/>
      <c r="S73" s="26"/>
      <c r="T73" s="26"/>
      <c r="U73" s="26"/>
      <c r="V73" s="26"/>
    </row>
    <row r="74" spans="1:22" ht="13.5" customHeight="1">
      <c r="H74" s="88">
        <v>172</v>
      </c>
      <c r="I74" s="160">
        <v>28</v>
      </c>
      <c r="J74" s="160" t="s">
        <v>32</v>
      </c>
      <c r="K74" s="116">
        <f t="shared" si="12"/>
        <v>25</v>
      </c>
      <c r="L74" s="162" t="s">
        <v>29</v>
      </c>
      <c r="M74" s="308">
        <v>17632</v>
      </c>
      <c r="N74" s="89">
        <f t="shared" si="13"/>
        <v>15434</v>
      </c>
      <c r="R74" s="48"/>
      <c r="S74" s="26"/>
      <c r="T74" s="26"/>
      <c r="U74" s="26"/>
      <c r="V74" s="26"/>
    </row>
    <row r="75" spans="1:22" ht="13.5" customHeight="1" thickBot="1">
      <c r="H75" s="88">
        <v>170</v>
      </c>
      <c r="I75" s="160">
        <v>27</v>
      </c>
      <c r="J75" s="160" t="s">
        <v>31</v>
      </c>
      <c r="K75" s="116">
        <f t="shared" si="12"/>
        <v>33</v>
      </c>
      <c r="L75" s="162" t="s">
        <v>0</v>
      </c>
      <c r="M75" s="308">
        <v>10459</v>
      </c>
      <c r="N75" s="166">
        <f t="shared" si="13"/>
        <v>12124</v>
      </c>
      <c r="R75" s="48"/>
      <c r="S75" s="26"/>
      <c r="T75" s="26"/>
      <c r="U75" s="26"/>
      <c r="V75" s="26"/>
    </row>
    <row r="76" spans="1:22" ht="13.5" customHeight="1" thickTop="1">
      <c r="H76" s="88">
        <v>168</v>
      </c>
      <c r="I76" s="160">
        <v>39</v>
      </c>
      <c r="J76" s="160" t="s">
        <v>39</v>
      </c>
      <c r="K76" s="3"/>
      <c r="L76" s="333" t="s">
        <v>107</v>
      </c>
      <c r="M76" s="338">
        <v>730001</v>
      </c>
      <c r="N76" s="171">
        <f>SUM(H90)</f>
        <v>751576</v>
      </c>
      <c r="R76" s="48"/>
      <c r="S76" s="26"/>
      <c r="T76" s="26"/>
      <c r="U76" s="26"/>
      <c r="V76" s="26"/>
    </row>
    <row r="77" spans="1:22" ht="13.5" customHeight="1">
      <c r="H77" s="88">
        <v>63</v>
      </c>
      <c r="I77" s="160">
        <v>12</v>
      </c>
      <c r="J77" s="160" t="s">
        <v>18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50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38</v>
      </c>
      <c r="I79" s="160">
        <v>4</v>
      </c>
      <c r="J79" s="160" t="s">
        <v>11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4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4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4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4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10</v>
      </c>
      <c r="J85" s="160" t="s">
        <v>16</v>
      </c>
      <c r="K85" s="45"/>
      <c r="L85" s="443"/>
      <c r="M85" s="443"/>
      <c r="R85" s="48"/>
      <c r="S85" s="26"/>
      <c r="T85" s="26"/>
      <c r="U85" s="26"/>
      <c r="V85" s="26"/>
    </row>
    <row r="86" spans="8:22" ht="13.5" customHeight="1">
      <c r="H86" s="290">
        <v>0</v>
      </c>
      <c r="I86" s="160">
        <v>19</v>
      </c>
      <c r="J86" s="160" t="s">
        <v>23</v>
      </c>
      <c r="K86" s="45"/>
      <c r="L86" s="444"/>
      <c r="M86" s="445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90"/>
      <c r="M87" s="443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751576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D71" sqref="D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2" t="s">
        <v>87</v>
      </c>
      <c r="N16" s="204" t="s">
        <v>121</v>
      </c>
      <c r="O16" s="148" t="s">
        <v>123</v>
      </c>
    </row>
    <row r="17" spans="1:25" ht="11.1" customHeight="1">
      <c r="A17" s="6" t="s">
        <v>171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6">
        <f>SUM(B17:M17)</f>
        <v>813.3</v>
      </c>
      <c r="O17" s="205">
        <v>89.4</v>
      </c>
      <c r="P17" s="142"/>
      <c r="Q17" s="207"/>
      <c r="R17" s="208"/>
      <c r="S17" s="208"/>
      <c r="T17" s="142"/>
      <c r="U17" s="142"/>
      <c r="V17" s="142"/>
      <c r="W17" s="142"/>
      <c r="X17" s="142"/>
      <c r="Y17" s="142"/>
    </row>
    <row r="18" spans="1:25" ht="11.1" customHeight="1">
      <c r="A18" s="6" t="s">
        <v>173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6">
        <f>SUM(B18:M18)</f>
        <v>978.69999999999993</v>
      </c>
      <c r="O18" s="205">
        <f t="shared" ref="O18:O20" si="0">ROUND(N18/N17*100,1)</f>
        <v>120.3</v>
      </c>
      <c r="P18" s="142"/>
      <c r="Q18" s="208"/>
      <c r="R18" s="208"/>
      <c r="S18" s="208"/>
      <c r="T18" s="142"/>
      <c r="U18" s="142"/>
      <c r="V18" s="142"/>
      <c r="W18" s="142"/>
      <c r="X18" s="142"/>
      <c r="Y18" s="142"/>
    </row>
    <row r="19" spans="1:25" ht="11.1" customHeight="1">
      <c r="A19" s="6" t="s">
        <v>179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6">
        <f>SUM(B19:M19)</f>
        <v>850.69999999999993</v>
      </c>
      <c r="O19" s="205">
        <f t="shared" si="0"/>
        <v>86.9</v>
      </c>
      <c r="P19" s="142"/>
      <c r="Q19" s="158"/>
      <c r="R19" s="208"/>
      <c r="S19" s="208"/>
      <c r="T19" s="142"/>
      <c r="U19" s="142"/>
      <c r="V19" s="142"/>
      <c r="W19" s="142"/>
      <c r="X19" s="142"/>
      <c r="Y19" s="142"/>
    </row>
    <row r="20" spans="1:25" ht="11.1" customHeight="1">
      <c r="A20" s="6" t="s">
        <v>183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6">
        <f>SUM(B20:M20)</f>
        <v>799.5</v>
      </c>
      <c r="O20" s="205">
        <f t="shared" si="0"/>
        <v>94</v>
      </c>
      <c r="P20" s="142"/>
      <c r="Q20" s="158"/>
      <c r="R20" s="208"/>
      <c r="S20" s="208"/>
      <c r="T20" s="142"/>
      <c r="U20" s="142"/>
      <c r="V20" s="142"/>
      <c r="W20" s="142"/>
      <c r="X20" s="142"/>
      <c r="Y20" s="142"/>
    </row>
    <row r="21" spans="1:25" ht="11.1" customHeight="1">
      <c r="A21" s="6" t="s">
        <v>195</v>
      </c>
      <c r="B21" s="145">
        <v>54.3</v>
      </c>
      <c r="C21" s="145">
        <v>60.6</v>
      </c>
      <c r="D21" s="145">
        <v>56.3</v>
      </c>
      <c r="E21" s="145"/>
      <c r="F21" s="145"/>
      <c r="G21" s="145"/>
      <c r="H21" s="147"/>
      <c r="I21" s="145"/>
      <c r="J21" s="145"/>
      <c r="K21" s="145"/>
      <c r="L21" s="145"/>
      <c r="M21" s="146"/>
      <c r="N21" s="206"/>
      <c r="O21" s="205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2" t="s">
        <v>87</v>
      </c>
      <c r="N41" s="204" t="s">
        <v>122</v>
      </c>
      <c r="O41" s="148" t="s">
        <v>123</v>
      </c>
    </row>
    <row r="42" spans="1:26" ht="11.1" customHeight="1">
      <c r="A42" s="6" t="s">
        <v>171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3">
        <v>92.9</v>
      </c>
      <c r="N42" s="210">
        <v>84</v>
      </c>
      <c r="O42" s="205">
        <v>95.9</v>
      </c>
      <c r="P42" s="142"/>
      <c r="Q42" s="282"/>
      <c r="R42" s="282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173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3">
        <v>100.3</v>
      </c>
      <c r="N43" s="210">
        <f>SUM(B43:M43)/12</f>
        <v>100.38333333333333</v>
      </c>
      <c r="O43" s="205">
        <f t="shared" ref="O43:O45" si="1">ROUND(N43/N42*100,1)</f>
        <v>119.5</v>
      </c>
      <c r="P43" s="142"/>
      <c r="Q43" s="282"/>
      <c r="R43" s="282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179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3">
        <v>89</v>
      </c>
      <c r="N44" s="210">
        <f>SUM(B44:M44)/12</f>
        <v>98.47499999999998</v>
      </c>
      <c r="O44" s="205">
        <f t="shared" si="1"/>
        <v>98.1</v>
      </c>
      <c r="P44" s="142"/>
      <c r="Q44" s="282"/>
      <c r="R44" s="282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183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3">
        <v>102.6</v>
      </c>
      <c r="N45" s="210">
        <f>SUM(B45:M45)/12</f>
        <v>97.99166666666666</v>
      </c>
      <c r="O45" s="205">
        <f t="shared" si="1"/>
        <v>99.5</v>
      </c>
      <c r="P45" s="142"/>
      <c r="Q45" s="282"/>
      <c r="R45" s="282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195</v>
      </c>
      <c r="B46" s="152">
        <v>83.4</v>
      </c>
      <c r="C46" s="152">
        <v>86.1</v>
      </c>
      <c r="D46" s="152">
        <v>84.2</v>
      </c>
      <c r="E46" s="152"/>
      <c r="F46" s="152"/>
      <c r="G46" s="152"/>
      <c r="H46" s="152"/>
      <c r="I46" s="152"/>
      <c r="J46" s="152"/>
      <c r="K46" s="152"/>
      <c r="L46" s="152"/>
      <c r="M46" s="203"/>
      <c r="N46" s="210"/>
      <c r="O46" s="205"/>
      <c r="P46" s="142"/>
      <c r="Q46" s="282"/>
      <c r="R46" s="282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2" t="s">
        <v>87</v>
      </c>
      <c r="N65" s="204" t="s">
        <v>122</v>
      </c>
      <c r="O65" s="284" t="s">
        <v>123</v>
      </c>
    </row>
    <row r="66" spans="1:26" ht="11.1" customHeight="1">
      <c r="A66" s="6" t="s">
        <v>171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9">
        <f>SUM(B66:M66)/12</f>
        <v>80.75833333333334</v>
      </c>
      <c r="O66" s="205">
        <v>93.3</v>
      </c>
      <c r="P66" s="18"/>
      <c r="Q66" s="212"/>
      <c r="R66" s="212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173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9">
        <f>SUM(B67:M67)/12</f>
        <v>81.2</v>
      </c>
      <c r="O67" s="205">
        <f t="shared" ref="O67:O69" si="2">ROUND(N67/N66*100,1)</f>
        <v>100.5</v>
      </c>
      <c r="P67" s="18"/>
      <c r="Q67" s="349"/>
      <c r="R67" s="349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179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9">
        <f>SUM(B68:M68)/12</f>
        <v>72.191666666666663</v>
      </c>
      <c r="O68" s="205">
        <f t="shared" si="2"/>
        <v>88.9</v>
      </c>
      <c r="P68" s="18"/>
      <c r="Q68" s="349"/>
      <c r="R68" s="349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183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9">
        <f>SUM(B69:M69)/12</f>
        <v>67.7</v>
      </c>
      <c r="O69" s="205">
        <f t="shared" si="2"/>
        <v>93.8</v>
      </c>
      <c r="P69" s="18"/>
      <c r="Q69" s="349"/>
      <c r="R69" s="349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195</v>
      </c>
      <c r="B70" s="145">
        <v>68.7</v>
      </c>
      <c r="C70" s="145">
        <v>69.900000000000006</v>
      </c>
      <c r="D70" s="145">
        <v>67.2</v>
      </c>
      <c r="E70" s="145"/>
      <c r="F70" s="145"/>
      <c r="G70" s="145"/>
      <c r="H70" s="145"/>
      <c r="I70" s="145"/>
      <c r="J70" s="145"/>
      <c r="K70" s="145"/>
      <c r="L70" s="145"/>
      <c r="M70" s="146"/>
      <c r="N70" s="209"/>
      <c r="O70" s="205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D76" sqref="D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4" t="s">
        <v>121</v>
      </c>
      <c r="O18" s="204" t="s">
        <v>123</v>
      </c>
    </row>
    <row r="19" spans="1:18" ht="11.1" customHeight="1">
      <c r="A19" s="6" t="s">
        <v>171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10">
        <f>SUM(B19:M19)</f>
        <v>149.4</v>
      </c>
      <c r="O19" s="210">
        <v>89.4</v>
      </c>
      <c r="Q19" s="212"/>
      <c r="R19" s="212"/>
    </row>
    <row r="20" spans="1:18" ht="11.1" customHeight="1">
      <c r="A20" s="6" t="s">
        <v>173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10">
        <f>SUM(B20:M20)</f>
        <v>138.10000000000002</v>
      </c>
      <c r="O20" s="210">
        <f t="shared" ref="O20:O22" si="0">ROUND(N20/N19*100,1)</f>
        <v>92.4</v>
      </c>
      <c r="Q20" s="212"/>
      <c r="R20" s="212"/>
    </row>
    <row r="21" spans="1:18" ht="11.1" customHeight="1">
      <c r="A21" s="6" t="s">
        <v>179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10">
        <f>SUM(B21:M21)</f>
        <v>139.6</v>
      </c>
      <c r="O21" s="210">
        <f t="shared" si="0"/>
        <v>101.1</v>
      </c>
      <c r="Q21" s="212"/>
      <c r="R21" s="212"/>
    </row>
    <row r="22" spans="1:18" ht="11.1" customHeight="1">
      <c r="A22" s="6" t="s">
        <v>183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10">
        <f>SUM(B22:M22)</f>
        <v>134.30000000000001</v>
      </c>
      <c r="O22" s="210">
        <f t="shared" si="0"/>
        <v>96.2</v>
      </c>
      <c r="Q22" s="212"/>
      <c r="R22" s="212"/>
    </row>
    <row r="23" spans="1:18" ht="11.1" customHeight="1">
      <c r="A23" s="6" t="s">
        <v>195</v>
      </c>
      <c r="B23" s="152">
        <v>9.3000000000000007</v>
      </c>
      <c r="C23" s="152">
        <v>12</v>
      </c>
      <c r="D23" s="152">
        <v>11.7</v>
      </c>
      <c r="E23" s="152"/>
      <c r="F23" s="152"/>
      <c r="G23" s="152"/>
      <c r="H23" s="152"/>
      <c r="I23" s="152"/>
      <c r="J23" s="152"/>
      <c r="K23" s="152"/>
      <c r="L23" s="152"/>
      <c r="M23" s="152"/>
      <c r="N23" s="210"/>
      <c r="O23" s="210"/>
    </row>
    <row r="24" spans="1:18" ht="9.75" customHeight="1">
      <c r="J24" s="335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4" t="s">
        <v>122</v>
      </c>
      <c r="O42" s="204" t="s">
        <v>123</v>
      </c>
    </row>
    <row r="43" spans="1:26" ht="11.1" customHeight="1">
      <c r="A43" s="6" t="s">
        <v>171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10">
        <f>SUM(B43:M43)/12</f>
        <v>22.5</v>
      </c>
      <c r="O43" s="210">
        <v>91.9</v>
      </c>
      <c r="P43" s="154"/>
      <c r="Q43" s="213"/>
      <c r="R43" s="213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173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10">
        <f>SUM(B44:M44)/12</f>
        <v>18.841666666666665</v>
      </c>
      <c r="O44" s="210">
        <f t="shared" ref="O44:O45" si="1">ROUND(N44/N43*100,1)</f>
        <v>83.7</v>
      </c>
      <c r="P44" s="154"/>
      <c r="Q44" s="213"/>
      <c r="R44" s="213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179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10">
        <f>SUM(B45:M45)/12</f>
        <v>18.741666666666664</v>
      </c>
      <c r="O45" s="210">
        <f t="shared" si="1"/>
        <v>99.5</v>
      </c>
      <c r="P45" s="154"/>
      <c r="Q45" s="213"/>
      <c r="R45" s="213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183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10">
        <f>SUM(B46:M46)/12</f>
        <v>18.475000000000001</v>
      </c>
      <c r="O46" s="210">
        <v>98.9</v>
      </c>
      <c r="P46" s="154"/>
      <c r="Q46" s="213"/>
      <c r="R46" s="213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195</v>
      </c>
      <c r="B47" s="152">
        <v>17.2</v>
      </c>
      <c r="C47" s="152">
        <v>16.8</v>
      </c>
      <c r="D47" s="152">
        <v>17</v>
      </c>
      <c r="E47" s="152"/>
      <c r="F47" s="152"/>
      <c r="G47" s="152"/>
      <c r="H47" s="152"/>
      <c r="I47" s="152"/>
      <c r="J47" s="152"/>
      <c r="K47" s="152"/>
      <c r="L47" s="152"/>
      <c r="M47" s="152"/>
      <c r="N47" s="210"/>
      <c r="O47" s="210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4" t="s">
        <v>122</v>
      </c>
      <c r="O70" s="204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171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9">
        <f>SUM(B71:M71)/12</f>
        <v>55.875000000000007</v>
      </c>
      <c r="O71" s="210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173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9">
        <f>SUM(B72:M72)/12</f>
        <v>61.07500000000001</v>
      </c>
      <c r="O72" s="210">
        <f t="shared" ref="O72:O74" si="2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179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9">
        <f>SUM(B73:M73)/12</f>
        <v>62.324999999999996</v>
      </c>
      <c r="O73" s="210">
        <f t="shared" si="2"/>
        <v>102</v>
      </c>
      <c r="Q73" s="17"/>
      <c r="R73" s="17"/>
    </row>
    <row r="74" spans="1:26" ht="11.1" customHeight="1">
      <c r="A74" s="6" t="s">
        <v>183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9">
        <f>SUM(B74:M74)/12</f>
        <v>60.791666666666664</v>
      </c>
      <c r="O74" s="210">
        <f t="shared" si="2"/>
        <v>97.5</v>
      </c>
      <c r="Q74" s="17"/>
      <c r="R74" s="17"/>
    </row>
    <row r="75" spans="1:26" ht="11.1" customHeight="1">
      <c r="A75" s="6" t="s">
        <v>183</v>
      </c>
      <c r="B75" s="145">
        <v>54</v>
      </c>
      <c r="C75" s="145">
        <v>71.400000000000006</v>
      </c>
      <c r="D75" s="145">
        <v>68.8</v>
      </c>
      <c r="E75" s="145"/>
      <c r="F75" s="145"/>
      <c r="G75" s="145"/>
      <c r="H75" s="145"/>
      <c r="I75" s="145"/>
      <c r="J75" s="145"/>
      <c r="K75" s="145"/>
      <c r="L75" s="145"/>
      <c r="M75" s="145"/>
      <c r="N75" s="209"/>
      <c r="O75" s="210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D89" sqref="D89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2" t="s">
        <v>123</v>
      </c>
    </row>
    <row r="25" spans="1:24" ht="11.1" customHeight="1">
      <c r="A25" s="6" t="s">
        <v>171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10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173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10">
        <f>SUM(B26:M26)</f>
        <v>244.09999999999997</v>
      </c>
      <c r="O26" s="147">
        <f t="shared" ref="O26:O28" si="0">ROUND(N26/N25*100,1)</f>
        <v>105</v>
      </c>
      <c r="Q26" s="17"/>
      <c r="R26" s="17"/>
    </row>
    <row r="27" spans="1:24" ht="11.1" customHeight="1">
      <c r="A27" s="6" t="s">
        <v>179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10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183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10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195</v>
      </c>
      <c r="B29" s="152">
        <v>16.899999999999999</v>
      </c>
      <c r="C29" s="152">
        <v>16.600000000000001</v>
      </c>
      <c r="D29" s="152">
        <v>15.8</v>
      </c>
      <c r="E29" s="152"/>
      <c r="F29" s="152"/>
      <c r="G29" s="152"/>
      <c r="H29" s="152"/>
      <c r="I29" s="152"/>
      <c r="J29" s="152"/>
      <c r="K29" s="152"/>
      <c r="L29" s="152"/>
      <c r="M29" s="152"/>
      <c r="N29" s="210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10">
        <f>SUM(B54:M54)/12</f>
        <v>40.983333333333327</v>
      </c>
      <c r="O54" s="287">
        <v>102.7</v>
      </c>
      <c r="P54" s="154"/>
      <c r="Q54" s="285"/>
      <c r="R54" s="285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10">
        <f>SUM(B55:M55)/12</f>
        <v>38.725000000000001</v>
      </c>
      <c r="O55" s="287">
        <f t="shared" ref="O55:O56" si="1">ROUND(N55/N54*100,1)</f>
        <v>94.5</v>
      </c>
      <c r="P55" s="154"/>
      <c r="Q55" s="285"/>
      <c r="R55" s="285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179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10">
        <f>SUM(B56:M56)/12</f>
        <v>36.900000000000006</v>
      </c>
      <c r="O56" s="287">
        <f t="shared" si="1"/>
        <v>95.3</v>
      </c>
      <c r="P56" s="154"/>
      <c r="Q56" s="285"/>
      <c r="R56" s="285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183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10">
        <f>SUM(B57:M57)/12</f>
        <v>36.85</v>
      </c>
      <c r="O57" s="287">
        <v>100</v>
      </c>
      <c r="P57" s="154"/>
      <c r="Q57" s="285"/>
      <c r="R57" s="285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2">
        <v>36</v>
      </c>
      <c r="C58" s="152">
        <v>34.6</v>
      </c>
      <c r="D58" s="152">
        <v>34.6</v>
      </c>
      <c r="E58" s="152"/>
      <c r="F58" s="152"/>
      <c r="G58" s="152"/>
      <c r="H58" s="152"/>
      <c r="I58" s="152"/>
      <c r="J58" s="152"/>
      <c r="K58" s="152"/>
      <c r="L58" s="152"/>
      <c r="M58" s="152"/>
      <c r="N58" s="210"/>
      <c r="O58" s="287"/>
      <c r="P58" s="154"/>
      <c r="Q58" s="213"/>
      <c r="R58" s="213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1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2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</row>
    <row r="84" spans="1:18" s="149" customFormat="1" ht="11.1" customHeight="1">
      <c r="A84" s="6" t="s">
        <v>171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9">
        <f t="shared" ref="N84:N87" si="2">SUM(B84:M84)/12</f>
        <v>47.45000000000001</v>
      </c>
      <c r="O84" s="287">
        <v>100</v>
      </c>
      <c r="Q84" s="286"/>
      <c r="R84" s="286"/>
    </row>
    <row r="85" spans="1:18" s="149" customFormat="1" ht="11.1" customHeight="1">
      <c r="A85" s="6" t="s">
        <v>173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9">
        <f t="shared" si="2"/>
        <v>52.383333333333326</v>
      </c>
      <c r="O85" s="287">
        <f t="shared" ref="O85:O87" si="3">ROUND(N85/N84*100,1)</f>
        <v>110.4</v>
      </c>
      <c r="Q85" s="286"/>
      <c r="R85" s="286"/>
    </row>
    <row r="86" spans="1:18" s="149" customFormat="1" ht="11.1" customHeight="1">
      <c r="A86" s="6" t="s">
        <v>179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9">
        <f t="shared" si="2"/>
        <v>55.391666666666673</v>
      </c>
      <c r="O86" s="287">
        <f t="shared" si="3"/>
        <v>105.7</v>
      </c>
      <c r="Q86" s="286"/>
      <c r="R86" s="286"/>
    </row>
    <row r="87" spans="1:18" s="149" customFormat="1" ht="11.1" customHeight="1">
      <c r="A87" s="6" t="s">
        <v>183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9">
        <f t="shared" si="2"/>
        <v>49.733333333333327</v>
      </c>
      <c r="O87" s="287">
        <f t="shared" si="3"/>
        <v>89.8</v>
      </c>
      <c r="Q87" s="286"/>
      <c r="R87" s="286"/>
    </row>
    <row r="88" spans="1:18" ht="11.1" customHeight="1">
      <c r="A88" s="6" t="s">
        <v>195</v>
      </c>
      <c r="B88" s="145">
        <v>45.8</v>
      </c>
      <c r="C88" s="147">
        <v>49.1</v>
      </c>
      <c r="D88" s="145">
        <v>45.6</v>
      </c>
      <c r="E88" s="145"/>
      <c r="F88" s="145"/>
      <c r="G88" s="145"/>
      <c r="H88" s="147"/>
      <c r="I88" s="145"/>
      <c r="J88" s="145"/>
      <c r="K88" s="145"/>
      <c r="L88" s="145"/>
      <c r="M88" s="145"/>
      <c r="N88" s="209"/>
      <c r="O88" s="287"/>
      <c r="Q88" s="17"/>
    </row>
    <row r="89" spans="1:18" ht="9.9499999999999993" customHeight="1">
      <c r="F89" s="379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D89" sqref="D8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2">
        <f>SUM(B25:M25)</f>
        <v>615.49999999999989</v>
      </c>
      <c r="O25" s="205">
        <v>90.7</v>
      </c>
      <c r="P25" s="154"/>
      <c r="Q25" s="285"/>
      <c r="R25" s="285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2">
        <f>SUM(B26:M26)</f>
        <v>694.90000000000009</v>
      </c>
      <c r="O26" s="205">
        <f t="shared" ref="O26:O28" si="0">ROUND(N26/N25*100,1)</f>
        <v>112.9</v>
      </c>
      <c r="P26" s="154"/>
      <c r="Q26" s="285"/>
      <c r="R26" s="285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179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2">
        <f>SUM(B27:M27)</f>
        <v>734</v>
      </c>
      <c r="O27" s="205">
        <f t="shared" si="0"/>
        <v>105.6</v>
      </c>
      <c r="P27" s="154"/>
      <c r="Q27" s="285"/>
      <c r="R27" s="285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183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2">
        <f>SUM(B28:M28)</f>
        <v>727.2</v>
      </c>
      <c r="O28" s="205">
        <f t="shared" si="0"/>
        <v>99.1</v>
      </c>
      <c r="P28" s="154"/>
      <c r="Q28" s="285"/>
      <c r="R28" s="285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195</v>
      </c>
      <c r="B29" s="156">
        <v>66.8</v>
      </c>
      <c r="C29" s="156">
        <v>67.3</v>
      </c>
      <c r="D29" s="156">
        <v>56.7</v>
      </c>
      <c r="E29" s="156"/>
      <c r="F29" s="156"/>
      <c r="G29" s="156"/>
      <c r="H29" s="156"/>
      <c r="I29" s="156"/>
      <c r="J29" s="156"/>
      <c r="K29" s="156"/>
      <c r="L29" s="156"/>
      <c r="M29" s="156"/>
      <c r="N29" s="302"/>
      <c r="O29" s="205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10">
        <f>SUM(B54:M54)/12</f>
        <v>53.1</v>
      </c>
      <c r="O54" s="205">
        <v>89.9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10">
        <f>SUM(B55:M55)/12</f>
        <v>38.44166666666667</v>
      </c>
      <c r="O55" s="205">
        <f t="shared" ref="O55:O57" si="1">ROUND(N55/N54*100,1)</f>
        <v>72.400000000000006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179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10">
        <f>SUM(B56:M56)/12</f>
        <v>39.758333333333333</v>
      </c>
      <c r="O56" s="205">
        <f t="shared" si="1"/>
        <v>103.4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183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10">
        <f>SUM(B57:M57)/12</f>
        <v>42.774999999999999</v>
      </c>
      <c r="O57" s="205">
        <f t="shared" si="1"/>
        <v>107.6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6">
        <v>61.3</v>
      </c>
      <c r="C58" s="156">
        <v>64.400000000000006</v>
      </c>
      <c r="D58" s="156">
        <v>55.6</v>
      </c>
      <c r="E58" s="156"/>
      <c r="F58" s="156"/>
      <c r="G58" s="156"/>
      <c r="H58" s="156"/>
      <c r="I58" s="156"/>
      <c r="J58" s="156"/>
      <c r="K58" s="156"/>
      <c r="L58" s="156"/>
      <c r="M58" s="156"/>
      <c r="N58" s="210"/>
      <c r="O58" s="205"/>
      <c r="P58" s="154"/>
      <c r="Q58" s="213"/>
      <c r="R58" s="213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7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9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173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9">
        <f>SUM(B85:M85)/12</f>
        <v>152.74166666666667</v>
      </c>
      <c r="O85" s="147">
        <f t="shared" ref="O85:O87" si="2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179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9">
        <f>SUM(B86:M86)/12</f>
        <v>154.20833333333334</v>
      </c>
      <c r="O86" s="147">
        <f t="shared" si="2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183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9">
        <f>SUM(B87:M87)/12</f>
        <v>141.50833333333333</v>
      </c>
      <c r="O87" s="147">
        <f t="shared" si="2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195</v>
      </c>
      <c r="B88" s="11">
        <v>110.9</v>
      </c>
      <c r="C88" s="11">
        <v>104.5</v>
      </c>
      <c r="D88" s="11">
        <v>101.8</v>
      </c>
      <c r="E88" s="11"/>
      <c r="F88" s="11"/>
      <c r="G88" s="11"/>
      <c r="H88" s="11"/>
      <c r="I88" s="11"/>
      <c r="J88" s="11"/>
      <c r="K88" s="11"/>
      <c r="L88" s="11"/>
      <c r="M88" s="11"/>
      <c r="N88" s="209"/>
      <c r="O88" s="147"/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6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D89" sqref="D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353">
        <v>84.4</v>
      </c>
      <c r="C25" s="353">
        <v>90.2</v>
      </c>
      <c r="D25" s="353">
        <v>113.2</v>
      </c>
      <c r="E25" s="353">
        <v>112.9</v>
      </c>
      <c r="F25" s="353">
        <v>92.8</v>
      </c>
      <c r="G25" s="353">
        <v>100.2</v>
      </c>
      <c r="H25" s="353">
        <v>103</v>
      </c>
      <c r="I25" s="353">
        <v>90.2</v>
      </c>
      <c r="J25" s="353">
        <v>95.8</v>
      </c>
      <c r="K25" s="353">
        <v>131.9</v>
      </c>
      <c r="L25" s="353">
        <v>84.5</v>
      </c>
      <c r="M25" s="353">
        <v>78.599999999999994</v>
      </c>
      <c r="N25" s="210">
        <f>SUM(B25:M25)</f>
        <v>1177.6999999999998</v>
      </c>
      <c r="O25" s="354">
        <v>88.1</v>
      </c>
      <c r="P25" s="154"/>
      <c r="Q25" s="285"/>
      <c r="R25" s="285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353">
        <v>75.7</v>
      </c>
      <c r="C26" s="353">
        <v>92.3</v>
      </c>
      <c r="D26" s="353">
        <v>105</v>
      </c>
      <c r="E26" s="353">
        <v>103.6</v>
      </c>
      <c r="F26" s="353">
        <v>94.9</v>
      </c>
      <c r="G26" s="353">
        <v>106.3</v>
      </c>
      <c r="H26" s="353">
        <v>100.1</v>
      </c>
      <c r="I26" s="353">
        <v>100.9</v>
      </c>
      <c r="J26" s="353">
        <v>91.8</v>
      </c>
      <c r="K26" s="353">
        <v>87.4</v>
      </c>
      <c r="L26" s="353">
        <v>90</v>
      </c>
      <c r="M26" s="353">
        <v>78.099999999999994</v>
      </c>
      <c r="N26" s="210">
        <f>SUM(B26:M26)</f>
        <v>1126.0999999999999</v>
      </c>
      <c r="O26" s="354">
        <f t="shared" ref="O26:O28" si="0">ROUND(N26/N25*100,1)</f>
        <v>95.6</v>
      </c>
      <c r="P26" s="357"/>
      <c r="Q26" s="358"/>
      <c r="R26" s="358"/>
      <c r="S26" s="357"/>
      <c r="T26" s="357"/>
      <c r="U26" s="357"/>
      <c r="V26" s="357"/>
      <c r="W26" s="357"/>
      <c r="X26" s="357"/>
      <c r="Y26" s="357"/>
      <c r="Z26" s="357"/>
    </row>
    <row r="27" spans="1:26" ht="11.1" customHeight="1">
      <c r="A27" s="6" t="s">
        <v>179</v>
      </c>
      <c r="B27" s="353">
        <v>68.900000000000006</v>
      </c>
      <c r="C27" s="353">
        <v>75.7</v>
      </c>
      <c r="D27" s="353">
        <v>96.3</v>
      </c>
      <c r="E27" s="353">
        <v>98.9</v>
      </c>
      <c r="F27" s="353">
        <v>89.3</v>
      </c>
      <c r="G27" s="353">
        <v>96</v>
      </c>
      <c r="H27" s="353">
        <v>90.2</v>
      </c>
      <c r="I27" s="353">
        <v>87.2</v>
      </c>
      <c r="J27" s="353">
        <v>85.7</v>
      </c>
      <c r="K27" s="353">
        <v>93.5</v>
      </c>
      <c r="L27" s="353">
        <v>82.1</v>
      </c>
      <c r="M27" s="353">
        <v>87</v>
      </c>
      <c r="N27" s="210">
        <f>SUM(B27:M27)</f>
        <v>1050.8000000000002</v>
      </c>
      <c r="O27" s="354">
        <f t="shared" si="0"/>
        <v>93.3</v>
      </c>
      <c r="P27" s="357"/>
      <c r="Q27" s="358"/>
      <c r="R27" s="358"/>
      <c r="S27" s="357"/>
      <c r="T27" s="357"/>
      <c r="U27" s="357"/>
      <c r="V27" s="357"/>
      <c r="W27" s="357"/>
      <c r="X27" s="357"/>
      <c r="Y27" s="357"/>
      <c r="Z27" s="357"/>
    </row>
    <row r="28" spans="1:26" ht="11.1" customHeight="1">
      <c r="A28" s="6" t="s">
        <v>183</v>
      </c>
      <c r="B28" s="353">
        <v>72.7</v>
      </c>
      <c r="C28" s="353">
        <v>83.2</v>
      </c>
      <c r="D28" s="353">
        <v>89.9</v>
      </c>
      <c r="E28" s="353">
        <v>103.8</v>
      </c>
      <c r="F28" s="353">
        <v>94.4</v>
      </c>
      <c r="G28" s="353">
        <v>91.6</v>
      </c>
      <c r="H28" s="353">
        <v>108.5</v>
      </c>
      <c r="I28" s="353">
        <v>91.8</v>
      </c>
      <c r="J28" s="353">
        <v>101.6</v>
      </c>
      <c r="K28" s="353">
        <v>100.2</v>
      </c>
      <c r="L28" s="353">
        <v>94.2</v>
      </c>
      <c r="M28" s="353">
        <v>94.5</v>
      </c>
      <c r="N28" s="210">
        <f>SUM(B28:M28)</f>
        <v>1126.4000000000001</v>
      </c>
      <c r="O28" s="354">
        <f t="shared" si="0"/>
        <v>107.2</v>
      </c>
      <c r="P28" s="357"/>
      <c r="Q28" s="358"/>
      <c r="R28" s="358"/>
      <c r="S28" s="357"/>
      <c r="T28" s="357"/>
      <c r="U28" s="357"/>
      <c r="V28" s="357"/>
      <c r="W28" s="357"/>
      <c r="X28" s="357"/>
      <c r="Y28" s="357"/>
      <c r="Z28" s="357"/>
    </row>
    <row r="29" spans="1:26" ht="11.1" customHeight="1">
      <c r="A29" s="6" t="s">
        <v>195</v>
      </c>
      <c r="B29" s="353">
        <v>84.8</v>
      </c>
      <c r="C29" s="353">
        <v>90.4</v>
      </c>
      <c r="D29" s="353">
        <v>95.5</v>
      </c>
      <c r="E29" s="353"/>
      <c r="F29" s="353"/>
      <c r="G29" s="353"/>
      <c r="H29" s="353"/>
      <c r="I29" s="353"/>
      <c r="J29" s="353"/>
      <c r="K29" s="353"/>
      <c r="L29" s="353"/>
      <c r="M29" s="353"/>
      <c r="N29" s="210"/>
      <c r="O29" s="354"/>
      <c r="P29" s="357"/>
      <c r="Q29" s="359"/>
      <c r="R29" s="359"/>
      <c r="S29" s="357"/>
      <c r="T29" s="357"/>
      <c r="U29" s="357"/>
      <c r="V29" s="357"/>
      <c r="W29" s="357"/>
      <c r="X29" s="357"/>
      <c r="Y29" s="357"/>
      <c r="Z29" s="357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4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171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10">
        <f>SUM(B54:M54)/12</f>
        <v>117.77499999999998</v>
      </c>
      <c r="O54" s="354">
        <v>92.6</v>
      </c>
      <c r="P54" s="355"/>
      <c r="Q54" s="356"/>
      <c r="R54" s="356"/>
      <c r="S54" s="355"/>
      <c r="T54" s="355"/>
      <c r="U54" s="355"/>
      <c r="V54" s="355"/>
      <c r="W54" s="355"/>
      <c r="X54" s="355"/>
      <c r="Y54" s="355"/>
      <c r="Z54" s="355"/>
    </row>
    <row r="55" spans="1:26" s="149" customFormat="1" ht="11.1" customHeight="1">
      <c r="A55" s="6" t="s">
        <v>173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10">
        <f>SUM(B55:M55)/12</f>
        <v>117.84999999999997</v>
      </c>
      <c r="O55" s="354">
        <f t="shared" ref="O55:O57" si="1">ROUND(N55/N54*100,1)</f>
        <v>100.1</v>
      </c>
      <c r="P55" s="355"/>
      <c r="Q55" s="356"/>
      <c r="R55" s="356"/>
      <c r="S55" s="355"/>
      <c r="T55" s="355"/>
      <c r="U55" s="355"/>
      <c r="V55" s="355"/>
      <c r="W55" s="355"/>
      <c r="X55" s="355"/>
      <c r="Y55" s="355"/>
      <c r="Z55" s="355"/>
    </row>
    <row r="56" spans="1:26" s="149" customFormat="1" ht="11.1" customHeight="1">
      <c r="A56" s="6" t="s">
        <v>179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10">
        <f>SUM(B56:M56)/12</f>
        <v>108.60000000000001</v>
      </c>
      <c r="O56" s="354">
        <f t="shared" si="1"/>
        <v>92.2</v>
      </c>
      <c r="P56" s="355"/>
      <c r="Q56" s="356"/>
      <c r="R56" s="356"/>
      <c r="S56" s="355"/>
      <c r="T56" s="355"/>
      <c r="U56" s="355"/>
      <c r="V56" s="355"/>
      <c r="W56" s="355"/>
      <c r="X56" s="355"/>
      <c r="Y56" s="355"/>
      <c r="Z56" s="355"/>
    </row>
    <row r="57" spans="1:26" s="149" customFormat="1" ht="11.1" customHeight="1">
      <c r="A57" s="6" t="s">
        <v>183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10">
        <f>SUM(B57:M57)/12</f>
        <v>102.70833333333336</v>
      </c>
      <c r="O57" s="354">
        <f t="shared" si="1"/>
        <v>94.6</v>
      </c>
      <c r="P57" s="355"/>
      <c r="Q57" s="356"/>
      <c r="R57" s="356"/>
      <c r="S57" s="355"/>
      <c r="T57" s="355"/>
      <c r="U57" s="355"/>
      <c r="V57" s="355"/>
      <c r="W57" s="355"/>
      <c r="X57" s="355"/>
      <c r="Y57" s="355"/>
      <c r="Z57" s="355"/>
    </row>
    <row r="58" spans="1:26" s="149" customFormat="1" ht="11.1" customHeight="1">
      <c r="A58" s="6" t="s">
        <v>195</v>
      </c>
      <c r="B58" s="152">
        <v>99.6</v>
      </c>
      <c r="C58" s="152">
        <v>101.8</v>
      </c>
      <c r="D58" s="152">
        <v>103.7</v>
      </c>
      <c r="E58" s="152"/>
      <c r="F58" s="152"/>
      <c r="G58" s="152"/>
      <c r="H58" s="152"/>
      <c r="I58" s="152"/>
      <c r="J58" s="152"/>
      <c r="K58" s="152"/>
      <c r="L58" s="152"/>
      <c r="M58" s="152"/>
      <c r="N58" s="210"/>
      <c r="O58" s="354"/>
      <c r="P58" s="158"/>
      <c r="Q58" s="351"/>
      <c r="R58" s="351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2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4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171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9">
        <f t="shared" ref="N84:N87" si="2">SUM(B84:M84)/12</f>
        <v>83.45</v>
      </c>
      <c r="O84" s="214">
        <v>95</v>
      </c>
      <c r="Q84" s="286"/>
      <c r="R84" s="286"/>
    </row>
    <row r="85" spans="1:26" s="149" customFormat="1" ht="11.1" customHeight="1">
      <c r="A85" s="6" t="s">
        <v>173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9">
        <f t="shared" si="2"/>
        <v>80.108333333333334</v>
      </c>
      <c r="O85" s="214">
        <f t="shared" ref="O85:O87" si="3">ROUND(N85/N84*100,1)</f>
        <v>96</v>
      </c>
      <c r="Q85" s="286"/>
      <c r="R85" s="286"/>
    </row>
    <row r="86" spans="1:26" s="149" customFormat="1" ht="11.1" customHeight="1">
      <c r="A86" s="6" t="s">
        <v>179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9">
        <f t="shared" si="2"/>
        <v>80.841666666666669</v>
      </c>
      <c r="O86" s="214">
        <f t="shared" si="3"/>
        <v>100.9</v>
      </c>
      <c r="Q86" s="286"/>
      <c r="R86" s="286"/>
    </row>
    <row r="87" spans="1:26" s="149" customFormat="1" ht="11.1" customHeight="1">
      <c r="A87" s="6" t="s">
        <v>183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9">
        <f t="shared" si="2"/>
        <v>91.341666666666654</v>
      </c>
      <c r="O87" s="214">
        <f t="shared" si="3"/>
        <v>113</v>
      </c>
      <c r="Q87" s="286"/>
      <c r="R87" s="286"/>
    </row>
    <row r="88" spans="1:26" s="149" customFormat="1" ht="11.1" customHeight="1">
      <c r="A88" s="6" t="s">
        <v>195</v>
      </c>
      <c r="B88" s="147">
        <v>84.8</v>
      </c>
      <c r="C88" s="147">
        <v>88.7</v>
      </c>
      <c r="D88" s="147">
        <v>92</v>
      </c>
      <c r="E88" s="147"/>
      <c r="F88" s="147"/>
      <c r="G88" s="147"/>
      <c r="H88" s="147"/>
      <c r="I88" s="147"/>
      <c r="J88" s="147"/>
      <c r="K88" s="147"/>
      <c r="L88" s="147"/>
      <c r="M88" s="147"/>
      <c r="N88" s="209"/>
      <c r="O88" s="214"/>
    </row>
    <row r="89" spans="1:26" ht="9.9499999999999993" customHeight="1">
      <c r="E89" s="367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D89" sqref="D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3"/>
      <c r="O14" s="223"/>
    </row>
    <row r="17" spans="1:26" ht="9.9499999999999993" customHeight="1">
      <c r="O17" s="223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3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3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4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2">
        <v>19</v>
      </c>
      <c r="N25" s="283">
        <f>SUM(B25:M25)</f>
        <v>261.60000000000002</v>
      </c>
      <c r="O25" s="205">
        <v>100.6</v>
      </c>
      <c r="P25" s="154"/>
      <c r="Q25" s="282"/>
      <c r="R25" s="282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2">
        <v>53</v>
      </c>
      <c r="N26" s="283">
        <f>SUM(B26:M26)</f>
        <v>393.7</v>
      </c>
      <c r="O26" s="205">
        <f>SUM(N26/N25)*100</f>
        <v>150.49694189602445</v>
      </c>
      <c r="P26" s="154"/>
      <c r="Q26" s="282"/>
      <c r="R26" s="282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179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2">
        <v>52.5</v>
      </c>
      <c r="N27" s="283">
        <f>SUM(B27:M27)</f>
        <v>590.29999999999995</v>
      </c>
      <c r="O27" s="205">
        <f>SUM(N27/N26)*100</f>
        <v>149.93649987299972</v>
      </c>
      <c r="P27" s="154"/>
      <c r="Q27" s="282"/>
      <c r="R27" s="282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183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2">
        <v>65.099999999999994</v>
      </c>
      <c r="N28" s="283">
        <f>SUM(B28:M28)</f>
        <v>653.20000000000005</v>
      </c>
      <c r="O28" s="205">
        <f>SUM(N28/N27)*100</f>
        <v>110.6555988480434</v>
      </c>
      <c r="P28" s="154"/>
      <c r="Q28" s="282"/>
      <c r="R28" s="282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195</v>
      </c>
      <c r="B29" s="152">
        <v>49.8</v>
      </c>
      <c r="C29" s="152">
        <v>57.9</v>
      </c>
      <c r="D29" s="152">
        <v>64.5</v>
      </c>
      <c r="E29" s="152"/>
      <c r="F29" s="152"/>
      <c r="G29" s="152"/>
      <c r="H29" s="152"/>
      <c r="I29" s="152"/>
      <c r="J29" s="152"/>
      <c r="K29" s="152"/>
      <c r="L29" s="152"/>
      <c r="M29" s="332"/>
      <c r="N29" s="283"/>
      <c r="O29" s="205"/>
      <c r="P29" s="154"/>
      <c r="Q29" s="213"/>
      <c r="R29" s="213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3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4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10">
        <f t="shared" ref="N54:N57" si="0">SUM(B54:M54)/12</f>
        <v>31.541666666666668</v>
      </c>
      <c r="O54" s="205">
        <v>102.2</v>
      </c>
      <c r="P54" s="154"/>
      <c r="Q54" s="289"/>
      <c r="R54" s="289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10">
        <f t="shared" si="0"/>
        <v>42.427500000000002</v>
      </c>
      <c r="O55" s="205">
        <f t="shared" ref="O55:O57" si="1">SUM(N55/N54)*100</f>
        <v>134.51254953764862</v>
      </c>
      <c r="P55" s="154"/>
      <c r="Q55" s="289"/>
      <c r="R55" s="289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179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10">
        <f t="shared" si="0"/>
        <v>61.033333333333331</v>
      </c>
      <c r="O56" s="205">
        <f t="shared" si="1"/>
        <v>143.85323984051223</v>
      </c>
      <c r="P56" s="154"/>
      <c r="Q56" s="289"/>
      <c r="R56" s="289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183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10">
        <f t="shared" si="0"/>
        <v>69.833333333333329</v>
      </c>
      <c r="O57" s="205">
        <f t="shared" si="1"/>
        <v>114.41835062807209</v>
      </c>
      <c r="P57" s="154"/>
      <c r="Q57" s="289"/>
      <c r="R57" s="289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2">
        <v>73.3</v>
      </c>
      <c r="C58" s="152">
        <v>73</v>
      </c>
      <c r="D58" s="152">
        <v>75.2</v>
      </c>
      <c r="E58" s="152"/>
      <c r="F58" s="152"/>
      <c r="G58" s="152"/>
      <c r="H58" s="152"/>
      <c r="I58" s="152"/>
      <c r="J58" s="152"/>
      <c r="K58" s="152"/>
      <c r="L58" s="152"/>
      <c r="M58" s="152"/>
      <c r="N58" s="210"/>
      <c r="O58" s="205"/>
      <c r="P58" s="154"/>
      <c r="Q58" s="289"/>
      <c r="R58" s="289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4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9">
        <f t="shared" ref="N84:N87" si="2">SUM(B84:M84)/12</f>
        <v>69.2</v>
      </c>
      <c r="O84" s="147">
        <v>98.5</v>
      </c>
      <c r="P84" s="48"/>
      <c r="Q84" s="212"/>
      <c r="R84" s="212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173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9">
        <f t="shared" si="2"/>
        <v>74.61666666666666</v>
      </c>
      <c r="O85" s="147">
        <f t="shared" ref="O85:O87" si="3">ROUND(N85/N84*100,1)</f>
        <v>107.8</v>
      </c>
      <c r="P85" s="48"/>
      <c r="Q85" s="212"/>
      <c r="R85" s="212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179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9">
        <f t="shared" si="2"/>
        <v>80.591666666666683</v>
      </c>
      <c r="O86" s="147">
        <f t="shared" si="3"/>
        <v>108</v>
      </c>
      <c r="P86" s="48"/>
      <c r="Q86" s="212"/>
      <c r="R86" s="212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183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9">
        <f t="shared" si="2"/>
        <v>77.691666666666677</v>
      </c>
      <c r="O87" s="147">
        <f t="shared" si="3"/>
        <v>96.4</v>
      </c>
      <c r="P87" s="48"/>
      <c r="Q87" s="212"/>
      <c r="R87" s="212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195</v>
      </c>
      <c r="B88" s="145">
        <v>68.7</v>
      </c>
      <c r="C88" s="145">
        <v>79.3</v>
      </c>
      <c r="D88" s="145">
        <v>85.6</v>
      </c>
      <c r="E88" s="145"/>
      <c r="F88" s="145"/>
      <c r="G88" s="145"/>
      <c r="H88" s="145"/>
      <c r="I88" s="145"/>
      <c r="J88" s="145"/>
      <c r="K88" s="145"/>
      <c r="L88" s="145"/>
      <c r="M88" s="145"/>
      <c r="N88" s="209"/>
      <c r="O88" s="147"/>
      <c r="P88" s="48"/>
      <c r="Q88" s="350"/>
      <c r="R88" s="350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5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P15" sqref="P15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4" t="s">
        <v>127</v>
      </c>
      <c r="F1" s="143"/>
      <c r="G1" s="143"/>
      <c r="H1" s="143"/>
    </row>
    <row r="2" spans="1:13">
      <c r="A2" s="448"/>
    </row>
    <row r="3" spans="1:13" ht="17.25">
      <c r="A3" s="448"/>
      <c r="C3" s="143"/>
    </row>
    <row r="4" spans="1:13" ht="17.25">
      <c r="A4" s="448"/>
      <c r="J4" s="143"/>
      <c r="K4" s="143"/>
      <c r="L4" s="143"/>
      <c r="M4" s="143"/>
    </row>
    <row r="5" spans="1:13">
      <c r="A5" s="448"/>
    </row>
    <row r="6" spans="1:13">
      <c r="A6" s="448"/>
    </row>
    <row r="7" spans="1:13">
      <c r="A7" s="448"/>
    </row>
    <row r="8" spans="1:13">
      <c r="A8" s="448"/>
    </row>
    <row r="9" spans="1:13">
      <c r="A9" s="448"/>
    </row>
    <row r="10" spans="1:13">
      <c r="A10" s="448"/>
    </row>
    <row r="11" spans="1:13">
      <c r="A11" s="448"/>
    </row>
    <row r="12" spans="1:13">
      <c r="A12" s="448"/>
    </row>
    <row r="13" spans="1:13">
      <c r="A13" s="448"/>
    </row>
    <row r="14" spans="1:13">
      <c r="A14" s="448"/>
    </row>
    <row r="15" spans="1:13">
      <c r="A15" s="448"/>
    </row>
    <row r="16" spans="1:13">
      <c r="A16" s="448"/>
    </row>
    <row r="17" spans="1:15">
      <c r="A17" s="448"/>
    </row>
    <row r="18" spans="1:15">
      <c r="A18" s="448"/>
    </row>
    <row r="19" spans="1:15">
      <c r="A19" s="448"/>
    </row>
    <row r="20" spans="1:15">
      <c r="A20" s="448"/>
    </row>
    <row r="21" spans="1:15">
      <c r="A21" s="448"/>
    </row>
    <row r="22" spans="1:15">
      <c r="A22" s="448"/>
    </row>
    <row r="23" spans="1:15">
      <c r="A23" s="448"/>
    </row>
    <row r="24" spans="1:15">
      <c r="A24" s="448"/>
    </row>
    <row r="25" spans="1:15">
      <c r="A25" s="448"/>
    </row>
    <row r="26" spans="1:15">
      <c r="A26" s="448"/>
    </row>
    <row r="27" spans="1:15">
      <c r="A27" s="448"/>
    </row>
    <row r="28" spans="1:15">
      <c r="A28" s="448"/>
    </row>
    <row r="29" spans="1:15">
      <c r="A29" s="448"/>
      <c r="O29" s="347"/>
    </row>
    <row r="30" spans="1:15">
      <c r="A30" s="448"/>
    </row>
    <row r="31" spans="1:15">
      <c r="A31" s="448"/>
    </row>
    <row r="32" spans="1:15">
      <c r="A32" s="448"/>
    </row>
    <row r="33" spans="1:14">
      <c r="A33" s="448"/>
    </row>
    <row r="34" spans="1:14">
      <c r="A34" s="448"/>
    </row>
    <row r="35" spans="1:14" s="42" customFormat="1" ht="20.100000000000001" customHeight="1">
      <c r="A35" s="448"/>
      <c r="B35" s="361" t="s">
        <v>167</v>
      </c>
      <c r="C35" s="362" t="s">
        <v>155</v>
      </c>
      <c r="D35" s="361" t="s">
        <v>157</v>
      </c>
      <c r="E35" s="361" t="s">
        <v>160</v>
      </c>
      <c r="F35" s="361" t="s">
        <v>166</v>
      </c>
      <c r="G35" s="361" t="s">
        <v>169</v>
      </c>
      <c r="H35" s="361" t="s">
        <v>170</v>
      </c>
      <c r="I35" s="361" t="s">
        <v>171</v>
      </c>
      <c r="J35" s="361" t="s">
        <v>181</v>
      </c>
      <c r="K35" s="361" t="s">
        <v>190</v>
      </c>
      <c r="L35" s="361" t="s">
        <v>187</v>
      </c>
      <c r="M35" s="363" t="s">
        <v>206</v>
      </c>
      <c r="N35" s="47"/>
    </row>
    <row r="36" spans="1:14" ht="25.5" customHeight="1">
      <c r="A36" s="448"/>
      <c r="B36" s="417" t="s">
        <v>108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150.6</v>
      </c>
    </row>
    <row r="37" spans="1:14" ht="25.5" customHeight="1">
      <c r="A37" s="448"/>
      <c r="B37" s="194" t="s">
        <v>191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247.3</v>
      </c>
    </row>
    <row r="38" spans="1:14" ht="24.75" customHeight="1">
      <c r="A38" s="448"/>
      <c r="B38" s="172" t="s">
        <v>130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V25" sqref="V25:V26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5" t="s">
        <v>207</v>
      </c>
      <c r="C1" s="455"/>
      <c r="D1" s="455"/>
      <c r="E1" s="455"/>
      <c r="F1" s="455"/>
      <c r="G1" s="456" t="s">
        <v>128</v>
      </c>
      <c r="H1" s="456"/>
      <c r="I1" s="456"/>
      <c r="J1" s="222" t="s">
        <v>109</v>
      </c>
      <c r="K1" s="3"/>
      <c r="M1" s="3" t="s">
        <v>178</v>
      </c>
    </row>
    <row r="2" spans="2:15">
      <c r="B2" s="455"/>
      <c r="C2" s="455"/>
      <c r="D2" s="455"/>
      <c r="E2" s="455"/>
      <c r="F2" s="455"/>
      <c r="G2" s="456"/>
      <c r="H2" s="456"/>
      <c r="I2" s="456"/>
      <c r="J2" s="373">
        <v>191638</v>
      </c>
      <c r="K2" s="4" t="s">
        <v>111</v>
      </c>
      <c r="L2" s="339">
        <f t="shared" ref="L2:L7" si="0">SUM(J2)</f>
        <v>191638</v>
      </c>
      <c r="M2" s="373">
        <v>128706</v>
      </c>
    </row>
    <row r="3" spans="2:15">
      <c r="J3" s="373">
        <v>391815</v>
      </c>
      <c r="K3" s="3" t="s">
        <v>112</v>
      </c>
      <c r="L3" s="339">
        <f t="shared" si="0"/>
        <v>391815</v>
      </c>
      <c r="M3" s="373">
        <v>249079</v>
      </c>
    </row>
    <row r="4" spans="2:15">
      <c r="J4" s="373">
        <v>514802</v>
      </c>
      <c r="K4" s="3" t="s">
        <v>103</v>
      </c>
      <c r="L4" s="339">
        <f t="shared" si="0"/>
        <v>514802</v>
      </c>
      <c r="M4" s="373">
        <v>309908</v>
      </c>
    </row>
    <row r="5" spans="2:15">
      <c r="J5" s="373">
        <v>250510</v>
      </c>
      <c r="K5" s="3" t="s">
        <v>91</v>
      </c>
      <c r="L5" s="339">
        <f t="shared" si="0"/>
        <v>250510</v>
      </c>
      <c r="M5" s="373">
        <v>218758</v>
      </c>
    </row>
    <row r="6" spans="2:15">
      <c r="J6" s="373">
        <v>277203</v>
      </c>
      <c r="K6" s="3" t="s">
        <v>101</v>
      </c>
      <c r="L6" s="339">
        <f t="shared" si="0"/>
        <v>277203</v>
      </c>
      <c r="M6" s="373">
        <v>159874</v>
      </c>
    </row>
    <row r="7" spans="2:15">
      <c r="J7" s="373">
        <v>847175</v>
      </c>
      <c r="K7" s="3" t="s">
        <v>104</v>
      </c>
      <c r="L7" s="339">
        <f t="shared" si="0"/>
        <v>847175</v>
      </c>
      <c r="M7" s="373">
        <v>597053</v>
      </c>
    </row>
    <row r="8" spans="2:15">
      <c r="J8" s="339">
        <f>SUM(J2:J7)</f>
        <v>2473143</v>
      </c>
      <c r="K8" s="3" t="s">
        <v>93</v>
      </c>
      <c r="L8" s="408">
        <f>SUM(L2:L7)</f>
        <v>2473143</v>
      </c>
      <c r="M8" s="339">
        <f>SUM(M2:M7)</f>
        <v>1663378</v>
      </c>
    </row>
    <row r="10" spans="2:15">
      <c r="K10" s="3"/>
      <c r="L10" s="3" t="s">
        <v>162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9">
        <f>SUM(M2)</f>
        <v>128706</v>
      </c>
      <c r="M11" s="339">
        <f t="shared" ref="M11:M17" si="1">SUM(N11-L11)</f>
        <v>62932</v>
      </c>
      <c r="N11" s="339">
        <f t="shared" ref="N11:N17" si="2">SUM(L2)</f>
        <v>191638</v>
      </c>
      <c r="O11" s="340">
        <f>SUM(L11/N11)</f>
        <v>0.6716100147152444</v>
      </c>
    </row>
    <row r="12" spans="2:15">
      <c r="K12" s="3" t="s">
        <v>112</v>
      </c>
      <c r="L12" s="339">
        <f t="shared" ref="L12:L17" si="3">SUM(M3)</f>
        <v>249079</v>
      </c>
      <c r="M12" s="339">
        <f t="shared" si="1"/>
        <v>142736</v>
      </c>
      <c r="N12" s="339">
        <f t="shared" si="2"/>
        <v>391815</v>
      </c>
      <c r="O12" s="340">
        <f t="shared" ref="O12:O17" si="4">SUM(L12/N12)</f>
        <v>0.63570562637979655</v>
      </c>
    </row>
    <row r="13" spans="2:15">
      <c r="K13" s="3" t="s">
        <v>103</v>
      </c>
      <c r="L13" s="339">
        <f t="shared" si="3"/>
        <v>309908</v>
      </c>
      <c r="M13" s="339">
        <f t="shared" si="1"/>
        <v>204894</v>
      </c>
      <c r="N13" s="339">
        <f t="shared" si="2"/>
        <v>514802</v>
      </c>
      <c r="O13" s="340">
        <f t="shared" si="4"/>
        <v>0.60199455324571394</v>
      </c>
    </row>
    <row r="14" spans="2:15">
      <c r="K14" s="3" t="s">
        <v>91</v>
      </c>
      <c r="L14" s="339">
        <f t="shared" si="3"/>
        <v>218758</v>
      </c>
      <c r="M14" s="339">
        <f t="shared" si="1"/>
        <v>31752</v>
      </c>
      <c r="N14" s="339">
        <f t="shared" si="2"/>
        <v>250510</v>
      </c>
      <c r="O14" s="340">
        <f t="shared" si="4"/>
        <v>0.87325056883956731</v>
      </c>
    </row>
    <row r="15" spans="2:15">
      <c r="K15" s="3" t="s">
        <v>101</v>
      </c>
      <c r="L15" s="339">
        <f t="shared" si="3"/>
        <v>159874</v>
      </c>
      <c r="M15" s="339">
        <f t="shared" si="1"/>
        <v>117329</v>
      </c>
      <c r="N15" s="339">
        <f t="shared" si="2"/>
        <v>277203</v>
      </c>
      <c r="O15" s="340">
        <f t="shared" si="4"/>
        <v>0.57673978997341302</v>
      </c>
    </row>
    <row r="16" spans="2:15">
      <c r="K16" s="3" t="s">
        <v>104</v>
      </c>
      <c r="L16" s="339">
        <f t="shared" si="3"/>
        <v>597053</v>
      </c>
      <c r="M16" s="339">
        <f t="shared" si="1"/>
        <v>250122</v>
      </c>
      <c r="N16" s="339">
        <f t="shared" si="2"/>
        <v>847175</v>
      </c>
      <c r="O16" s="340">
        <f t="shared" si="4"/>
        <v>0.70475757665181338</v>
      </c>
    </row>
    <row r="17" spans="11:15">
      <c r="K17" s="3" t="s">
        <v>93</v>
      </c>
      <c r="L17" s="339">
        <f t="shared" si="3"/>
        <v>1663378</v>
      </c>
      <c r="M17" s="339">
        <f t="shared" si="1"/>
        <v>809765</v>
      </c>
      <c r="N17" s="339">
        <f t="shared" si="2"/>
        <v>2473143</v>
      </c>
      <c r="O17" s="340">
        <f t="shared" si="4"/>
        <v>0.67257655541956129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57" t="s">
        <v>109</v>
      </c>
      <c r="D56" s="458"/>
      <c r="E56" s="457" t="s">
        <v>110</v>
      </c>
      <c r="F56" s="458"/>
      <c r="G56" s="461" t="s">
        <v>115</v>
      </c>
      <c r="H56" s="457" t="s">
        <v>116</v>
      </c>
      <c r="I56" s="458"/>
    </row>
    <row r="57" spans="1:9" ht="14.25">
      <c r="A57" s="37" t="s">
        <v>117</v>
      </c>
      <c r="B57" s="38"/>
      <c r="C57" s="459"/>
      <c r="D57" s="460"/>
      <c r="E57" s="459"/>
      <c r="F57" s="460"/>
      <c r="G57" s="462"/>
      <c r="H57" s="459"/>
      <c r="I57" s="460"/>
    </row>
    <row r="58" spans="1:9" ht="19.5" customHeight="1">
      <c r="A58" s="41" t="s">
        <v>118</v>
      </c>
      <c r="B58" s="39"/>
      <c r="C58" s="465" t="s">
        <v>192</v>
      </c>
      <c r="D58" s="466"/>
      <c r="E58" s="463" t="s">
        <v>208</v>
      </c>
      <c r="F58" s="464"/>
      <c r="G58" s="80">
        <v>15.6</v>
      </c>
      <c r="H58" s="40"/>
      <c r="I58" s="39"/>
    </row>
    <row r="59" spans="1:9" ht="19.5" customHeight="1">
      <c r="A59" s="41" t="s">
        <v>119</v>
      </c>
      <c r="B59" s="39"/>
      <c r="C59" s="467" t="s">
        <v>154</v>
      </c>
      <c r="D59" s="466"/>
      <c r="E59" s="463" t="s">
        <v>209</v>
      </c>
      <c r="F59" s="464"/>
      <c r="G59" s="84">
        <v>32.799999999999997</v>
      </c>
      <c r="H59" s="40"/>
      <c r="I59" s="39"/>
    </row>
    <row r="60" spans="1:9" ht="20.100000000000001" customHeight="1">
      <c r="A60" s="41" t="s">
        <v>120</v>
      </c>
      <c r="B60" s="39"/>
      <c r="C60" s="463" t="s">
        <v>193</v>
      </c>
      <c r="D60" s="464"/>
      <c r="E60" s="463" t="s">
        <v>210</v>
      </c>
      <c r="F60" s="464"/>
      <c r="G60" s="80">
        <v>77.2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D91" sqref="D91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9"/>
    </row>
    <row r="14" spans="1:19" ht="9.9499999999999993" customHeight="1">
      <c r="R14" s="157"/>
      <c r="S14" s="279"/>
    </row>
    <row r="15" spans="1:19" ht="9.9499999999999993" customHeight="1">
      <c r="R15" s="157"/>
      <c r="S15" s="279"/>
    </row>
    <row r="16" spans="1:19" ht="9.9499999999999993" customHeight="1">
      <c r="R16" s="157"/>
      <c r="S16" s="279"/>
    </row>
    <row r="17" spans="1:35" ht="9.9499999999999993" customHeight="1">
      <c r="R17" s="157"/>
      <c r="S17" s="279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4" t="s">
        <v>125</v>
      </c>
      <c r="O25" s="148" t="s">
        <v>124</v>
      </c>
      <c r="AI25"/>
    </row>
    <row r="26" spans="1:35" ht="9.9499999999999993" customHeight="1">
      <c r="A26" s="6" t="s">
        <v>171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1">
        <v>71.8</v>
      </c>
      <c r="N26" s="302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173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1">
        <v>106.6</v>
      </c>
      <c r="N27" s="302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179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1">
        <v>103.6</v>
      </c>
      <c r="N28" s="302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183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1">
        <v>116.4</v>
      </c>
      <c r="N29" s="302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195</v>
      </c>
      <c r="B30" s="145">
        <v>96.6</v>
      </c>
      <c r="C30" s="145">
        <v>108.3</v>
      </c>
      <c r="D30" s="147">
        <v>112.8</v>
      </c>
      <c r="E30" s="145"/>
      <c r="F30" s="145"/>
      <c r="G30" s="145"/>
      <c r="H30" s="147"/>
      <c r="I30" s="145"/>
      <c r="J30" s="145"/>
      <c r="K30" s="145"/>
      <c r="L30" s="145"/>
      <c r="M30" s="301"/>
      <c r="N30" s="302">
        <f t="shared" ref="N30" si="2">SUM(B30:M30)</f>
        <v>317.7</v>
      </c>
      <c r="O30" s="147">
        <f>SUM(N30/N29)*100</f>
        <v>24.982307147912241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4" t="s">
        <v>126</v>
      </c>
      <c r="O55" s="148" t="s">
        <v>124</v>
      </c>
    </row>
    <row r="56" spans="1:17" ht="9.9499999999999993" customHeight="1">
      <c r="A56" s="6" t="s">
        <v>171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9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173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9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179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9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183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9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195</v>
      </c>
      <c r="B60" s="147">
        <v>151</v>
      </c>
      <c r="C60" s="145">
        <v>149.6</v>
      </c>
      <c r="D60" s="145">
        <v>151.1</v>
      </c>
      <c r="E60" s="145"/>
      <c r="F60" s="145"/>
      <c r="G60" s="145"/>
      <c r="H60" s="145"/>
      <c r="I60" s="145"/>
      <c r="J60" s="146"/>
      <c r="K60" s="145"/>
      <c r="L60" s="145"/>
      <c r="M60" s="146"/>
      <c r="N60" s="209">
        <f t="shared" ref="N60" si="4">SUM(B60:M60)/12</f>
        <v>37.641666666666673</v>
      </c>
      <c r="O60" s="147">
        <f>SUM(N60/N59)*100</f>
        <v>25.181179618686588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4" t="s">
        <v>126</v>
      </c>
      <c r="O85" s="148" t="s">
        <v>124</v>
      </c>
    </row>
    <row r="86" spans="1:25" ht="9.9499999999999993" customHeight="1">
      <c r="A86" s="6" t="s">
        <v>171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9">
        <f>SUM(B86:M86)/12</f>
        <v>62.741666666666667</v>
      </c>
      <c r="O86" s="147">
        <v>97.5</v>
      </c>
      <c r="P86" s="47"/>
      <c r="Q86" s="215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173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9">
        <f>SUM(B87:M87)/12</f>
        <v>69.558333333333337</v>
      </c>
      <c r="O87" s="407">
        <f>SUM(N87/N86)*100</f>
        <v>110.86465666091114</v>
      </c>
      <c r="P87" s="47"/>
      <c r="Q87" s="215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179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9">
        <f>SUM(B88:M88)/12</f>
        <v>73.058333333333323</v>
      </c>
      <c r="O88" s="407">
        <f>SUM(N88/N87)*100</f>
        <v>105.03174793338923</v>
      </c>
      <c r="P88" s="47"/>
      <c r="Q88" s="215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183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9">
        <f>SUM(B89:M89)/12</f>
        <v>70.808333333333323</v>
      </c>
      <c r="O89" s="407">
        <f>SUM(N89/N88)*100</f>
        <v>96.920269191285499</v>
      </c>
      <c r="P89" s="47"/>
      <c r="Q89" s="215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183</v>
      </c>
      <c r="B90" s="145">
        <v>64.2</v>
      </c>
      <c r="C90" s="145">
        <v>72.5</v>
      </c>
      <c r="D90" s="145">
        <v>74.5</v>
      </c>
      <c r="E90" s="145"/>
      <c r="F90" s="145"/>
      <c r="G90" s="145"/>
      <c r="H90" s="145"/>
      <c r="I90" s="145"/>
      <c r="J90" s="146"/>
      <c r="K90" s="145"/>
      <c r="L90" s="145"/>
      <c r="M90" s="146"/>
      <c r="N90" s="209">
        <f>SUM(B90:M90)/12</f>
        <v>17.599999999999998</v>
      </c>
      <c r="O90" s="407">
        <f>SUM(N90/N89)*100</f>
        <v>24.855831469930564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I47" sqref="I4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8" t="s">
        <v>211</v>
      </c>
      <c r="B1" s="469"/>
      <c r="C1" s="469"/>
      <c r="D1" s="469"/>
      <c r="E1" s="469"/>
      <c r="F1" s="469"/>
      <c r="G1" s="469"/>
      <c r="M1" s="16"/>
      <c r="N1" t="s">
        <v>195</v>
      </c>
      <c r="O1" s="110"/>
      <c r="Q1" s="280" t="s">
        <v>183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433198</v>
      </c>
      <c r="K3" s="196">
        <v>1</v>
      </c>
      <c r="L3" s="3">
        <f>SUM(H3)</f>
        <v>17</v>
      </c>
      <c r="M3" s="160" t="s">
        <v>21</v>
      </c>
      <c r="N3" s="13">
        <f>SUM(J3)</f>
        <v>433198</v>
      </c>
      <c r="O3" s="3">
        <f>SUM(H3)</f>
        <v>17</v>
      </c>
      <c r="P3" s="160" t="s">
        <v>21</v>
      </c>
      <c r="Q3" s="197">
        <v>314963</v>
      </c>
    </row>
    <row r="4" spans="1:18" ht="13.5" customHeight="1">
      <c r="H4" s="3">
        <v>33</v>
      </c>
      <c r="I4" s="160" t="s">
        <v>0</v>
      </c>
      <c r="J4" s="13">
        <v>111493</v>
      </c>
      <c r="K4" s="196">
        <v>2</v>
      </c>
      <c r="L4" s="3">
        <f t="shared" ref="L4:L12" si="0">SUM(H4)</f>
        <v>33</v>
      </c>
      <c r="M4" s="160" t="s">
        <v>0</v>
      </c>
      <c r="N4" s="13">
        <f t="shared" ref="N4:N12" si="1">SUM(J4)</f>
        <v>111493</v>
      </c>
      <c r="O4" s="3">
        <f t="shared" ref="O4:O12" si="2">SUM(H4)</f>
        <v>33</v>
      </c>
      <c r="P4" s="160" t="s">
        <v>0</v>
      </c>
      <c r="Q4" s="86">
        <v>106485</v>
      </c>
    </row>
    <row r="5" spans="1:18" ht="13.5" customHeight="1">
      <c r="G5" s="17"/>
      <c r="H5" s="3">
        <v>26</v>
      </c>
      <c r="I5" s="160" t="s">
        <v>30</v>
      </c>
      <c r="J5" s="13">
        <v>107022</v>
      </c>
      <c r="K5" s="196">
        <v>3</v>
      </c>
      <c r="L5" s="3">
        <f t="shared" si="0"/>
        <v>26</v>
      </c>
      <c r="M5" s="160" t="s">
        <v>30</v>
      </c>
      <c r="N5" s="13">
        <f t="shared" si="1"/>
        <v>107022</v>
      </c>
      <c r="O5" s="3">
        <f t="shared" si="2"/>
        <v>26</v>
      </c>
      <c r="P5" s="160" t="s">
        <v>30</v>
      </c>
      <c r="Q5" s="86">
        <v>96236</v>
      </c>
    </row>
    <row r="6" spans="1:18" ht="13.5" customHeight="1">
      <c r="H6" s="3">
        <v>36</v>
      </c>
      <c r="I6" s="160" t="s">
        <v>5</v>
      </c>
      <c r="J6" s="13">
        <v>104041</v>
      </c>
      <c r="K6" s="196">
        <v>4</v>
      </c>
      <c r="L6" s="3">
        <f t="shared" si="0"/>
        <v>36</v>
      </c>
      <c r="M6" s="160" t="s">
        <v>5</v>
      </c>
      <c r="N6" s="13">
        <f t="shared" si="1"/>
        <v>104041</v>
      </c>
      <c r="O6" s="3">
        <f t="shared" si="2"/>
        <v>36</v>
      </c>
      <c r="P6" s="160" t="s">
        <v>5</v>
      </c>
      <c r="Q6" s="86">
        <v>92664</v>
      </c>
    </row>
    <row r="7" spans="1:18" ht="13.5" customHeight="1">
      <c r="H7" s="3">
        <v>16</v>
      </c>
      <c r="I7" s="160" t="s">
        <v>3</v>
      </c>
      <c r="J7" s="87">
        <v>52564</v>
      </c>
      <c r="K7" s="196">
        <v>5</v>
      </c>
      <c r="L7" s="3">
        <f t="shared" si="0"/>
        <v>16</v>
      </c>
      <c r="M7" s="160" t="s">
        <v>3</v>
      </c>
      <c r="N7" s="13">
        <f t="shared" si="1"/>
        <v>52564</v>
      </c>
      <c r="O7" s="3">
        <f t="shared" si="2"/>
        <v>16</v>
      </c>
      <c r="P7" s="160" t="s">
        <v>3</v>
      </c>
      <c r="Q7" s="86">
        <v>65483</v>
      </c>
    </row>
    <row r="8" spans="1:18" ht="13.5" customHeight="1">
      <c r="H8" s="3">
        <v>34</v>
      </c>
      <c r="I8" s="160" t="s">
        <v>1</v>
      </c>
      <c r="J8" s="218">
        <v>43668</v>
      </c>
      <c r="K8" s="196">
        <v>6</v>
      </c>
      <c r="L8" s="3">
        <f t="shared" si="0"/>
        <v>34</v>
      </c>
      <c r="M8" s="160" t="s">
        <v>1</v>
      </c>
      <c r="N8" s="13">
        <f t="shared" si="1"/>
        <v>43668</v>
      </c>
      <c r="O8" s="3">
        <f t="shared" si="2"/>
        <v>34</v>
      </c>
      <c r="P8" s="160" t="s">
        <v>1</v>
      </c>
      <c r="Q8" s="86">
        <v>53125</v>
      </c>
    </row>
    <row r="9" spans="1:18" ht="13.5" customHeight="1">
      <c r="H9" s="77">
        <v>40</v>
      </c>
      <c r="I9" s="162" t="s">
        <v>2</v>
      </c>
      <c r="J9" s="13">
        <v>39452</v>
      </c>
      <c r="K9" s="196">
        <v>7</v>
      </c>
      <c r="L9" s="3">
        <f t="shared" si="0"/>
        <v>40</v>
      </c>
      <c r="M9" s="162" t="s">
        <v>2</v>
      </c>
      <c r="N9" s="13">
        <f t="shared" si="1"/>
        <v>39452</v>
      </c>
      <c r="O9" s="3">
        <f t="shared" si="2"/>
        <v>40</v>
      </c>
      <c r="P9" s="162" t="s">
        <v>2</v>
      </c>
      <c r="Q9" s="86">
        <v>43036</v>
      </c>
    </row>
    <row r="10" spans="1:18" ht="13.5" customHeight="1">
      <c r="H10" s="3">
        <v>25</v>
      </c>
      <c r="I10" s="160" t="s">
        <v>29</v>
      </c>
      <c r="J10" s="13">
        <v>33994</v>
      </c>
      <c r="K10" s="196">
        <v>8</v>
      </c>
      <c r="L10" s="3">
        <f t="shared" si="0"/>
        <v>25</v>
      </c>
      <c r="M10" s="160" t="s">
        <v>29</v>
      </c>
      <c r="N10" s="13">
        <f t="shared" si="1"/>
        <v>33994</v>
      </c>
      <c r="O10" s="3">
        <f t="shared" si="2"/>
        <v>25</v>
      </c>
      <c r="P10" s="160" t="s">
        <v>29</v>
      </c>
      <c r="Q10" s="86">
        <v>38547</v>
      </c>
    </row>
    <row r="11" spans="1:18" ht="13.5" customHeight="1">
      <c r="H11" s="14">
        <v>13</v>
      </c>
      <c r="I11" s="162" t="s">
        <v>7</v>
      </c>
      <c r="J11" s="136">
        <v>31887</v>
      </c>
      <c r="K11" s="196">
        <v>9</v>
      </c>
      <c r="L11" s="3">
        <f t="shared" si="0"/>
        <v>13</v>
      </c>
      <c r="M11" s="162" t="s">
        <v>7</v>
      </c>
      <c r="N11" s="13">
        <f t="shared" si="1"/>
        <v>31887</v>
      </c>
      <c r="O11" s="3">
        <f t="shared" si="2"/>
        <v>13</v>
      </c>
      <c r="P11" s="162" t="s">
        <v>7</v>
      </c>
      <c r="Q11" s="86">
        <v>42027</v>
      </c>
    </row>
    <row r="12" spans="1:18" ht="13.5" customHeight="1" thickBot="1">
      <c r="H12" s="272">
        <v>3</v>
      </c>
      <c r="I12" s="378" t="s">
        <v>10</v>
      </c>
      <c r="J12" s="416">
        <v>29680</v>
      </c>
      <c r="K12" s="195">
        <v>10</v>
      </c>
      <c r="L12" s="3">
        <f t="shared" si="0"/>
        <v>3</v>
      </c>
      <c r="M12" s="378" t="s">
        <v>10</v>
      </c>
      <c r="N12" s="13">
        <f t="shared" si="1"/>
        <v>29680</v>
      </c>
      <c r="O12" s="14">
        <f t="shared" si="2"/>
        <v>3</v>
      </c>
      <c r="P12" s="378" t="s">
        <v>10</v>
      </c>
      <c r="Q12" s="198">
        <v>24381</v>
      </c>
    </row>
    <row r="13" spans="1:18" ht="13.5" customHeight="1" thickTop="1" thickBot="1">
      <c r="H13" s="121">
        <v>24</v>
      </c>
      <c r="I13" s="174" t="s">
        <v>28</v>
      </c>
      <c r="J13" s="431">
        <v>24848</v>
      </c>
      <c r="K13" s="103"/>
      <c r="L13" s="78"/>
      <c r="M13" s="163"/>
      <c r="N13" s="337">
        <v>916458</v>
      </c>
      <c r="O13" s="3"/>
      <c r="P13" s="271" t="s">
        <v>153</v>
      </c>
      <c r="Q13" s="199">
        <v>1035791</v>
      </c>
    </row>
    <row r="14" spans="1:18" ht="13.5" customHeight="1">
      <c r="B14" s="19"/>
      <c r="H14" s="3">
        <v>38</v>
      </c>
      <c r="I14" s="160" t="s">
        <v>38</v>
      </c>
      <c r="J14" s="13">
        <v>22066</v>
      </c>
      <c r="K14" s="103"/>
      <c r="L14" s="26"/>
      <c r="N14" t="s">
        <v>59</v>
      </c>
      <c r="O14"/>
    </row>
    <row r="15" spans="1:18" ht="13.5" customHeight="1">
      <c r="H15" s="3">
        <v>37</v>
      </c>
      <c r="I15" s="160" t="s">
        <v>37</v>
      </c>
      <c r="J15" s="13">
        <v>16580</v>
      </c>
      <c r="K15" s="103"/>
      <c r="L15" s="26"/>
      <c r="M15" t="s">
        <v>197</v>
      </c>
      <c r="N15" s="15"/>
      <c r="O15"/>
      <c r="P15" t="s">
        <v>198</v>
      </c>
      <c r="Q15" s="85" t="s">
        <v>63</v>
      </c>
    </row>
    <row r="16" spans="1:18" ht="13.5" customHeight="1">
      <c r="C16" s="15"/>
      <c r="E16" s="17"/>
      <c r="H16" s="3">
        <v>9</v>
      </c>
      <c r="I16" s="3" t="s">
        <v>164</v>
      </c>
      <c r="J16" s="218">
        <v>12445</v>
      </c>
      <c r="K16" s="103"/>
      <c r="L16" s="3">
        <f>SUM(L3)</f>
        <v>17</v>
      </c>
      <c r="M16" s="13">
        <f>SUM(N3)</f>
        <v>433198</v>
      </c>
      <c r="N16" s="160" t="s">
        <v>21</v>
      </c>
      <c r="O16" s="3">
        <f>SUM(O3)</f>
        <v>17</v>
      </c>
      <c r="P16" s="13">
        <f>SUM(M16)</f>
        <v>433198</v>
      </c>
      <c r="Q16" s="276">
        <v>377356</v>
      </c>
      <c r="R16" s="79"/>
    </row>
    <row r="17" spans="2:20" ht="13.5" customHeight="1">
      <c r="C17" s="15"/>
      <c r="E17" s="17"/>
      <c r="H17" s="3">
        <v>31</v>
      </c>
      <c r="I17" s="160" t="s">
        <v>105</v>
      </c>
      <c r="J17" s="13">
        <v>11342</v>
      </c>
      <c r="K17" s="103"/>
      <c r="L17" s="3">
        <f t="shared" ref="L17:L25" si="3">SUM(L4)</f>
        <v>33</v>
      </c>
      <c r="M17" s="13">
        <f t="shared" ref="M17:M25" si="4">SUM(N4)</f>
        <v>111493</v>
      </c>
      <c r="N17" s="160" t="s">
        <v>0</v>
      </c>
      <c r="O17" s="3">
        <f t="shared" ref="O17:O25" si="5">SUM(O4)</f>
        <v>33</v>
      </c>
      <c r="P17" s="13">
        <f t="shared" ref="P17:P25" si="6">SUM(M17)</f>
        <v>111493</v>
      </c>
      <c r="Q17" s="277">
        <v>106597</v>
      </c>
      <c r="R17" s="79"/>
      <c r="S17" s="42"/>
    </row>
    <row r="18" spans="2:20" ht="13.5" customHeight="1">
      <c r="C18" s="15"/>
      <c r="E18" s="17"/>
      <c r="H18" s="3">
        <v>14</v>
      </c>
      <c r="I18" s="160" t="s">
        <v>19</v>
      </c>
      <c r="J18" s="13">
        <v>10104</v>
      </c>
      <c r="K18" s="103"/>
      <c r="L18" s="3">
        <f t="shared" si="3"/>
        <v>26</v>
      </c>
      <c r="M18" s="13">
        <f t="shared" si="4"/>
        <v>107022</v>
      </c>
      <c r="N18" s="160" t="s">
        <v>30</v>
      </c>
      <c r="O18" s="3">
        <f t="shared" si="5"/>
        <v>26</v>
      </c>
      <c r="P18" s="13">
        <f t="shared" si="6"/>
        <v>107022</v>
      </c>
      <c r="Q18" s="277">
        <v>106556</v>
      </c>
      <c r="R18" s="79"/>
      <c r="S18" s="111"/>
    </row>
    <row r="19" spans="2:20" ht="13.5" customHeight="1">
      <c r="C19" s="15"/>
      <c r="E19" s="17"/>
      <c r="H19" s="3">
        <v>21</v>
      </c>
      <c r="I19" s="3" t="s">
        <v>159</v>
      </c>
      <c r="J19" s="13">
        <v>7766</v>
      </c>
      <c r="L19" s="3">
        <f t="shared" si="3"/>
        <v>36</v>
      </c>
      <c r="M19" s="13">
        <f t="shared" si="4"/>
        <v>104041</v>
      </c>
      <c r="N19" s="160" t="s">
        <v>5</v>
      </c>
      <c r="O19" s="3">
        <f t="shared" si="5"/>
        <v>36</v>
      </c>
      <c r="P19" s="13">
        <f t="shared" si="6"/>
        <v>104041</v>
      </c>
      <c r="Q19" s="277">
        <v>109597</v>
      </c>
      <c r="R19" s="79"/>
      <c r="S19" s="124"/>
    </row>
    <row r="20" spans="2:20" ht="13.5" customHeight="1">
      <c r="B20" s="18"/>
      <c r="C20" s="15"/>
      <c r="E20" s="17"/>
      <c r="H20" s="3">
        <v>15</v>
      </c>
      <c r="I20" s="160" t="s">
        <v>20</v>
      </c>
      <c r="J20" s="13">
        <v>7212</v>
      </c>
      <c r="L20" s="3">
        <f t="shared" si="3"/>
        <v>16</v>
      </c>
      <c r="M20" s="13">
        <f t="shared" si="4"/>
        <v>52564</v>
      </c>
      <c r="N20" s="160" t="s">
        <v>3</v>
      </c>
      <c r="O20" s="3">
        <f t="shared" si="5"/>
        <v>16</v>
      </c>
      <c r="P20" s="13">
        <f t="shared" si="6"/>
        <v>52564</v>
      </c>
      <c r="Q20" s="277">
        <v>52629</v>
      </c>
      <c r="R20" s="79"/>
      <c r="S20" s="124"/>
    </row>
    <row r="21" spans="2:20" ht="13.5" customHeight="1">
      <c r="B21" s="18"/>
      <c r="C21" s="15"/>
      <c r="E21" s="17"/>
      <c r="H21" s="3">
        <v>2</v>
      </c>
      <c r="I21" s="160" t="s">
        <v>6</v>
      </c>
      <c r="J21" s="13">
        <v>4636</v>
      </c>
      <c r="L21" s="3">
        <f t="shared" si="3"/>
        <v>34</v>
      </c>
      <c r="M21" s="13">
        <f t="shared" si="4"/>
        <v>43668</v>
      </c>
      <c r="N21" s="160" t="s">
        <v>1</v>
      </c>
      <c r="O21" s="3">
        <f t="shared" si="5"/>
        <v>34</v>
      </c>
      <c r="P21" s="13">
        <f t="shared" si="6"/>
        <v>43668</v>
      </c>
      <c r="Q21" s="277">
        <v>43337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218">
        <v>3849</v>
      </c>
      <c r="K22" s="15"/>
      <c r="L22" s="3">
        <f t="shared" si="3"/>
        <v>40</v>
      </c>
      <c r="M22" s="13">
        <f t="shared" si="4"/>
        <v>39452</v>
      </c>
      <c r="N22" s="162" t="s">
        <v>2</v>
      </c>
      <c r="O22" s="3">
        <f t="shared" si="5"/>
        <v>40</v>
      </c>
      <c r="P22" s="13">
        <f t="shared" si="6"/>
        <v>39452</v>
      </c>
      <c r="Q22" s="277">
        <v>34918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218">
        <v>3221</v>
      </c>
      <c r="K23" s="15"/>
      <c r="L23" s="3">
        <f t="shared" si="3"/>
        <v>25</v>
      </c>
      <c r="M23" s="13">
        <f t="shared" si="4"/>
        <v>33994</v>
      </c>
      <c r="N23" s="160" t="s">
        <v>29</v>
      </c>
      <c r="O23" s="3">
        <f t="shared" si="5"/>
        <v>25</v>
      </c>
      <c r="P23" s="13">
        <f t="shared" si="6"/>
        <v>33994</v>
      </c>
      <c r="Q23" s="277">
        <v>45419</v>
      </c>
      <c r="R23" s="79"/>
      <c r="S23" s="42"/>
    </row>
    <row r="24" spans="2:20" ht="13.5" customHeight="1">
      <c r="C24" s="15"/>
      <c r="E24" s="17"/>
      <c r="H24" s="3">
        <v>1</v>
      </c>
      <c r="I24" s="160" t="s">
        <v>4</v>
      </c>
      <c r="J24" s="13">
        <v>2541</v>
      </c>
      <c r="K24" s="15"/>
      <c r="L24" s="3">
        <f t="shared" si="3"/>
        <v>13</v>
      </c>
      <c r="M24" s="13">
        <f t="shared" si="4"/>
        <v>31887</v>
      </c>
      <c r="N24" s="162" t="s">
        <v>7</v>
      </c>
      <c r="O24" s="3">
        <f t="shared" si="5"/>
        <v>13</v>
      </c>
      <c r="P24" s="13">
        <f t="shared" si="6"/>
        <v>31887</v>
      </c>
      <c r="Q24" s="277">
        <v>30881</v>
      </c>
      <c r="R24" s="79"/>
      <c r="S24" s="111"/>
    </row>
    <row r="25" spans="2:20" ht="13.5" customHeight="1" thickBot="1">
      <c r="C25" s="15"/>
      <c r="E25" s="17"/>
      <c r="H25" s="3">
        <v>39</v>
      </c>
      <c r="I25" s="160" t="s">
        <v>39</v>
      </c>
      <c r="J25" s="13">
        <v>2388</v>
      </c>
      <c r="K25" s="15"/>
      <c r="L25" s="14">
        <f t="shared" si="3"/>
        <v>3</v>
      </c>
      <c r="M25" s="113">
        <f t="shared" si="4"/>
        <v>29680</v>
      </c>
      <c r="N25" s="378" t="s">
        <v>10</v>
      </c>
      <c r="O25" s="14">
        <f t="shared" si="5"/>
        <v>3</v>
      </c>
      <c r="P25" s="113">
        <f t="shared" si="6"/>
        <v>29680</v>
      </c>
      <c r="Q25" s="278">
        <v>26104</v>
      </c>
      <c r="R25" s="126" t="s">
        <v>73</v>
      </c>
      <c r="S25" s="28"/>
      <c r="T25" s="28"/>
    </row>
    <row r="26" spans="2:20" ht="13.5" customHeight="1" thickTop="1">
      <c r="H26" s="3">
        <v>12</v>
      </c>
      <c r="I26" s="160" t="s">
        <v>18</v>
      </c>
      <c r="J26" s="13">
        <v>2212</v>
      </c>
      <c r="K26" s="15"/>
      <c r="L26" s="114"/>
      <c r="M26" s="161">
        <f>SUM(J43-(M16+M17+M18+M19+M20+M21+M22+M23+M24+M25))</f>
        <v>140723</v>
      </c>
      <c r="N26" s="219" t="s">
        <v>45</v>
      </c>
      <c r="O26" s="115"/>
      <c r="P26" s="161">
        <f>SUM(M26)</f>
        <v>140723</v>
      </c>
      <c r="Q26" s="161"/>
      <c r="R26" s="175">
        <v>1083040</v>
      </c>
      <c r="T26" s="28"/>
    </row>
    <row r="27" spans="2:20" ht="13.5" customHeight="1">
      <c r="H27" s="3">
        <v>27</v>
      </c>
      <c r="I27" s="160" t="s">
        <v>31</v>
      </c>
      <c r="J27" s="136">
        <v>1793</v>
      </c>
      <c r="K27" s="15"/>
      <c r="M27" t="s">
        <v>184</v>
      </c>
      <c r="O27" s="110"/>
      <c r="P27" s="28" t="s">
        <v>185</v>
      </c>
    </row>
    <row r="28" spans="2:20" ht="13.5" customHeight="1">
      <c r="H28" s="3">
        <v>30</v>
      </c>
      <c r="I28" s="160" t="s">
        <v>33</v>
      </c>
      <c r="J28" s="13">
        <v>1603</v>
      </c>
      <c r="K28" s="15"/>
      <c r="M28" s="86">
        <f t="shared" ref="M28:M37" si="7">SUM(Q3)</f>
        <v>314963</v>
      </c>
      <c r="N28" s="160" t="s">
        <v>21</v>
      </c>
      <c r="O28" s="3">
        <f>SUM(L3)</f>
        <v>17</v>
      </c>
      <c r="P28" s="86">
        <f t="shared" ref="P28:P37" si="8">SUM(Q3)</f>
        <v>314963</v>
      </c>
    </row>
    <row r="29" spans="2:20" ht="13.5" customHeight="1">
      <c r="H29" s="3">
        <v>29</v>
      </c>
      <c r="I29" s="160" t="s">
        <v>95</v>
      </c>
      <c r="J29" s="13">
        <v>1000</v>
      </c>
      <c r="K29" s="15"/>
      <c r="M29" s="86">
        <f t="shared" si="7"/>
        <v>106485</v>
      </c>
      <c r="N29" s="160" t="s">
        <v>0</v>
      </c>
      <c r="O29" s="3">
        <f t="shared" ref="O29:O37" si="9">SUM(L4)</f>
        <v>33</v>
      </c>
      <c r="P29" s="86">
        <f t="shared" si="8"/>
        <v>106485</v>
      </c>
    </row>
    <row r="30" spans="2:20" ht="13.5" customHeight="1">
      <c r="H30" s="3">
        <v>20</v>
      </c>
      <c r="I30" s="160" t="s">
        <v>24</v>
      </c>
      <c r="J30" s="87">
        <v>989</v>
      </c>
      <c r="K30" s="15"/>
      <c r="M30" s="86">
        <f t="shared" si="7"/>
        <v>96236</v>
      </c>
      <c r="N30" s="160" t="s">
        <v>30</v>
      </c>
      <c r="O30" s="3">
        <f t="shared" si="9"/>
        <v>26</v>
      </c>
      <c r="P30" s="86">
        <f t="shared" si="8"/>
        <v>96236</v>
      </c>
    </row>
    <row r="31" spans="2:20" ht="13.5" customHeight="1">
      <c r="H31" s="3">
        <v>35</v>
      </c>
      <c r="I31" s="160" t="s">
        <v>36</v>
      </c>
      <c r="J31" s="136">
        <v>968</v>
      </c>
      <c r="K31" s="15"/>
      <c r="M31" s="86">
        <f t="shared" si="7"/>
        <v>92664</v>
      </c>
      <c r="N31" s="160" t="s">
        <v>5</v>
      </c>
      <c r="O31" s="3">
        <f t="shared" si="9"/>
        <v>36</v>
      </c>
      <c r="P31" s="86">
        <f t="shared" si="8"/>
        <v>92664</v>
      </c>
    </row>
    <row r="32" spans="2:20" ht="13.5" customHeight="1">
      <c r="H32" s="3">
        <v>6</v>
      </c>
      <c r="I32" s="160" t="s">
        <v>13</v>
      </c>
      <c r="J32" s="218">
        <v>602</v>
      </c>
      <c r="K32" s="15"/>
      <c r="M32" s="86">
        <f t="shared" si="7"/>
        <v>65483</v>
      </c>
      <c r="N32" s="160" t="s">
        <v>3</v>
      </c>
      <c r="O32" s="3">
        <f t="shared" si="9"/>
        <v>16</v>
      </c>
      <c r="P32" s="86">
        <f t="shared" si="8"/>
        <v>65483</v>
      </c>
      <c r="S32" s="10"/>
    </row>
    <row r="33" spans="8:21" ht="13.5" customHeight="1">
      <c r="H33" s="3">
        <v>23</v>
      </c>
      <c r="I33" s="160" t="s">
        <v>27</v>
      </c>
      <c r="J33" s="13">
        <v>533</v>
      </c>
      <c r="K33" s="15"/>
      <c r="M33" s="86">
        <f t="shared" si="7"/>
        <v>53125</v>
      </c>
      <c r="N33" s="160" t="s">
        <v>1</v>
      </c>
      <c r="O33" s="3">
        <f t="shared" si="9"/>
        <v>34</v>
      </c>
      <c r="P33" s="86">
        <f t="shared" si="8"/>
        <v>53125</v>
      </c>
      <c r="S33" s="28"/>
      <c r="T33" s="28"/>
    </row>
    <row r="34" spans="8:21" ht="13.5" customHeight="1">
      <c r="H34" s="3">
        <v>18</v>
      </c>
      <c r="I34" s="160" t="s">
        <v>22</v>
      </c>
      <c r="J34" s="13">
        <v>501</v>
      </c>
      <c r="K34" s="15"/>
      <c r="M34" s="86">
        <f t="shared" si="7"/>
        <v>43036</v>
      </c>
      <c r="N34" s="162" t="s">
        <v>2</v>
      </c>
      <c r="O34" s="3">
        <f t="shared" si="9"/>
        <v>40</v>
      </c>
      <c r="P34" s="86">
        <f t="shared" si="8"/>
        <v>43036</v>
      </c>
      <c r="S34" s="28"/>
      <c r="T34" s="28"/>
    </row>
    <row r="35" spans="8:21" ht="13.5" customHeight="1">
      <c r="H35" s="3">
        <v>32</v>
      </c>
      <c r="I35" s="160" t="s">
        <v>35</v>
      </c>
      <c r="J35" s="136">
        <v>460</v>
      </c>
      <c r="K35" s="15"/>
      <c r="M35" s="86">
        <f t="shared" si="7"/>
        <v>38547</v>
      </c>
      <c r="N35" s="160" t="s">
        <v>29</v>
      </c>
      <c r="O35" s="3">
        <f t="shared" si="9"/>
        <v>25</v>
      </c>
      <c r="P35" s="86">
        <f t="shared" si="8"/>
        <v>38547</v>
      </c>
      <c r="S35" s="28"/>
    </row>
    <row r="36" spans="8:21" ht="13.5" customHeight="1">
      <c r="H36" s="3">
        <v>10</v>
      </c>
      <c r="I36" s="160" t="s">
        <v>16</v>
      </c>
      <c r="J36" s="13">
        <v>350</v>
      </c>
      <c r="K36" s="15"/>
      <c r="M36" s="86">
        <f t="shared" si="7"/>
        <v>42027</v>
      </c>
      <c r="N36" s="162" t="s">
        <v>7</v>
      </c>
      <c r="O36" s="3">
        <f t="shared" si="9"/>
        <v>13</v>
      </c>
      <c r="P36" s="86">
        <f t="shared" si="8"/>
        <v>42027</v>
      </c>
      <c r="S36" s="28"/>
    </row>
    <row r="37" spans="8:21" ht="13.5" customHeight="1" thickBot="1">
      <c r="H37" s="3">
        <v>5</v>
      </c>
      <c r="I37" s="160" t="s">
        <v>12</v>
      </c>
      <c r="J37" s="218">
        <v>315</v>
      </c>
      <c r="K37" s="15"/>
      <c r="M37" s="112">
        <f t="shared" si="7"/>
        <v>24381</v>
      </c>
      <c r="N37" s="378" t="s">
        <v>10</v>
      </c>
      <c r="O37" s="14">
        <f t="shared" si="9"/>
        <v>3</v>
      </c>
      <c r="P37" s="112">
        <f t="shared" si="8"/>
        <v>24381</v>
      </c>
      <c r="S37" s="28"/>
    </row>
    <row r="38" spans="8:21" ht="13.5" customHeight="1" thickTop="1">
      <c r="H38" s="3">
        <v>7</v>
      </c>
      <c r="I38" s="160" t="s">
        <v>14</v>
      </c>
      <c r="J38" s="218">
        <v>152</v>
      </c>
      <c r="K38" s="15"/>
      <c r="M38" s="343">
        <f>SUM(Q13-(Q3+Q4+Q5+Q6+Q7+Q8+Q9+Q10+Q11+Q12))</f>
        <v>158844</v>
      </c>
      <c r="N38" s="344" t="s">
        <v>161</v>
      </c>
      <c r="O38" s="345"/>
      <c r="P38" s="346">
        <f>SUM(M38)</f>
        <v>158844</v>
      </c>
      <c r="U38" s="28"/>
    </row>
    <row r="39" spans="8:21" ht="13.5" customHeight="1">
      <c r="H39" s="3">
        <v>4</v>
      </c>
      <c r="I39" s="160" t="s">
        <v>11</v>
      </c>
      <c r="J39" s="218">
        <v>134</v>
      </c>
      <c r="K39" s="15"/>
      <c r="P39" s="28"/>
    </row>
    <row r="40" spans="8:21" ht="13.5" customHeight="1">
      <c r="H40" s="3">
        <v>19</v>
      </c>
      <c r="I40" s="160" t="s">
        <v>23</v>
      </c>
      <c r="J40" s="13">
        <v>105</v>
      </c>
      <c r="K40" s="15"/>
    </row>
    <row r="41" spans="8:21" ht="13.5" customHeight="1">
      <c r="H41" s="3">
        <v>28</v>
      </c>
      <c r="I41" s="160" t="s">
        <v>32</v>
      </c>
      <c r="J41" s="13">
        <v>8</v>
      </c>
      <c r="K41" s="15"/>
    </row>
    <row r="42" spans="8:21" ht="13.5" customHeight="1" thickBot="1">
      <c r="H42" s="14">
        <v>8</v>
      </c>
      <c r="I42" s="162" t="s">
        <v>15</v>
      </c>
      <c r="J42" s="113">
        <v>0</v>
      </c>
      <c r="K42" s="15"/>
    </row>
    <row r="43" spans="8:21" ht="13.5" customHeight="1" thickTop="1">
      <c r="H43" s="114"/>
      <c r="I43" s="292" t="s">
        <v>93</v>
      </c>
      <c r="J43" s="293">
        <f>SUM(J3:J42)</f>
        <v>1127722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195</v>
      </c>
      <c r="D52" s="8" t="s">
        <v>196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433198</v>
      </c>
      <c r="D53" s="87">
        <f t="shared" ref="D53:D63" si="11">SUM(Q3)</f>
        <v>314963</v>
      </c>
      <c r="E53" s="80">
        <f t="shared" ref="E53:E62" si="12">SUM(P16/Q16*100)</f>
        <v>114.79822766830262</v>
      </c>
      <c r="F53" s="20">
        <f t="shared" ref="F53:F63" si="13">SUM(C53/D53*100)</f>
        <v>137.53933001654161</v>
      </c>
      <c r="G53" s="21"/>
      <c r="I53" s="159"/>
    </row>
    <row r="54" spans="1:16" ht="13.5" customHeight="1">
      <c r="A54" s="9">
        <v>2</v>
      </c>
      <c r="B54" s="160" t="s">
        <v>0</v>
      </c>
      <c r="C54" s="13">
        <f t="shared" si="10"/>
        <v>111493</v>
      </c>
      <c r="D54" s="87">
        <f t="shared" si="11"/>
        <v>106485</v>
      </c>
      <c r="E54" s="80">
        <f t="shared" si="12"/>
        <v>104.59299980299632</v>
      </c>
      <c r="F54" s="20">
        <f t="shared" si="13"/>
        <v>104.70300981358878</v>
      </c>
      <c r="G54" s="21"/>
      <c r="I54" s="159"/>
    </row>
    <row r="55" spans="1:16" ht="13.5" customHeight="1">
      <c r="A55" s="9">
        <v>3</v>
      </c>
      <c r="B55" s="160" t="s">
        <v>30</v>
      </c>
      <c r="C55" s="13">
        <f t="shared" si="10"/>
        <v>107022</v>
      </c>
      <c r="D55" s="87">
        <f t="shared" si="11"/>
        <v>96236</v>
      </c>
      <c r="E55" s="80">
        <f t="shared" si="12"/>
        <v>100.43732872855588</v>
      </c>
      <c r="F55" s="20">
        <f t="shared" si="13"/>
        <v>111.20786400099756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104041</v>
      </c>
      <c r="D56" s="87">
        <f t="shared" si="11"/>
        <v>92664</v>
      </c>
      <c r="E56" s="80">
        <f t="shared" si="12"/>
        <v>94.930518171117825</v>
      </c>
      <c r="F56" s="20">
        <f t="shared" si="13"/>
        <v>112.27769144435811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52564</v>
      </c>
      <c r="D57" s="87">
        <f t="shared" si="11"/>
        <v>65483</v>
      </c>
      <c r="E57" s="80">
        <f t="shared" si="12"/>
        <v>99.876493948203461</v>
      </c>
      <c r="F57" s="20">
        <f t="shared" si="13"/>
        <v>80.271215429958914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43668</v>
      </c>
      <c r="D58" s="87">
        <f t="shared" si="11"/>
        <v>53125</v>
      </c>
      <c r="E58" s="80">
        <f t="shared" si="12"/>
        <v>100.76378152617855</v>
      </c>
      <c r="F58" s="20">
        <f t="shared" si="13"/>
        <v>82.19858823529411</v>
      </c>
      <c r="G58" s="21"/>
    </row>
    <row r="59" spans="1:16" ht="13.5" customHeight="1">
      <c r="A59" s="9">
        <v>7</v>
      </c>
      <c r="B59" s="162" t="s">
        <v>2</v>
      </c>
      <c r="C59" s="13">
        <f t="shared" si="10"/>
        <v>39452</v>
      </c>
      <c r="D59" s="87">
        <f t="shared" si="11"/>
        <v>43036</v>
      </c>
      <c r="E59" s="80">
        <f t="shared" si="12"/>
        <v>112.98470702789392</v>
      </c>
      <c r="F59" s="20">
        <f t="shared" si="13"/>
        <v>91.672088484059856</v>
      </c>
      <c r="G59" s="21"/>
    </row>
    <row r="60" spans="1:16" ht="13.5" customHeight="1">
      <c r="A60" s="9">
        <v>8</v>
      </c>
      <c r="B60" s="160" t="s">
        <v>29</v>
      </c>
      <c r="C60" s="13">
        <f t="shared" si="10"/>
        <v>33994</v>
      </c>
      <c r="D60" s="87">
        <f t="shared" si="11"/>
        <v>38547</v>
      </c>
      <c r="E60" s="80">
        <f t="shared" si="12"/>
        <v>74.845329047315005</v>
      </c>
      <c r="F60" s="20">
        <f t="shared" si="13"/>
        <v>88.188445274599843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31887</v>
      </c>
      <c r="D61" s="87">
        <f t="shared" si="11"/>
        <v>42027</v>
      </c>
      <c r="E61" s="80">
        <f t="shared" si="12"/>
        <v>103.25766652634304</v>
      </c>
      <c r="F61" s="20">
        <f t="shared" si="13"/>
        <v>75.872653294310794</v>
      </c>
      <c r="G61" s="21"/>
    </row>
    <row r="62" spans="1:16" ht="13.5" customHeight="1" thickBot="1">
      <c r="A62" s="127">
        <v>10</v>
      </c>
      <c r="B62" s="378" t="s">
        <v>10</v>
      </c>
      <c r="C62" s="113">
        <f t="shared" si="10"/>
        <v>29680</v>
      </c>
      <c r="D62" s="128">
        <f t="shared" si="11"/>
        <v>24381</v>
      </c>
      <c r="E62" s="129">
        <f t="shared" si="12"/>
        <v>113.69904995403004</v>
      </c>
      <c r="F62" s="130">
        <f t="shared" si="13"/>
        <v>121.7341372380132</v>
      </c>
      <c r="G62" s="131"/>
    </row>
    <row r="63" spans="1:16" ht="13.5" customHeight="1" thickTop="1">
      <c r="A63" s="114"/>
      <c r="B63" s="132" t="s">
        <v>74</v>
      </c>
      <c r="C63" s="133">
        <f>SUM(J43)</f>
        <v>1127722</v>
      </c>
      <c r="D63" s="133">
        <f t="shared" si="11"/>
        <v>1035791</v>
      </c>
      <c r="E63" s="134">
        <f>SUM(C63/R26*100)</f>
        <v>104.12560939577486</v>
      </c>
      <c r="F63" s="135">
        <f t="shared" si="13"/>
        <v>108.87543915712725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47" sqref="M47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195</v>
      </c>
      <c r="I2" s="3"/>
      <c r="J2" s="184" t="s">
        <v>102</v>
      </c>
      <c r="K2" s="3"/>
      <c r="L2" s="294" t="s">
        <v>187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4" t="s">
        <v>99</v>
      </c>
      <c r="N3" s="428"/>
      <c r="S3" s="26"/>
      <c r="T3" s="26"/>
      <c r="U3" s="26"/>
    </row>
    <row r="4" spans="8:30" ht="13.5" customHeight="1">
      <c r="H4" s="89">
        <v>16045</v>
      </c>
      <c r="I4" s="3">
        <v>33</v>
      </c>
      <c r="J4" s="160" t="s">
        <v>0</v>
      </c>
      <c r="K4" s="116">
        <f>SUM(I4)</f>
        <v>33</v>
      </c>
      <c r="L4" s="310">
        <v>7458</v>
      </c>
      <c r="M4" s="45"/>
      <c r="N4" s="428"/>
      <c r="O4" s="90"/>
      <c r="S4" s="26"/>
      <c r="T4" s="26"/>
      <c r="U4" s="26"/>
    </row>
    <row r="5" spans="8:30" ht="13.5" customHeight="1">
      <c r="H5" s="193">
        <v>13705</v>
      </c>
      <c r="I5" s="3">
        <v>26</v>
      </c>
      <c r="J5" s="160" t="s">
        <v>30</v>
      </c>
      <c r="K5" s="116">
        <f t="shared" ref="K5:K13" si="0">SUM(I5)</f>
        <v>26</v>
      </c>
      <c r="L5" s="311">
        <v>14843</v>
      </c>
      <c r="M5" s="45"/>
      <c r="N5" s="428"/>
      <c r="O5" s="90"/>
      <c r="S5" s="26"/>
      <c r="T5" s="26"/>
      <c r="U5" s="26"/>
    </row>
    <row r="6" spans="8:30" ht="13.5" customHeight="1">
      <c r="H6" s="88">
        <v>6064</v>
      </c>
      <c r="I6" s="3">
        <v>14</v>
      </c>
      <c r="J6" s="160" t="s">
        <v>19</v>
      </c>
      <c r="K6" s="116">
        <f t="shared" si="0"/>
        <v>14</v>
      </c>
      <c r="L6" s="311">
        <v>7228</v>
      </c>
      <c r="M6" s="45"/>
      <c r="N6" s="428"/>
      <c r="O6" s="90"/>
      <c r="S6" s="26"/>
      <c r="T6" s="26"/>
      <c r="U6" s="26"/>
    </row>
    <row r="7" spans="8:30" ht="13.5" customHeight="1">
      <c r="H7" s="88">
        <v>3629</v>
      </c>
      <c r="I7" s="3">
        <v>38</v>
      </c>
      <c r="J7" s="160" t="s">
        <v>38</v>
      </c>
      <c r="K7" s="116">
        <f t="shared" si="0"/>
        <v>38</v>
      </c>
      <c r="L7" s="311">
        <v>3596</v>
      </c>
      <c r="M7" s="45"/>
      <c r="N7" s="428"/>
      <c r="O7" s="90"/>
      <c r="S7" s="26"/>
      <c r="T7" s="26"/>
      <c r="U7" s="26"/>
    </row>
    <row r="8" spans="8:30">
      <c r="H8" s="193">
        <v>3383</v>
      </c>
      <c r="I8" s="3">
        <v>15</v>
      </c>
      <c r="J8" s="160" t="s">
        <v>20</v>
      </c>
      <c r="K8" s="116">
        <f t="shared" si="0"/>
        <v>15</v>
      </c>
      <c r="L8" s="311">
        <v>3060</v>
      </c>
      <c r="M8" s="45"/>
      <c r="N8" s="90"/>
      <c r="O8" s="90"/>
      <c r="S8" s="26"/>
      <c r="T8" s="26"/>
      <c r="U8" s="26"/>
    </row>
    <row r="9" spans="8:30">
      <c r="H9" s="88">
        <v>2357</v>
      </c>
      <c r="I9" s="3">
        <v>34</v>
      </c>
      <c r="J9" s="160" t="s">
        <v>1</v>
      </c>
      <c r="K9" s="116">
        <f t="shared" si="0"/>
        <v>34</v>
      </c>
      <c r="L9" s="311">
        <v>5802</v>
      </c>
      <c r="M9" s="45"/>
      <c r="N9" s="90"/>
      <c r="O9" s="90"/>
      <c r="S9" s="26"/>
      <c r="T9" s="26"/>
      <c r="U9" s="26"/>
    </row>
    <row r="10" spans="8:30">
      <c r="H10" s="44">
        <v>2048</v>
      </c>
      <c r="I10" s="14">
        <v>37</v>
      </c>
      <c r="J10" s="162" t="s">
        <v>37</v>
      </c>
      <c r="K10" s="116">
        <f t="shared" si="0"/>
        <v>37</v>
      </c>
      <c r="L10" s="311">
        <v>1101</v>
      </c>
      <c r="S10" s="26"/>
      <c r="T10" s="26"/>
      <c r="U10" s="26"/>
    </row>
    <row r="11" spans="8:30">
      <c r="H11" s="5">
        <v>1523</v>
      </c>
      <c r="I11" s="3">
        <v>24</v>
      </c>
      <c r="J11" s="160" t="s">
        <v>28</v>
      </c>
      <c r="K11" s="116">
        <f t="shared" si="0"/>
        <v>24</v>
      </c>
      <c r="L11" s="311">
        <v>3911</v>
      </c>
      <c r="M11" s="45"/>
      <c r="N11" s="90"/>
      <c r="O11" s="90"/>
      <c r="S11" s="26"/>
      <c r="T11" s="26"/>
      <c r="U11" s="26"/>
    </row>
    <row r="12" spans="8:30">
      <c r="H12" s="331">
        <v>1488</v>
      </c>
      <c r="I12" s="14">
        <v>27</v>
      </c>
      <c r="J12" s="162" t="s">
        <v>31</v>
      </c>
      <c r="K12" s="116">
        <f t="shared" si="0"/>
        <v>27</v>
      </c>
      <c r="L12" s="311">
        <v>1406</v>
      </c>
      <c r="M12" s="45"/>
      <c r="N12" s="90"/>
      <c r="O12" s="90"/>
      <c r="S12" s="26"/>
      <c r="T12" s="26"/>
      <c r="U12" s="26"/>
    </row>
    <row r="13" spans="8:30" ht="14.25" thickBot="1">
      <c r="H13" s="426">
        <v>1448</v>
      </c>
      <c r="I13" s="381">
        <v>36</v>
      </c>
      <c r="J13" s="382" t="s">
        <v>5</v>
      </c>
      <c r="K13" s="116">
        <f t="shared" si="0"/>
        <v>36</v>
      </c>
      <c r="L13" s="311">
        <v>1470</v>
      </c>
      <c r="M13" s="45"/>
      <c r="N13" s="90"/>
      <c r="O13" s="90"/>
      <c r="S13" s="26"/>
      <c r="T13" s="26"/>
      <c r="U13" s="26"/>
    </row>
    <row r="14" spans="8:30" ht="14.25" thickTop="1">
      <c r="H14" s="44">
        <v>1013</v>
      </c>
      <c r="I14" s="121">
        <v>25</v>
      </c>
      <c r="J14" s="174" t="s">
        <v>29</v>
      </c>
      <c r="K14" s="107" t="s">
        <v>8</v>
      </c>
      <c r="L14" s="312">
        <v>55469</v>
      </c>
      <c r="S14" s="26"/>
      <c r="T14" s="26"/>
      <c r="U14" s="26"/>
    </row>
    <row r="15" spans="8:30">
      <c r="H15" s="88">
        <v>858</v>
      </c>
      <c r="I15" s="3">
        <v>16</v>
      </c>
      <c r="J15" s="160" t="s">
        <v>3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88">
        <v>788</v>
      </c>
      <c r="I16" s="3">
        <v>17</v>
      </c>
      <c r="J16" s="160" t="s">
        <v>21</v>
      </c>
      <c r="K16" s="116">
        <f>SUM(I4)</f>
        <v>33</v>
      </c>
      <c r="L16" s="160" t="s">
        <v>0</v>
      </c>
      <c r="M16" s="313">
        <v>17456</v>
      </c>
      <c r="N16" s="89">
        <f>SUM(H4)</f>
        <v>16045</v>
      </c>
      <c r="O16" s="45"/>
      <c r="P16" s="17"/>
      <c r="S16" s="26"/>
      <c r="T16" s="26"/>
      <c r="U16" s="26"/>
    </row>
    <row r="17" spans="1:21">
      <c r="H17" s="44">
        <v>652</v>
      </c>
      <c r="I17" s="33">
        <v>40</v>
      </c>
      <c r="J17" s="160" t="s">
        <v>2</v>
      </c>
      <c r="K17" s="116">
        <f t="shared" ref="K17:K25" si="1">SUM(I5)</f>
        <v>26</v>
      </c>
      <c r="L17" s="160" t="s">
        <v>30</v>
      </c>
      <c r="M17" s="314">
        <v>14702</v>
      </c>
      <c r="N17" s="89">
        <f t="shared" ref="N17:N25" si="2">SUM(H5)</f>
        <v>13705</v>
      </c>
      <c r="O17" s="45"/>
      <c r="P17" s="17"/>
      <c r="S17" s="26"/>
      <c r="T17" s="26"/>
      <c r="U17" s="26"/>
    </row>
    <row r="18" spans="1:21">
      <c r="H18" s="432">
        <v>558</v>
      </c>
      <c r="I18" s="3">
        <v>1</v>
      </c>
      <c r="J18" s="160" t="s">
        <v>4</v>
      </c>
      <c r="K18" s="116">
        <f t="shared" si="1"/>
        <v>14</v>
      </c>
      <c r="L18" s="160" t="s">
        <v>19</v>
      </c>
      <c r="M18" s="314">
        <v>5768</v>
      </c>
      <c r="N18" s="89">
        <f t="shared" si="2"/>
        <v>6064</v>
      </c>
      <c r="O18" s="45"/>
      <c r="P18" s="17"/>
      <c r="S18" s="26"/>
      <c r="T18" s="26"/>
      <c r="U18" s="26"/>
    </row>
    <row r="19" spans="1:21">
      <c r="H19" s="43">
        <v>195</v>
      </c>
      <c r="I19" s="3">
        <v>32</v>
      </c>
      <c r="J19" s="160" t="s">
        <v>35</v>
      </c>
      <c r="K19" s="116">
        <f t="shared" si="1"/>
        <v>38</v>
      </c>
      <c r="L19" s="160" t="s">
        <v>38</v>
      </c>
      <c r="M19" s="314">
        <v>3951</v>
      </c>
      <c r="N19" s="89">
        <f t="shared" si="2"/>
        <v>3629</v>
      </c>
      <c r="O19" s="45"/>
      <c r="P19" s="17"/>
      <c r="S19" s="26"/>
      <c r="T19" s="26"/>
      <c r="U19" s="26"/>
    </row>
    <row r="20" spans="1:21" ht="14.25" thickBot="1">
      <c r="H20" s="44">
        <v>176</v>
      </c>
      <c r="I20" s="3">
        <v>23</v>
      </c>
      <c r="J20" s="160" t="s">
        <v>27</v>
      </c>
      <c r="K20" s="116">
        <f t="shared" si="1"/>
        <v>15</v>
      </c>
      <c r="L20" s="160" t="s">
        <v>20</v>
      </c>
      <c r="M20" s="314">
        <v>3720</v>
      </c>
      <c r="N20" s="89">
        <f t="shared" si="2"/>
        <v>3383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195</v>
      </c>
      <c r="D21" s="59" t="s">
        <v>183</v>
      </c>
      <c r="E21" s="59" t="s">
        <v>51</v>
      </c>
      <c r="F21" s="59" t="s">
        <v>50</v>
      </c>
      <c r="G21" s="59" t="s">
        <v>52</v>
      </c>
      <c r="H21" s="193">
        <v>148</v>
      </c>
      <c r="I21" s="3">
        <v>21</v>
      </c>
      <c r="J21" s="160" t="s">
        <v>25</v>
      </c>
      <c r="K21" s="116">
        <f t="shared" si="1"/>
        <v>34</v>
      </c>
      <c r="L21" s="160" t="s">
        <v>1</v>
      </c>
      <c r="M21" s="314">
        <v>1539</v>
      </c>
      <c r="N21" s="89">
        <f t="shared" si="2"/>
        <v>2357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16045</v>
      </c>
      <c r="D22" s="89">
        <f>SUM(L4)</f>
        <v>7458</v>
      </c>
      <c r="E22" s="52">
        <f t="shared" ref="E22:E32" si="4">SUM(N16/M16*100)</f>
        <v>91.916819431714032</v>
      </c>
      <c r="F22" s="55">
        <f>SUM(C22/D22*100)</f>
        <v>215.13810673102708</v>
      </c>
      <c r="G22" s="3"/>
      <c r="H22" s="125">
        <v>79</v>
      </c>
      <c r="I22" s="3">
        <v>22</v>
      </c>
      <c r="J22" s="160" t="s">
        <v>26</v>
      </c>
      <c r="K22" s="116">
        <f t="shared" si="1"/>
        <v>37</v>
      </c>
      <c r="L22" s="162" t="s">
        <v>37</v>
      </c>
      <c r="M22" s="314">
        <v>4033</v>
      </c>
      <c r="N22" s="89">
        <f t="shared" si="2"/>
        <v>2048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13705</v>
      </c>
      <c r="D23" s="89">
        <f>SUM(L5)</f>
        <v>14843</v>
      </c>
      <c r="E23" s="52">
        <f t="shared" si="4"/>
        <v>93.218609712964223</v>
      </c>
      <c r="F23" s="55">
        <f t="shared" ref="F23:F32" si="5">SUM(C23/D23*100)</f>
        <v>92.333086303307951</v>
      </c>
      <c r="G23" s="3"/>
      <c r="H23" s="375">
        <v>75</v>
      </c>
      <c r="I23" s="3">
        <v>9</v>
      </c>
      <c r="J23" s="3" t="s">
        <v>165</v>
      </c>
      <c r="K23" s="116">
        <f t="shared" si="1"/>
        <v>24</v>
      </c>
      <c r="L23" s="160" t="s">
        <v>28</v>
      </c>
      <c r="M23" s="314">
        <v>1818</v>
      </c>
      <c r="N23" s="89">
        <f t="shared" si="2"/>
        <v>1523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6064</v>
      </c>
      <c r="D24" s="89">
        <f t="shared" ref="D24:D31" si="6">SUM(L6)</f>
        <v>7228</v>
      </c>
      <c r="E24" s="52">
        <f t="shared" si="4"/>
        <v>105.13176144244105</v>
      </c>
      <c r="F24" s="55">
        <f t="shared" si="5"/>
        <v>83.895960154952959</v>
      </c>
      <c r="G24" s="3"/>
      <c r="H24" s="91">
        <v>40</v>
      </c>
      <c r="I24" s="3">
        <v>2</v>
      </c>
      <c r="J24" s="160" t="s">
        <v>6</v>
      </c>
      <c r="K24" s="116">
        <f t="shared" si="1"/>
        <v>27</v>
      </c>
      <c r="L24" s="162" t="s">
        <v>31</v>
      </c>
      <c r="M24" s="314">
        <v>1420</v>
      </c>
      <c r="N24" s="89">
        <f t="shared" si="2"/>
        <v>1488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38</v>
      </c>
      <c r="C25" s="43">
        <f t="shared" si="3"/>
        <v>3629</v>
      </c>
      <c r="D25" s="89">
        <f t="shared" si="6"/>
        <v>3596</v>
      </c>
      <c r="E25" s="52">
        <f t="shared" si="4"/>
        <v>91.850164515312585</v>
      </c>
      <c r="F25" s="55">
        <f t="shared" si="5"/>
        <v>100.91768631813125</v>
      </c>
      <c r="G25" s="3"/>
      <c r="H25" s="375">
        <v>22</v>
      </c>
      <c r="I25" s="3">
        <v>4</v>
      </c>
      <c r="J25" s="160" t="s">
        <v>11</v>
      </c>
      <c r="K25" s="180">
        <f t="shared" si="1"/>
        <v>36</v>
      </c>
      <c r="L25" s="382" t="s">
        <v>5</v>
      </c>
      <c r="M25" s="315">
        <v>1260</v>
      </c>
      <c r="N25" s="166">
        <f t="shared" si="2"/>
        <v>1448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20</v>
      </c>
      <c r="C26" s="89">
        <f t="shared" si="3"/>
        <v>3383</v>
      </c>
      <c r="D26" s="89">
        <f t="shared" si="6"/>
        <v>3060</v>
      </c>
      <c r="E26" s="52">
        <f t="shared" si="4"/>
        <v>90.94086021505376</v>
      </c>
      <c r="F26" s="55">
        <f t="shared" si="5"/>
        <v>110.55555555555556</v>
      </c>
      <c r="G26" s="12"/>
      <c r="H26" s="91">
        <v>18</v>
      </c>
      <c r="I26" s="3">
        <v>35</v>
      </c>
      <c r="J26" s="160" t="s">
        <v>36</v>
      </c>
      <c r="K26" s="3"/>
      <c r="L26" s="364" t="s">
        <v>158</v>
      </c>
      <c r="M26" s="316">
        <v>60575</v>
      </c>
      <c r="N26" s="191">
        <f>SUM(H44)</f>
        <v>56319</v>
      </c>
      <c r="S26" s="26"/>
      <c r="T26" s="26"/>
      <c r="U26" s="26"/>
    </row>
    <row r="27" spans="1:21">
      <c r="A27" s="61">
        <v>6</v>
      </c>
      <c r="B27" s="160" t="s">
        <v>1</v>
      </c>
      <c r="C27" s="43">
        <f t="shared" si="3"/>
        <v>2357</v>
      </c>
      <c r="D27" s="89">
        <f t="shared" si="6"/>
        <v>5802</v>
      </c>
      <c r="E27" s="52">
        <f t="shared" si="4"/>
        <v>153.15139701104613</v>
      </c>
      <c r="F27" s="55">
        <f t="shared" si="5"/>
        <v>40.623922785246471</v>
      </c>
      <c r="G27" s="3"/>
      <c r="H27" s="125">
        <v>5</v>
      </c>
      <c r="I27" s="3">
        <v>19</v>
      </c>
      <c r="J27" s="160" t="s">
        <v>23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37</v>
      </c>
      <c r="C28" s="43">
        <f t="shared" si="3"/>
        <v>2048</v>
      </c>
      <c r="D28" s="89">
        <f t="shared" si="6"/>
        <v>1101</v>
      </c>
      <c r="E28" s="52">
        <f t="shared" si="4"/>
        <v>50.781056285643444</v>
      </c>
      <c r="F28" s="55">
        <f t="shared" si="5"/>
        <v>186.01271571298818</v>
      </c>
      <c r="G28" s="3"/>
      <c r="H28" s="125">
        <v>1</v>
      </c>
      <c r="I28" s="3">
        <v>3</v>
      </c>
      <c r="J28" s="160" t="s">
        <v>10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1523</v>
      </c>
      <c r="D29" s="89">
        <f t="shared" si="6"/>
        <v>3911</v>
      </c>
      <c r="E29" s="52">
        <f t="shared" si="4"/>
        <v>83.773377337733777</v>
      </c>
      <c r="F29" s="55">
        <f t="shared" si="5"/>
        <v>38.94144720020455</v>
      </c>
      <c r="G29" s="11"/>
      <c r="H29" s="375">
        <v>1</v>
      </c>
      <c r="I29" s="3">
        <v>6</v>
      </c>
      <c r="J29" s="160" t="s">
        <v>13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1488</v>
      </c>
      <c r="D30" s="89">
        <f t="shared" si="6"/>
        <v>1406</v>
      </c>
      <c r="E30" s="52">
        <f t="shared" si="4"/>
        <v>104.78873239436619</v>
      </c>
      <c r="F30" s="55">
        <f t="shared" si="5"/>
        <v>105.83214793741109</v>
      </c>
      <c r="G30" s="12"/>
      <c r="H30" s="125">
        <v>0</v>
      </c>
      <c r="I30" s="3">
        <v>5</v>
      </c>
      <c r="J30" s="160" t="s">
        <v>12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2" t="s">
        <v>5</v>
      </c>
      <c r="C31" s="43">
        <f t="shared" si="3"/>
        <v>1448</v>
      </c>
      <c r="D31" s="89">
        <f t="shared" si="6"/>
        <v>1470</v>
      </c>
      <c r="E31" s="52">
        <f t="shared" si="4"/>
        <v>114.92063492063491</v>
      </c>
      <c r="F31" s="55">
        <f t="shared" si="5"/>
        <v>98.503401360544217</v>
      </c>
      <c r="G31" s="92"/>
      <c r="H31" s="91">
        <v>0</v>
      </c>
      <c r="I31" s="3">
        <v>7</v>
      </c>
      <c r="J31" s="160" t="s">
        <v>14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56319</v>
      </c>
      <c r="D32" s="67">
        <f>SUM(L14)</f>
        <v>55469</v>
      </c>
      <c r="E32" s="70">
        <f t="shared" si="4"/>
        <v>92.973999174576974</v>
      </c>
      <c r="F32" s="68">
        <f t="shared" si="5"/>
        <v>101.53238745966216</v>
      </c>
      <c r="G32" s="69"/>
      <c r="H32" s="433">
        <v>0</v>
      </c>
      <c r="I32" s="3">
        <v>8</v>
      </c>
      <c r="J32" s="160" t="s">
        <v>15</v>
      </c>
      <c r="L32" s="29"/>
      <c r="M32" s="26"/>
      <c r="S32" s="26"/>
      <c r="T32" s="26"/>
      <c r="U32" s="26"/>
    </row>
    <row r="33" spans="2:30">
      <c r="H33" s="43">
        <v>0</v>
      </c>
      <c r="I33" s="3">
        <v>10</v>
      </c>
      <c r="J33" s="160" t="s">
        <v>16</v>
      </c>
      <c r="L33" s="29"/>
      <c r="M33" s="26"/>
      <c r="S33" s="26"/>
      <c r="T33" s="26"/>
      <c r="U33" s="26"/>
    </row>
    <row r="34" spans="2:30">
      <c r="H34" s="43">
        <v>0</v>
      </c>
      <c r="I34" s="3">
        <v>11</v>
      </c>
      <c r="J34" s="160" t="s">
        <v>17</v>
      </c>
      <c r="L34" s="29"/>
      <c r="M34" s="26"/>
      <c r="S34" s="26"/>
      <c r="T34" s="26"/>
      <c r="U34" s="26"/>
    </row>
    <row r="35" spans="2:30">
      <c r="H35" s="422">
        <v>0</v>
      </c>
      <c r="I35" s="3">
        <v>12</v>
      </c>
      <c r="J35" s="160" t="s">
        <v>18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13</v>
      </c>
      <c r="J36" s="160" t="s">
        <v>7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44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334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29</v>
      </c>
      <c r="J40" s="160" t="s">
        <v>95</v>
      </c>
      <c r="L40" s="48"/>
      <c r="M40" s="26"/>
      <c r="S40" s="26"/>
      <c r="T40" s="26"/>
      <c r="U40" s="26"/>
    </row>
    <row r="41" spans="2:30">
      <c r="H41" s="44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88">
        <v>0</v>
      </c>
      <c r="I42" s="3">
        <v>31</v>
      </c>
      <c r="J42" s="160" t="s">
        <v>105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56319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195</v>
      </c>
      <c r="I47" s="3"/>
      <c r="J47" s="178" t="s">
        <v>71</v>
      </c>
      <c r="K47" s="3"/>
      <c r="L47" s="299" t="s">
        <v>183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3" t="s">
        <v>99</v>
      </c>
      <c r="S48" s="26"/>
      <c r="T48" s="26"/>
      <c r="U48" s="26"/>
      <c r="V48" s="26"/>
    </row>
    <row r="49" spans="1:22">
      <c r="H49" s="89">
        <v>54173</v>
      </c>
      <c r="I49" s="3">
        <v>26</v>
      </c>
      <c r="J49" s="160" t="s">
        <v>30</v>
      </c>
      <c r="K49" s="3">
        <f>SUM(I49)</f>
        <v>26</v>
      </c>
      <c r="L49" s="304">
        <v>48374</v>
      </c>
      <c r="S49" s="26"/>
      <c r="T49" s="26"/>
      <c r="U49" s="26"/>
      <c r="V49" s="26"/>
    </row>
    <row r="50" spans="1:22">
      <c r="H50" s="43">
        <v>13217</v>
      </c>
      <c r="I50" s="3">
        <v>33</v>
      </c>
      <c r="J50" s="160" t="s">
        <v>0</v>
      </c>
      <c r="K50" s="3">
        <f t="shared" ref="K50:K58" si="7">SUM(I50)</f>
        <v>33</v>
      </c>
      <c r="L50" s="304">
        <v>16666</v>
      </c>
      <c r="M50" s="26"/>
      <c r="N50" s="90"/>
      <c r="O50" s="90"/>
      <c r="S50" s="26"/>
      <c r="T50" s="26"/>
      <c r="U50" s="26"/>
      <c r="V50" s="26"/>
    </row>
    <row r="51" spans="1:22">
      <c r="H51" s="44">
        <v>12854</v>
      </c>
      <c r="I51" s="3">
        <v>25</v>
      </c>
      <c r="J51" s="160" t="s">
        <v>29</v>
      </c>
      <c r="K51" s="3">
        <f t="shared" si="7"/>
        <v>25</v>
      </c>
      <c r="L51" s="304">
        <v>8898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88">
        <v>10509</v>
      </c>
      <c r="I52" s="3">
        <v>13</v>
      </c>
      <c r="J52" s="160" t="s">
        <v>7</v>
      </c>
      <c r="K52" s="3">
        <f t="shared" si="7"/>
        <v>13</v>
      </c>
      <c r="L52" s="304">
        <v>18619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195</v>
      </c>
      <c r="D53" s="59" t="s">
        <v>183</v>
      </c>
      <c r="E53" s="59" t="s">
        <v>51</v>
      </c>
      <c r="F53" s="59" t="s">
        <v>50</v>
      </c>
      <c r="G53" s="59" t="s">
        <v>52</v>
      </c>
      <c r="H53" s="88">
        <v>7694</v>
      </c>
      <c r="I53" s="3">
        <v>40</v>
      </c>
      <c r="J53" s="160" t="s">
        <v>2</v>
      </c>
      <c r="K53" s="3">
        <f t="shared" si="7"/>
        <v>40</v>
      </c>
      <c r="L53" s="304">
        <v>4194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54173</v>
      </c>
      <c r="D54" s="97">
        <f>SUM(L49)</f>
        <v>48374</v>
      </c>
      <c r="E54" s="52">
        <f t="shared" ref="E54:E64" si="9">SUM(N63/M63*100)</f>
        <v>105.15762093330227</v>
      </c>
      <c r="F54" s="52">
        <f>SUM(C54/D54*100)</f>
        <v>111.98784470996816</v>
      </c>
      <c r="G54" s="3"/>
      <c r="H54" s="88">
        <v>5578</v>
      </c>
      <c r="I54" s="3">
        <v>34</v>
      </c>
      <c r="J54" s="160" t="s">
        <v>1</v>
      </c>
      <c r="K54" s="3">
        <f t="shared" si="7"/>
        <v>34</v>
      </c>
      <c r="L54" s="304">
        <v>5755</v>
      </c>
      <c r="M54" s="26"/>
      <c r="N54" s="360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13217</v>
      </c>
      <c r="D55" s="97">
        <f t="shared" ref="D55:D64" si="10">SUM(L50)</f>
        <v>16666</v>
      </c>
      <c r="E55" s="52">
        <f t="shared" si="9"/>
        <v>152.6388728490588</v>
      </c>
      <c r="F55" s="52">
        <f t="shared" ref="F55:F64" si="11">SUM(C55/D55*100)</f>
        <v>79.305172206888273</v>
      </c>
      <c r="G55" s="3"/>
      <c r="H55" s="44">
        <v>3302</v>
      </c>
      <c r="I55" s="3">
        <v>24</v>
      </c>
      <c r="J55" s="160" t="s">
        <v>28</v>
      </c>
      <c r="K55" s="3">
        <f t="shared" si="7"/>
        <v>24</v>
      </c>
      <c r="L55" s="304">
        <v>2762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29</v>
      </c>
      <c r="C56" s="43">
        <f t="shared" si="8"/>
        <v>12854</v>
      </c>
      <c r="D56" s="97">
        <f t="shared" si="10"/>
        <v>8898</v>
      </c>
      <c r="E56" s="52">
        <f t="shared" si="9"/>
        <v>58.637835865152134</v>
      </c>
      <c r="F56" s="52">
        <f t="shared" si="11"/>
        <v>144.45942908518768</v>
      </c>
      <c r="G56" s="3"/>
      <c r="H56" s="44">
        <v>2671</v>
      </c>
      <c r="I56" s="3">
        <v>22</v>
      </c>
      <c r="J56" s="160" t="s">
        <v>26</v>
      </c>
      <c r="K56" s="3">
        <f t="shared" si="7"/>
        <v>22</v>
      </c>
      <c r="L56" s="304">
        <v>3102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7</v>
      </c>
      <c r="C57" s="43">
        <f t="shared" si="8"/>
        <v>10509</v>
      </c>
      <c r="D57" s="97">
        <f t="shared" si="10"/>
        <v>18619</v>
      </c>
      <c r="E57" s="52">
        <f t="shared" si="9"/>
        <v>97.287539344565815</v>
      </c>
      <c r="F57" s="52">
        <f t="shared" si="11"/>
        <v>56.442343842311615</v>
      </c>
      <c r="G57" s="3"/>
      <c r="H57" s="427">
        <v>1931</v>
      </c>
      <c r="I57" s="3">
        <v>36</v>
      </c>
      <c r="J57" s="160" t="s">
        <v>5</v>
      </c>
      <c r="K57" s="3">
        <f t="shared" si="7"/>
        <v>36</v>
      </c>
      <c r="L57" s="304">
        <v>3459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</v>
      </c>
      <c r="C58" s="43">
        <f t="shared" si="8"/>
        <v>7694</v>
      </c>
      <c r="D58" s="97">
        <f t="shared" si="10"/>
        <v>4194</v>
      </c>
      <c r="E58" s="52">
        <f t="shared" si="9"/>
        <v>90.666980909733681</v>
      </c>
      <c r="F58" s="52">
        <f t="shared" si="11"/>
        <v>183.45255126371006</v>
      </c>
      <c r="G58" s="12"/>
      <c r="H58" s="331">
        <v>1651</v>
      </c>
      <c r="I58" s="14">
        <v>38</v>
      </c>
      <c r="J58" s="162" t="s">
        <v>38</v>
      </c>
      <c r="K58" s="14">
        <f t="shared" si="7"/>
        <v>38</v>
      </c>
      <c r="L58" s="305">
        <v>1080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5578</v>
      </c>
      <c r="D59" s="97">
        <f t="shared" si="10"/>
        <v>5755</v>
      </c>
      <c r="E59" s="52">
        <f t="shared" si="9"/>
        <v>115.34325889164599</v>
      </c>
      <c r="F59" s="52">
        <f t="shared" si="11"/>
        <v>96.924413553431805</v>
      </c>
      <c r="G59" s="3"/>
      <c r="H59" s="423">
        <v>872</v>
      </c>
      <c r="I59" s="336">
        <v>16</v>
      </c>
      <c r="J59" s="221" t="s">
        <v>3</v>
      </c>
      <c r="K59" s="8" t="s">
        <v>67</v>
      </c>
      <c r="L59" s="306">
        <v>117605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3302</v>
      </c>
      <c r="D60" s="97">
        <f t="shared" si="10"/>
        <v>2762</v>
      </c>
      <c r="E60" s="52">
        <f t="shared" si="9"/>
        <v>98.655512399163428</v>
      </c>
      <c r="F60" s="52">
        <f t="shared" si="11"/>
        <v>119.55104996379436</v>
      </c>
      <c r="G60" s="3"/>
      <c r="H60" s="91">
        <v>676</v>
      </c>
      <c r="I60" s="139">
        <v>12</v>
      </c>
      <c r="J60" s="160" t="s">
        <v>18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26</v>
      </c>
      <c r="C61" s="43">
        <f t="shared" si="8"/>
        <v>2671</v>
      </c>
      <c r="D61" s="97">
        <f t="shared" si="10"/>
        <v>3102</v>
      </c>
      <c r="E61" s="52">
        <f t="shared" si="9"/>
        <v>108.79837067209776</v>
      </c>
      <c r="F61" s="52">
        <f t="shared" si="11"/>
        <v>86.105738233397815</v>
      </c>
      <c r="G61" s="11"/>
      <c r="H61" s="427">
        <v>572</v>
      </c>
      <c r="I61" s="139">
        <v>21</v>
      </c>
      <c r="J61" s="3" t="s">
        <v>156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5</v>
      </c>
      <c r="C62" s="43">
        <f t="shared" si="8"/>
        <v>1931</v>
      </c>
      <c r="D62" s="97">
        <f t="shared" si="10"/>
        <v>3459</v>
      </c>
      <c r="E62" s="52">
        <f t="shared" si="9"/>
        <v>107.87709497206703</v>
      </c>
      <c r="F62" s="52">
        <f t="shared" si="11"/>
        <v>55.825383058687486</v>
      </c>
      <c r="G62" s="12"/>
      <c r="H62" s="125">
        <v>542</v>
      </c>
      <c r="I62" s="173">
        <v>17</v>
      </c>
      <c r="J62" s="160" t="s">
        <v>21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38</v>
      </c>
      <c r="C63" s="331">
        <f t="shared" si="8"/>
        <v>1651</v>
      </c>
      <c r="D63" s="137">
        <f t="shared" si="10"/>
        <v>1080</v>
      </c>
      <c r="E63" s="57">
        <f t="shared" si="9"/>
        <v>105.69782330345711</v>
      </c>
      <c r="F63" s="57">
        <f t="shared" si="11"/>
        <v>152.87037037037038</v>
      </c>
      <c r="G63" s="92"/>
      <c r="H63" s="91">
        <v>316</v>
      </c>
      <c r="I63" s="3">
        <v>23</v>
      </c>
      <c r="J63" s="160" t="s">
        <v>27</v>
      </c>
      <c r="K63" s="3">
        <f>SUM(K49)</f>
        <v>26</v>
      </c>
      <c r="L63" s="160" t="s">
        <v>30</v>
      </c>
      <c r="M63" s="169">
        <v>51516</v>
      </c>
      <c r="N63" s="89">
        <f>SUM(H49)</f>
        <v>54173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116786</v>
      </c>
      <c r="D64" s="138">
        <f t="shared" si="10"/>
        <v>117605</v>
      </c>
      <c r="E64" s="70">
        <f t="shared" si="9"/>
        <v>97.613694302120507</v>
      </c>
      <c r="F64" s="70">
        <f t="shared" si="11"/>
        <v>99.303601037370854</v>
      </c>
      <c r="G64" s="69"/>
      <c r="H64" s="91">
        <v>140</v>
      </c>
      <c r="I64" s="3">
        <v>11</v>
      </c>
      <c r="J64" s="160" t="s">
        <v>17</v>
      </c>
      <c r="K64" s="3">
        <f t="shared" ref="K64:K72" si="12">SUM(K50)</f>
        <v>33</v>
      </c>
      <c r="L64" s="160" t="s">
        <v>0</v>
      </c>
      <c r="M64" s="169">
        <v>8659</v>
      </c>
      <c r="N64" s="89">
        <f t="shared" ref="N64:N72" si="13">SUM(H50)</f>
        <v>13217</v>
      </c>
      <c r="O64" s="45"/>
      <c r="S64" s="26"/>
      <c r="T64" s="26"/>
      <c r="U64" s="26"/>
      <c r="V64" s="26"/>
    </row>
    <row r="65" spans="2:22">
      <c r="H65" s="89">
        <v>35</v>
      </c>
      <c r="I65" s="3">
        <v>15</v>
      </c>
      <c r="J65" s="160" t="s">
        <v>20</v>
      </c>
      <c r="K65" s="3">
        <f t="shared" si="12"/>
        <v>25</v>
      </c>
      <c r="L65" s="160" t="s">
        <v>29</v>
      </c>
      <c r="M65" s="169">
        <v>21921</v>
      </c>
      <c r="N65" s="89">
        <f t="shared" si="13"/>
        <v>12854</v>
      </c>
      <c r="O65" s="45"/>
      <c r="S65" s="26"/>
      <c r="T65" s="26"/>
      <c r="U65" s="26"/>
      <c r="V65" s="26"/>
    </row>
    <row r="66" spans="2:22">
      <c r="H66" s="43">
        <v>25</v>
      </c>
      <c r="I66" s="3">
        <v>29</v>
      </c>
      <c r="J66" s="160" t="s">
        <v>95</v>
      </c>
      <c r="K66" s="3">
        <f t="shared" si="12"/>
        <v>13</v>
      </c>
      <c r="L66" s="160" t="s">
        <v>7</v>
      </c>
      <c r="M66" s="169">
        <v>10802</v>
      </c>
      <c r="N66" s="89">
        <f t="shared" si="13"/>
        <v>10509</v>
      </c>
      <c r="O66" s="45"/>
      <c r="S66" s="26"/>
      <c r="T66" s="26"/>
      <c r="U66" s="26"/>
      <c r="V66" s="26"/>
    </row>
    <row r="67" spans="2:22">
      <c r="H67" s="43">
        <v>13</v>
      </c>
      <c r="I67" s="3">
        <v>1</v>
      </c>
      <c r="J67" s="160" t="s">
        <v>4</v>
      </c>
      <c r="K67" s="3">
        <f t="shared" si="12"/>
        <v>40</v>
      </c>
      <c r="L67" s="160" t="s">
        <v>2</v>
      </c>
      <c r="M67" s="169">
        <v>8486</v>
      </c>
      <c r="N67" s="89">
        <f t="shared" si="13"/>
        <v>7694</v>
      </c>
      <c r="O67" s="45"/>
      <c r="S67" s="26"/>
      <c r="T67" s="26"/>
      <c r="U67" s="26"/>
      <c r="V67" s="26"/>
    </row>
    <row r="68" spans="2:22">
      <c r="B68" s="51"/>
      <c r="C68" s="26"/>
      <c r="H68" s="88">
        <v>7</v>
      </c>
      <c r="I68" s="3">
        <v>27</v>
      </c>
      <c r="J68" s="160" t="s">
        <v>31</v>
      </c>
      <c r="K68" s="3">
        <f t="shared" si="12"/>
        <v>34</v>
      </c>
      <c r="L68" s="160" t="s">
        <v>1</v>
      </c>
      <c r="M68" s="169">
        <v>4836</v>
      </c>
      <c r="N68" s="89">
        <f t="shared" si="13"/>
        <v>5578</v>
      </c>
      <c r="O68" s="45"/>
      <c r="S68" s="26"/>
      <c r="T68" s="26"/>
      <c r="U68" s="26"/>
      <c r="V68" s="26"/>
    </row>
    <row r="69" spans="2:22">
      <c r="B69" s="51"/>
      <c r="C69" s="26"/>
      <c r="H69" s="44">
        <v>5</v>
      </c>
      <c r="I69" s="3">
        <v>20</v>
      </c>
      <c r="J69" s="160" t="s">
        <v>24</v>
      </c>
      <c r="K69" s="3">
        <f t="shared" si="12"/>
        <v>24</v>
      </c>
      <c r="L69" s="160" t="s">
        <v>28</v>
      </c>
      <c r="M69" s="169">
        <v>3347</v>
      </c>
      <c r="N69" s="89">
        <f t="shared" si="13"/>
        <v>3302</v>
      </c>
      <c r="O69" s="45"/>
      <c r="S69" s="26"/>
      <c r="T69" s="26"/>
      <c r="U69" s="26"/>
      <c r="V69" s="26"/>
    </row>
    <row r="70" spans="2:22">
      <c r="B70" s="50"/>
      <c r="H70" s="44">
        <v>3</v>
      </c>
      <c r="I70" s="3">
        <v>9</v>
      </c>
      <c r="J70" s="3" t="s">
        <v>163</v>
      </c>
      <c r="K70" s="3">
        <f t="shared" si="12"/>
        <v>22</v>
      </c>
      <c r="L70" s="160" t="s">
        <v>26</v>
      </c>
      <c r="M70" s="169">
        <v>2455</v>
      </c>
      <c r="N70" s="89">
        <f t="shared" si="13"/>
        <v>2671</v>
      </c>
      <c r="O70" s="45"/>
      <c r="S70" s="26"/>
      <c r="T70" s="26"/>
      <c r="U70" s="26"/>
      <c r="V70" s="26"/>
    </row>
    <row r="71" spans="2:22">
      <c r="B71" s="50"/>
      <c r="H71" s="44">
        <v>0</v>
      </c>
      <c r="I71" s="3">
        <v>2</v>
      </c>
      <c r="J71" s="160" t="s">
        <v>6</v>
      </c>
      <c r="K71" s="3">
        <f t="shared" si="12"/>
        <v>36</v>
      </c>
      <c r="L71" s="160" t="s">
        <v>5</v>
      </c>
      <c r="M71" s="169">
        <v>1790</v>
      </c>
      <c r="N71" s="89">
        <f t="shared" si="13"/>
        <v>1931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3</v>
      </c>
      <c r="J72" s="160" t="s">
        <v>10</v>
      </c>
      <c r="K72" s="3">
        <f t="shared" si="12"/>
        <v>38</v>
      </c>
      <c r="L72" s="162" t="s">
        <v>38</v>
      </c>
      <c r="M72" s="170">
        <v>1562</v>
      </c>
      <c r="N72" s="89">
        <f t="shared" si="13"/>
        <v>1651</v>
      </c>
      <c r="O72" s="45"/>
      <c r="S72" s="26"/>
      <c r="T72" s="26"/>
      <c r="U72" s="26"/>
      <c r="V72" s="26"/>
    </row>
    <row r="73" spans="2:22" ht="14.25" thickTop="1">
      <c r="B73" s="50"/>
      <c r="H73" s="290">
        <v>0</v>
      </c>
      <c r="I73" s="3">
        <v>4</v>
      </c>
      <c r="J73" s="160" t="s">
        <v>11</v>
      </c>
      <c r="K73" s="43"/>
      <c r="L73" s="3" t="s">
        <v>175</v>
      </c>
      <c r="M73" s="168">
        <v>119641</v>
      </c>
      <c r="N73" s="167">
        <f>SUM(H89)</f>
        <v>116786</v>
      </c>
      <c r="O73" s="45"/>
      <c r="S73" s="26"/>
      <c r="T73" s="26"/>
      <c r="U73" s="26"/>
      <c r="V73" s="26"/>
    </row>
    <row r="74" spans="2:22">
      <c r="B74" s="50"/>
      <c r="H74" s="33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8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8</v>
      </c>
      <c r="J77" s="160" t="s">
        <v>15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10</v>
      </c>
      <c r="J78" s="160" t="s">
        <v>16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06">
        <v>0</v>
      </c>
      <c r="I79" s="3">
        <v>14</v>
      </c>
      <c r="J79" s="160" t="s">
        <v>19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18</v>
      </c>
      <c r="J80" s="160" t="s">
        <v>22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348">
        <v>0</v>
      </c>
      <c r="I81" s="3">
        <v>19</v>
      </c>
      <c r="J81" s="160" t="s">
        <v>23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419">
        <v>0</v>
      </c>
      <c r="I82" s="3">
        <v>28</v>
      </c>
      <c r="J82" s="160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30</v>
      </c>
      <c r="J83" s="160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31</v>
      </c>
      <c r="J84" s="160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32</v>
      </c>
      <c r="J85" s="160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35</v>
      </c>
      <c r="J86" s="160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88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88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116786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N15" sqref="N1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1" t="s">
        <v>200</v>
      </c>
      <c r="I2" s="3"/>
      <c r="J2" s="185" t="s">
        <v>103</v>
      </c>
      <c r="K2" s="3"/>
      <c r="L2" s="179" t="s">
        <v>186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28"/>
      <c r="R3" s="48"/>
      <c r="S3" s="26"/>
      <c r="T3" s="26"/>
      <c r="U3" s="26"/>
      <c r="V3" s="26"/>
    </row>
    <row r="4" spans="5:30" ht="13.5" customHeight="1">
      <c r="H4" s="89">
        <v>29679</v>
      </c>
      <c r="I4" s="3">
        <v>3</v>
      </c>
      <c r="J4" s="33" t="s">
        <v>10</v>
      </c>
      <c r="K4" s="201">
        <f>SUM(I4)</f>
        <v>3</v>
      </c>
      <c r="L4" s="273">
        <v>24370</v>
      </c>
      <c r="M4" s="45"/>
      <c r="N4" s="428"/>
      <c r="R4" s="48"/>
      <c r="S4" s="26"/>
      <c r="T4" s="26"/>
      <c r="U4" s="26"/>
      <c r="V4" s="26"/>
    </row>
    <row r="5" spans="5:30" ht="13.5" customHeight="1">
      <c r="H5" s="334">
        <v>19068</v>
      </c>
      <c r="I5" s="3">
        <v>33</v>
      </c>
      <c r="J5" s="33" t="s">
        <v>0</v>
      </c>
      <c r="K5" s="201">
        <f t="shared" ref="K5:K13" si="0">SUM(I5)</f>
        <v>33</v>
      </c>
      <c r="L5" s="273">
        <v>23288</v>
      </c>
      <c r="M5" s="45"/>
      <c r="N5" s="428"/>
      <c r="R5" s="48"/>
      <c r="S5" s="26"/>
      <c r="T5" s="26"/>
      <c r="U5" s="26"/>
      <c r="V5" s="26"/>
    </row>
    <row r="6" spans="5:30" ht="13.5" customHeight="1">
      <c r="H6" s="88">
        <v>18623</v>
      </c>
      <c r="I6" s="3">
        <v>17</v>
      </c>
      <c r="J6" s="33" t="s">
        <v>21</v>
      </c>
      <c r="K6" s="201">
        <f t="shared" si="0"/>
        <v>17</v>
      </c>
      <c r="L6" s="273">
        <v>21165</v>
      </c>
      <c r="M6" s="45"/>
      <c r="N6" s="428"/>
      <c r="R6" s="48"/>
      <c r="S6" s="26"/>
      <c r="T6" s="26"/>
      <c r="U6" s="26"/>
      <c r="V6" s="26"/>
    </row>
    <row r="7" spans="5:30" ht="13.5" customHeight="1">
      <c r="H7" s="88">
        <v>16910</v>
      </c>
      <c r="I7" s="3">
        <v>34</v>
      </c>
      <c r="J7" s="33" t="s">
        <v>1</v>
      </c>
      <c r="K7" s="201">
        <f t="shared" si="0"/>
        <v>34</v>
      </c>
      <c r="L7" s="273">
        <v>20149</v>
      </c>
      <c r="M7" s="45"/>
      <c r="N7" s="428"/>
      <c r="R7" s="48"/>
      <c r="S7" s="26"/>
      <c r="T7" s="26"/>
      <c r="U7" s="26"/>
      <c r="V7" s="26"/>
    </row>
    <row r="8" spans="5:30">
      <c r="H8" s="88">
        <v>10319</v>
      </c>
      <c r="I8" s="3">
        <v>31</v>
      </c>
      <c r="J8" s="33" t="s">
        <v>64</v>
      </c>
      <c r="K8" s="201">
        <f t="shared" si="0"/>
        <v>31</v>
      </c>
      <c r="L8" s="273">
        <v>9805</v>
      </c>
      <c r="M8" s="45"/>
      <c r="R8" s="48"/>
      <c r="S8" s="26"/>
      <c r="T8" s="26"/>
      <c r="U8" s="26"/>
      <c r="V8" s="26"/>
    </row>
    <row r="9" spans="5:30">
      <c r="H9" s="88">
        <v>10055</v>
      </c>
      <c r="I9" s="3">
        <v>40</v>
      </c>
      <c r="J9" s="33" t="s">
        <v>2</v>
      </c>
      <c r="K9" s="201">
        <f t="shared" si="0"/>
        <v>40</v>
      </c>
      <c r="L9" s="273">
        <v>13890</v>
      </c>
      <c r="M9" s="45"/>
      <c r="R9" s="48"/>
      <c r="S9" s="26"/>
      <c r="T9" s="26"/>
      <c r="U9" s="26"/>
      <c r="V9" s="26"/>
    </row>
    <row r="10" spans="5:30">
      <c r="H10" s="88">
        <v>8981</v>
      </c>
      <c r="I10" s="3">
        <v>13</v>
      </c>
      <c r="J10" s="33" t="s">
        <v>7</v>
      </c>
      <c r="K10" s="201">
        <f t="shared" si="0"/>
        <v>13</v>
      </c>
      <c r="L10" s="273">
        <v>10753</v>
      </c>
      <c r="M10" s="45"/>
      <c r="R10" s="48"/>
      <c r="S10" s="26"/>
      <c r="T10" s="26"/>
      <c r="U10" s="26"/>
      <c r="V10" s="26"/>
    </row>
    <row r="11" spans="5:30">
      <c r="H11" s="88">
        <v>7680</v>
      </c>
      <c r="I11" s="3">
        <v>25</v>
      </c>
      <c r="J11" s="33" t="s">
        <v>29</v>
      </c>
      <c r="K11" s="201">
        <f t="shared" si="0"/>
        <v>25</v>
      </c>
      <c r="L11" s="274">
        <v>11596</v>
      </c>
      <c r="M11" s="45"/>
      <c r="N11" s="29"/>
      <c r="R11" s="48"/>
      <c r="S11" s="26"/>
      <c r="T11" s="26"/>
      <c r="U11" s="26"/>
      <c r="V11" s="26"/>
    </row>
    <row r="12" spans="5:30">
      <c r="H12" s="420">
        <v>5570</v>
      </c>
      <c r="I12" s="3">
        <v>21</v>
      </c>
      <c r="J12" s="3" t="s">
        <v>159</v>
      </c>
      <c r="K12" s="201">
        <f t="shared" si="0"/>
        <v>21</v>
      </c>
      <c r="L12" s="274">
        <v>7089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14">
        <v>5108</v>
      </c>
      <c r="I13" s="14">
        <v>16</v>
      </c>
      <c r="J13" s="77" t="s">
        <v>3</v>
      </c>
      <c r="K13" s="201">
        <f t="shared" si="0"/>
        <v>16</v>
      </c>
      <c r="L13" s="274">
        <v>10257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6">
        <v>4596</v>
      </c>
      <c r="I14" s="220">
        <v>2</v>
      </c>
      <c r="J14" s="380" t="s">
        <v>6</v>
      </c>
      <c r="K14" s="107" t="s">
        <v>8</v>
      </c>
      <c r="L14" s="275">
        <v>189946</v>
      </c>
      <c r="N14" s="32"/>
      <c r="R14" s="48"/>
      <c r="S14" s="26"/>
      <c r="T14" s="26"/>
      <c r="U14" s="26"/>
      <c r="V14" s="26"/>
    </row>
    <row r="15" spans="5:30">
      <c r="H15" s="290">
        <v>4177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4096</v>
      </c>
      <c r="I16" s="3">
        <v>38</v>
      </c>
      <c r="J16" s="33" t="s">
        <v>38</v>
      </c>
      <c r="K16" s="50"/>
      <c r="L16" s="32"/>
      <c r="R16" s="48"/>
      <c r="S16" s="26"/>
      <c r="T16" s="26"/>
      <c r="U16" s="26"/>
      <c r="V16" s="26"/>
    </row>
    <row r="17" spans="1:22">
      <c r="H17" s="44">
        <v>3492</v>
      </c>
      <c r="I17" s="3">
        <v>11</v>
      </c>
      <c r="J17" s="33" t="s">
        <v>17</v>
      </c>
      <c r="L17" s="32"/>
      <c r="R17" s="48"/>
      <c r="S17" s="26"/>
      <c r="T17" s="26"/>
      <c r="U17" s="26"/>
      <c r="V17" s="26"/>
    </row>
    <row r="18" spans="1:22">
      <c r="H18" s="348">
        <v>1866</v>
      </c>
      <c r="I18" s="3">
        <v>14</v>
      </c>
      <c r="J18" s="33" t="s">
        <v>19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1186</v>
      </c>
      <c r="I19" s="3">
        <v>1</v>
      </c>
      <c r="J19" s="33" t="s">
        <v>4</v>
      </c>
      <c r="K19" s="116">
        <f>SUM(I4)</f>
        <v>3</v>
      </c>
      <c r="L19" s="33" t="s">
        <v>10</v>
      </c>
      <c r="M19" s="368">
        <v>26104</v>
      </c>
      <c r="N19" s="89">
        <f>SUM(H4)</f>
        <v>29679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199</v>
      </c>
      <c r="D20" s="59" t="s">
        <v>187</v>
      </c>
      <c r="E20" s="59" t="s">
        <v>51</v>
      </c>
      <c r="F20" s="59" t="s">
        <v>50</v>
      </c>
      <c r="G20" s="60" t="s">
        <v>52</v>
      </c>
      <c r="H20" s="88">
        <v>1118</v>
      </c>
      <c r="I20" s="3">
        <v>24</v>
      </c>
      <c r="J20" s="33" t="s">
        <v>28</v>
      </c>
      <c r="K20" s="116">
        <f t="shared" ref="K20:K28" si="1">SUM(I5)</f>
        <v>33</v>
      </c>
      <c r="L20" s="33" t="s">
        <v>0</v>
      </c>
      <c r="M20" s="369">
        <v>21582</v>
      </c>
      <c r="N20" s="89">
        <f t="shared" ref="N20:N28" si="2">SUM(H5)</f>
        <v>19068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10</v>
      </c>
      <c r="C21" s="200">
        <f>SUM(H4)</f>
        <v>29679</v>
      </c>
      <c r="D21" s="89">
        <f>SUM(L4)</f>
        <v>24370</v>
      </c>
      <c r="E21" s="52">
        <f t="shared" ref="E21:E30" si="3">SUM(N19/M19*100)</f>
        <v>113.69521912350598</v>
      </c>
      <c r="F21" s="52">
        <f t="shared" ref="F21:F31" si="4">SUM(C21/D21*100)</f>
        <v>121.78498153467379</v>
      </c>
      <c r="G21" s="62"/>
      <c r="H21" s="44">
        <v>1113</v>
      </c>
      <c r="I21" s="3">
        <v>36</v>
      </c>
      <c r="J21" s="33" t="s">
        <v>5</v>
      </c>
      <c r="K21" s="116">
        <f t="shared" si="1"/>
        <v>17</v>
      </c>
      <c r="L21" s="33" t="s">
        <v>21</v>
      </c>
      <c r="M21" s="369">
        <v>23431</v>
      </c>
      <c r="N21" s="89">
        <f t="shared" si="2"/>
        <v>18623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0</v>
      </c>
      <c r="C22" s="200">
        <f t="shared" ref="C22:C30" si="5">SUM(H5)</f>
        <v>19068</v>
      </c>
      <c r="D22" s="89">
        <f t="shared" ref="D22:D29" si="6">SUM(L5)</f>
        <v>23288</v>
      </c>
      <c r="E22" s="52">
        <f t="shared" si="3"/>
        <v>88.351403947734212</v>
      </c>
      <c r="F22" s="52">
        <f t="shared" si="4"/>
        <v>81.879079354173825</v>
      </c>
      <c r="G22" s="62"/>
      <c r="H22" s="88">
        <v>902</v>
      </c>
      <c r="I22" s="3">
        <v>9</v>
      </c>
      <c r="J22" s="3" t="s">
        <v>164</v>
      </c>
      <c r="K22" s="116">
        <f t="shared" si="1"/>
        <v>34</v>
      </c>
      <c r="L22" s="33" t="s">
        <v>1</v>
      </c>
      <c r="M22" s="369">
        <v>16223</v>
      </c>
      <c r="N22" s="89">
        <f t="shared" si="2"/>
        <v>16910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200">
        <f t="shared" si="5"/>
        <v>18623</v>
      </c>
      <c r="D23" s="89">
        <f t="shared" si="6"/>
        <v>21165</v>
      </c>
      <c r="E23" s="52">
        <f t="shared" si="3"/>
        <v>79.480175835431695</v>
      </c>
      <c r="F23" s="52">
        <f t="shared" si="4"/>
        <v>87.989605480746519</v>
      </c>
      <c r="G23" s="62"/>
      <c r="H23" s="88">
        <v>867</v>
      </c>
      <c r="I23" s="3">
        <v>37</v>
      </c>
      <c r="J23" s="33" t="s">
        <v>37</v>
      </c>
      <c r="K23" s="116">
        <f t="shared" si="1"/>
        <v>31</v>
      </c>
      <c r="L23" s="33" t="s">
        <v>64</v>
      </c>
      <c r="M23" s="369">
        <v>8952</v>
      </c>
      <c r="N23" s="89">
        <f t="shared" si="2"/>
        <v>10319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200">
        <f t="shared" si="5"/>
        <v>16910</v>
      </c>
      <c r="D24" s="89">
        <f t="shared" si="6"/>
        <v>20149</v>
      </c>
      <c r="E24" s="52">
        <f t="shared" si="3"/>
        <v>104.23472847192259</v>
      </c>
      <c r="F24" s="52">
        <f t="shared" si="4"/>
        <v>83.92476053402153</v>
      </c>
      <c r="G24" s="62"/>
      <c r="H24" s="88">
        <v>541</v>
      </c>
      <c r="I24" s="3">
        <v>39</v>
      </c>
      <c r="J24" s="33" t="s">
        <v>39</v>
      </c>
      <c r="K24" s="116">
        <f t="shared" si="1"/>
        <v>40</v>
      </c>
      <c r="L24" s="33" t="s">
        <v>2</v>
      </c>
      <c r="M24" s="369">
        <v>8241</v>
      </c>
      <c r="N24" s="89">
        <f t="shared" si="2"/>
        <v>10055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64</v>
      </c>
      <c r="C25" s="200">
        <f t="shared" si="5"/>
        <v>10319</v>
      </c>
      <c r="D25" s="89">
        <f t="shared" si="6"/>
        <v>9805</v>
      </c>
      <c r="E25" s="52">
        <f t="shared" si="3"/>
        <v>115.27033065236819</v>
      </c>
      <c r="F25" s="52">
        <f t="shared" si="4"/>
        <v>105.24222335543089</v>
      </c>
      <c r="G25" s="72"/>
      <c r="H25" s="88">
        <v>435</v>
      </c>
      <c r="I25" s="3">
        <v>12</v>
      </c>
      <c r="J25" s="33" t="s">
        <v>18</v>
      </c>
      <c r="K25" s="116">
        <f t="shared" si="1"/>
        <v>13</v>
      </c>
      <c r="L25" s="33" t="s">
        <v>7</v>
      </c>
      <c r="M25" s="369">
        <v>9455</v>
      </c>
      <c r="N25" s="89">
        <f t="shared" si="2"/>
        <v>8981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200">
        <f t="shared" si="5"/>
        <v>10055</v>
      </c>
      <c r="D26" s="89">
        <f t="shared" si="6"/>
        <v>13890</v>
      </c>
      <c r="E26" s="52">
        <f t="shared" si="3"/>
        <v>122.01189176070866</v>
      </c>
      <c r="F26" s="52">
        <f t="shared" si="4"/>
        <v>72.390208783297339</v>
      </c>
      <c r="G26" s="62"/>
      <c r="H26" s="88">
        <v>350</v>
      </c>
      <c r="I26" s="3">
        <v>10</v>
      </c>
      <c r="J26" s="33" t="s">
        <v>16</v>
      </c>
      <c r="K26" s="116">
        <f t="shared" si="1"/>
        <v>25</v>
      </c>
      <c r="L26" s="33" t="s">
        <v>29</v>
      </c>
      <c r="M26" s="370">
        <v>7216</v>
      </c>
      <c r="N26" s="89">
        <f t="shared" si="2"/>
        <v>7680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7</v>
      </c>
      <c r="C27" s="200">
        <f t="shared" si="5"/>
        <v>8981</v>
      </c>
      <c r="D27" s="89">
        <f t="shared" si="6"/>
        <v>10753</v>
      </c>
      <c r="E27" s="52">
        <f t="shared" si="3"/>
        <v>94.98677948175569</v>
      </c>
      <c r="F27" s="52">
        <f t="shared" si="4"/>
        <v>83.520877894541059</v>
      </c>
      <c r="G27" s="62"/>
      <c r="H27" s="88">
        <v>265</v>
      </c>
      <c r="I27" s="3">
        <v>27</v>
      </c>
      <c r="J27" s="33" t="s">
        <v>31</v>
      </c>
      <c r="K27" s="116">
        <f t="shared" si="1"/>
        <v>21</v>
      </c>
      <c r="L27" s="3" t="s">
        <v>156</v>
      </c>
      <c r="M27" s="371">
        <v>4639</v>
      </c>
      <c r="N27" s="89">
        <f t="shared" si="2"/>
        <v>5570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29</v>
      </c>
      <c r="C28" s="200">
        <f t="shared" si="5"/>
        <v>7680</v>
      </c>
      <c r="D28" s="89">
        <f t="shared" si="6"/>
        <v>11596</v>
      </c>
      <c r="E28" s="52">
        <f t="shared" si="3"/>
        <v>106.43015521064301</v>
      </c>
      <c r="F28" s="52">
        <f t="shared" si="4"/>
        <v>66.229734391169373</v>
      </c>
      <c r="G28" s="73"/>
      <c r="H28" s="88">
        <v>260</v>
      </c>
      <c r="I28" s="3">
        <v>32</v>
      </c>
      <c r="J28" s="33" t="s">
        <v>35</v>
      </c>
      <c r="K28" s="180">
        <f t="shared" si="1"/>
        <v>16</v>
      </c>
      <c r="L28" s="77" t="s">
        <v>3</v>
      </c>
      <c r="M28" s="371">
        <v>5642</v>
      </c>
      <c r="N28" s="166">
        <f t="shared" si="2"/>
        <v>5108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" t="s">
        <v>156</v>
      </c>
      <c r="C29" s="200">
        <f t="shared" si="5"/>
        <v>5570</v>
      </c>
      <c r="D29" s="89">
        <f t="shared" si="6"/>
        <v>7089</v>
      </c>
      <c r="E29" s="52">
        <f t="shared" si="3"/>
        <v>120.06898038370339</v>
      </c>
      <c r="F29" s="52">
        <f t="shared" si="4"/>
        <v>78.572436168712088</v>
      </c>
      <c r="G29" s="72"/>
      <c r="H29" s="88">
        <v>152</v>
      </c>
      <c r="I29" s="3">
        <v>7</v>
      </c>
      <c r="J29" s="33" t="s">
        <v>14</v>
      </c>
      <c r="K29" s="114"/>
      <c r="L29" s="114" t="s">
        <v>168</v>
      </c>
      <c r="M29" s="372">
        <v>166203</v>
      </c>
      <c r="N29" s="171">
        <f>SUM(H44)</f>
        <v>157780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</v>
      </c>
      <c r="C30" s="200">
        <f t="shared" si="5"/>
        <v>5108</v>
      </c>
      <c r="D30" s="89">
        <f>SUM(L13)</f>
        <v>10257</v>
      </c>
      <c r="E30" s="57">
        <f t="shared" si="3"/>
        <v>90.535271180432474</v>
      </c>
      <c r="F30" s="63">
        <f t="shared" si="4"/>
        <v>49.800136492151701</v>
      </c>
      <c r="G30" s="75"/>
      <c r="H30" s="88">
        <v>134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157780</v>
      </c>
      <c r="D31" s="67">
        <f>SUM(L14)</f>
        <v>189946</v>
      </c>
      <c r="E31" s="70">
        <f>SUM(N29/M29*100)</f>
        <v>94.932101105274882</v>
      </c>
      <c r="F31" s="63">
        <f t="shared" si="4"/>
        <v>83.065713413285877</v>
      </c>
      <c r="G31" s="71"/>
      <c r="H31" s="88">
        <v>86</v>
      </c>
      <c r="I31" s="3">
        <v>15</v>
      </c>
      <c r="J31" s="33" t="s">
        <v>20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73</v>
      </c>
      <c r="I32" s="3">
        <v>4</v>
      </c>
      <c r="J32" s="33" t="s">
        <v>11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43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22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12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290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290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157780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200</v>
      </c>
      <c r="I48" s="3"/>
      <c r="J48" s="188" t="s">
        <v>91</v>
      </c>
      <c r="K48" s="3"/>
      <c r="L48" s="327" t="s">
        <v>186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7" t="s">
        <v>172</v>
      </c>
      <c r="M49" s="82"/>
      <c r="R49" s="48"/>
      <c r="S49" s="26"/>
      <c r="T49" s="26"/>
      <c r="U49" s="26"/>
      <c r="V49" s="26"/>
    </row>
    <row r="50" spans="1:22">
      <c r="H50" s="89">
        <v>22425</v>
      </c>
      <c r="I50" s="3">
        <v>16</v>
      </c>
      <c r="J50" s="33" t="s">
        <v>3</v>
      </c>
      <c r="K50" s="325">
        <f>SUM(I50)</f>
        <v>16</v>
      </c>
      <c r="L50" s="328">
        <v>29835</v>
      </c>
      <c r="M50" s="45"/>
      <c r="R50" s="48"/>
      <c r="S50" s="26"/>
      <c r="T50" s="26"/>
      <c r="U50" s="26"/>
      <c r="V50" s="26"/>
    </row>
    <row r="51" spans="1:22">
      <c r="H51" s="44">
        <v>10525</v>
      </c>
      <c r="I51" s="3">
        <v>26</v>
      </c>
      <c r="J51" s="33" t="s">
        <v>30</v>
      </c>
      <c r="K51" s="325">
        <f t="shared" ref="K51:K59" si="7">SUM(I51)</f>
        <v>26</v>
      </c>
      <c r="L51" s="329">
        <v>7816</v>
      </c>
      <c r="M51" s="45"/>
      <c r="R51" s="48"/>
      <c r="S51" s="26"/>
      <c r="T51" s="26"/>
      <c r="U51" s="26"/>
      <c r="V51" s="26"/>
    </row>
    <row r="52" spans="1:22" ht="14.25" thickBot="1">
      <c r="H52" s="44">
        <v>5801</v>
      </c>
      <c r="I52" s="3">
        <v>34</v>
      </c>
      <c r="J52" s="33" t="s">
        <v>1</v>
      </c>
      <c r="K52" s="325">
        <f t="shared" si="7"/>
        <v>34</v>
      </c>
      <c r="L52" s="329">
        <v>3756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199</v>
      </c>
      <c r="D53" s="59" t="s">
        <v>187</v>
      </c>
      <c r="E53" s="59" t="s">
        <v>51</v>
      </c>
      <c r="F53" s="59" t="s">
        <v>50</v>
      </c>
      <c r="G53" s="60" t="s">
        <v>52</v>
      </c>
      <c r="H53" s="44">
        <v>5346</v>
      </c>
      <c r="I53" s="3">
        <v>33</v>
      </c>
      <c r="J53" s="33" t="s">
        <v>0</v>
      </c>
      <c r="K53" s="325">
        <f t="shared" si="7"/>
        <v>33</v>
      </c>
      <c r="L53" s="329">
        <v>9190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22425</v>
      </c>
      <c r="D54" s="97">
        <f>SUM(L50)</f>
        <v>29835</v>
      </c>
      <c r="E54" s="52">
        <f t="shared" ref="E54:E63" si="8">SUM(N67/M67*100)</f>
        <v>94.748183200946428</v>
      </c>
      <c r="F54" s="52">
        <f t="shared" ref="F54:F62" si="9">SUM(C54/D54*100)</f>
        <v>75.16339869281046</v>
      </c>
      <c r="G54" s="62"/>
      <c r="H54" s="44">
        <v>4176</v>
      </c>
      <c r="I54" s="3">
        <v>38</v>
      </c>
      <c r="J54" s="33" t="s">
        <v>38</v>
      </c>
      <c r="K54" s="325">
        <f t="shared" si="7"/>
        <v>38</v>
      </c>
      <c r="L54" s="329">
        <v>6148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10525</v>
      </c>
      <c r="D55" s="97">
        <f t="shared" ref="D55:D63" si="11">SUM(L51)</f>
        <v>7816</v>
      </c>
      <c r="E55" s="52">
        <f t="shared" si="8"/>
        <v>85.002422871910838</v>
      </c>
      <c r="F55" s="52">
        <f t="shared" si="9"/>
        <v>134.65967246673489</v>
      </c>
      <c r="G55" s="62"/>
      <c r="H55" s="44">
        <v>1847</v>
      </c>
      <c r="I55" s="3">
        <v>39</v>
      </c>
      <c r="J55" s="33" t="s">
        <v>39</v>
      </c>
      <c r="K55" s="325">
        <f t="shared" si="7"/>
        <v>39</v>
      </c>
      <c r="L55" s="329">
        <v>0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5801</v>
      </c>
      <c r="D56" s="97">
        <f t="shared" si="11"/>
        <v>3756</v>
      </c>
      <c r="E56" s="52">
        <f t="shared" si="8"/>
        <v>96.538525545015801</v>
      </c>
      <c r="F56" s="52">
        <f t="shared" si="9"/>
        <v>154.4462193823216</v>
      </c>
      <c r="G56" s="62"/>
      <c r="H56" s="88">
        <v>1529</v>
      </c>
      <c r="I56" s="3">
        <v>24</v>
      </c>
      <c r="J56" s="33" t="s">
        <v>28</v>
      </c>
      <c r="K56" s="325">
        <f t="shared" si="7"/>
        <v>24</v>
      </c>
      <c r="L56" s="329">
        <v>524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5346</v>
      </c>
      <c r="D57" s="97">
        <f t="shared" si="11"/>
        <v>9190</v>
      </c>
      <c r="E57" s="52">
        <f t="shared" si="8"/>
        <v>66.130628401781294</v>
      </c>
      <c r="F57" s="52">
        <f t="shared" si="9"/>
        <v>58.171926006528842</v>
      </c>
      <c r="G57" s="62"/>
      <c r="H57" s="290">
        <v>1214</v>
      </c>
      <c r="I57" s="3">
        <v>14</v>
      </c>
      <c r="J57" s="33" t="s">
        <v>19</v>
      </c>
      <c r="K57" s="325">
        <f t="shared" si="7"/>
        <v>14</v>
      </c>
      <c r="L57" s="329">
        <v>1186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38</v>
      </c>
      <c r="C58" s="43">
        <f t="shared" si="10"/>
        <v>4176</v>
      </c>
      <c r="D58" s="97">
        <f t="shared" si="11"/>
        <v>6148</v>
      </c>
      <c r="E58" s="52">
        <f t="shared" si="8"/>
        <v>84.4489383215369</v>
      </c>
      <c r="F58" s="52">
        <f t="shared" si="9"/>
        <v>67.924528301886795</v>
      </c>
      <c r="G58" s="72"/>
      <c r="H58" s="44">
        <v>952</v>
      </c>
      <c r="I58" s="3">
        <v>17</v>
      </c>
      <c r="J58" s="33" t="s">
        <v>21</v>
      </c>
      <c r="K58" s="325">
        <f t="shared" si="7"/>
        <v>17</v>
      </c>
      <c r="L58" s="329">
        <v>123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1847</v>
      </c>
      <c r="D59" s="97">
        <f t="shared" si="11"/>
        <v>0</v>
      </c>
      <c r="E59" s="52">
        <f t="shared" si="8"/>
        <v>113.66153846153846</v>
      </c>
      <c r="F59" s="434" t="s">
        <v>212</v>
      </c>
      <c r="G59" s="62"/>
      <c r="H59" s="421">
        <v>690</v>
      </c>
      <c r="I59" s="14">
        <v>25</v>
      </c>
      <c r="J59" s="77" t="s">
        <v>29</v>
      </c>
      <c r="K59" s="326">
        <f t="shared" si="7"/>
        <v>25</v>
      </c>
      <c r="L59" s="330">
        <v>1712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28</v>
      </c>
      <c r="C60" s="89">
        <f t="shared" si="10"/>
        <v>1529</v>
      </c>
      <c r="D60" s="97">
        <f t="shared" si="11"/>
        <v>524</v>
      </c>
      <c r="E60" s="52">
        <f t="shared" si="8"/>
        <v>78.129790495656621</v>
      </c>
      <c r="F60" s="52">
        <f t="shared" si="9"/>
        <v>291.79389312977099</v>
      </c>
      <c r="G60" s="62"/>
      <c r="H60" s="430">
        <v>690</v>
      </c>
      <c r="I60" s="220">
        <v>31</v>
      </c>
      <c r="J60" s="380" t="s">
        <v>106</v>
      </c>
      <c r="K60" s="365" t="s">
        <v>8</v>
      </c>
      <c r="L60" s="374">
        <v>64873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19</v>
      </c>
      <c r="C61" s="43">
        <f t="shared" si="10"/>
        <v>1214</v>
      </c>
      <c r="D61" s="97">
        <f t="shared" si="11"/>
        <v>1186</v>
      </c>
      <c r="E61" s="52">
        <f t="shared" si="8"/>
        <v>112.09602954755309</v>
      </c>
      <c r="F61" s="52">
        <f t="shared" si="9"/>
        <v>102.36087689713322</v>
      </c>
      <c r="G61" s="73"/>
      <c r="H61" s="88">
        <v>522</v>
      </c>
      <c r="I61" s="3">
        <v>40</v>
      </c>
      <c r="J61" s="33" t="s">
        <v>2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21</v>
      </c>
      <c r="C62" s="43">
        <f t="shared" si="10"/>
        <v>952</v>
      </c>
      <c r="D62" s="97">
        <f t="shared" si="11"/>
        <v>123</v>
      </c>
      <c r="E62" s="52">
        <f t="shared" si="8"/>
        <v>92.069632495164413</v>
      </c>
      <c r="F62" s="52">
        <f t="shared" si="9"/>
        <v>773.98373983739839</v>
      </c>
      <c r="G62" s="72"/>
      <c r="H62" s="88">
        <v>326</v>
      </c>
      <c r="I62" s="3">
        <v>36</v>
      </c>
      <c r="J62" s="33" t="s">
        <v>5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29</v>
      </c>
      <c r="C63" s="43">
        <f t="shared" si="10"/>
        <v>690</v>
      </c>
      <c r="D63" s="97">
        <f t="shared" si="11"/>
        <v>1712</v>
      </c>
      <c r="E63" s="57">
        <f t="shared" si="8"/>
        <v>40.516735173223722</v>
      </c>
      <c r="F63" s="52">
        <f>SUM(C63/D63*100)</f>
        <v>40.303738317757009</v>
      </c>
      <c r="G63" s="75"/>
      <c r="H63" s="44">
        <v>126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56717</v>
      </c>
      <c r="D64" s="67">
        <f>SUM(L60)</f>
        <v>64873</v>
      </c>
      <c r="E64" s="70">
        <f>SUM(N77/M77*100)</f>
        <v>84.296181799265796</v>
      </c>
      <c r="F64" s="70">
        <f>SUM(C64/D64*100)</f>
        <v>87.427743437177256</v>
      </c>
      <c r="G64" s="71"/>
      <c r="H64" s="348">
        <v>123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100</v>
      </c>
      <c r="I65" s="3">
        <v>19</v>
      </c>
      <c r="J65" s="33" t="s">
        <v>23</v>
      </c>
      <c r="M65" s="48"/>
      <c r="N65" s="26"/>
      <c r="R65" s="48"/>
      <c r="S65" s="26"/>
      <c r="T65" s="26"/>
      <c r="U65" s="26"/>
      <c r="V65" s="26"/>
    </row>
    <row r="66" spans="3:22">
      <c r="H66" s="88">
        <v>99</v>
      </c>
      <c r="I66" s="3">
        <v>37</v>
      </c>
      <c r="J66" s="33" t="s">
        <v>37</v>
      </c>
      <c r="L66" s="189" t="s">
        <v>91</v>
      </c>
      <c r="M66" s="341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88">
        <v>90</v>
      </c>
      <c r="I67" s="3">
        <v>9</v>
      </c>
      <c r="J67" s="3" t="s">
        <v>164</v>
      </c>
      <c r="K67" s="3">
        <f>SUM(I50)</f>
        <v>16</v>
      </c>
      <c r="L67" s="33" t="s">
        <v>3</v>
      </c>
      <c r="M67" s="390">
        <v>23668</v>
      </c>
      <c r="N67" s="89">
        <f>SUM(H50)</f>
        <v>22425</v>
      </c>
      <c r="R67" s="48"/>
      <c r="S67" s="26"/>
      <c r="T67" s="26"/>
      <c r="U67" s="26"/>
      <c r="V67" s="26"/>
    </row>
    <row r="68" spans="3:22">
      <c r="C68" s="26"/>
      <c r="H68" s="44">
        <v>80</v>
      </c>
      <c r="I68" s="3">
        <v>15</v>
      </c>
      <c r="J68" s="33" t="s">
        <v>20</v>
      </c>
      <c r="K68" s="3">
        <f t="shared" ref="K68:K76" si="12">SUM(I51)</f>
        <v>26</v>
      </c>
      <c r="L68" s="33" t="s">
        <v>30</v>
      </c>
      <c r="M68" s="391">
        <v>12382</v>
      </c>
      <c r="N68" s="89">
        <f t="shared" ref="N68:N76" si="13">SUM(H51)</f>
        <v>10525</v>
      </c>
      <c r="R68" s="48"/>
      <c r="S68" s="26"/>
      <c r="T68" s="26"/>
      <c r="U68" s="26"/>
      <c r="V68" s="26"/>
    </row>
    <row r="69" spans="3:22">
      <c r="H69" s="44">
        <v>50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91">
        <v>6009</v>
      </c>
      <c r="N69" s="89">
        <f t="shared" si="13"/>
        <v>5801</v>
      </c>
      <c r="R69" s="48"/>
      <c r="S69" s="26"/>
      <c r="T69" s="26"/>
      <c r="U69" s="26"/>
      <c r="V69" s="26"/>
    </row>
    <row r="70" spans="3:22">
      <c r="H70" s="44">
        <v>5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91">
        <v>8084</v>
      </c>
      <c r="N70" s="89">
        <f t="shared" si="13"/>
        <v>5346</v>
      </c>
      <c r="R70" s="48"/>
      <c r="S70" s="26"/>
      <c r="T70" s="26"/>
      <c r="U70" s="26"/>
      <c r="V70" s="26"/>
    </row>
    <row r="71" spans="3:22">
      <c r="H71" s="44">
        <v>1</v>
      </c>
      <c r="I71" s="3">
        <v>28</v>
      </c>
      <c r="J71" s="33" t="s">
        <v>32</v>
      </c>
      <c r="K71" s="3">
        <f t="shared" si="12"/>
        <v>38</v>
      </c>
      <c r="L71" s="33" t="s">
        <v>38</v>
      </c>
      <c r="M71" s="391">
        <v>4945</v>
      </c>
      <c r="N71" s="89">
        <f t="shared" si="13"/>
        <v>4176</v>
      </c>
      <c r="R71" s="48"/>
      <c r="S71" s="26"/>
      <c r="T71" s="26"/>
      <c r="U71" s="26"/>
      <c r="V71" s="26"/>
    </row>
    <row r="72" spans="3:22">
      <c r="H72" s="44">
        <v>0</v>
      </c>
      <c r="I72" s="3">
        <v>2</v>
      </c>
      <c r="J72" s="33" t="s">
        <v>6</v>
      </c>
      <c r="K72" s="3">
        <f t="shared" si="12"/>
        <v>39</v>
      </c>
      <c r="L72" s="33" t="s">
        <v>39</v>
      </c>
      <c r="M72" s="391">
        <v>1625</v>
      </c>
      <c r="N72" s="89">
        <f t="shared" si="13"/>
        <v>1847</v>
      </c>
      <c r="R72" s="48"/>
      <c r="S72" s="26"/>
      <c r="T72" s="26"/>
      <c r="U72" s="26"/>
      <c r="V72" s="26"/>
    </row>
    <row r="73" spans="3:22">
      <c r="H73" s="88">
        <v>0</v>
      </c>
      <c r="I73" s="3">
        <v>3</v>
      </c>
      <c r="J73" s="33" t="s">
        <v>10</v>
      </c>
      <c r="K73" s="3">
        <f t="shared" si="12"/>
        <v>24</v>
      </c>
      <c r="L73" s="33" t="s">
        <v>28</v>
      </c>
      <c r="M73" s="391">
        <v>1957</v>
      </c>
      <c r="N73" s="89">
        <f t="shared" si="13"/>
        <v>1529</v>
      </c>
      <c r="R73" s="48"/>
      <c r="S73" s="26"/>
      <c r="T73" s="26"/>
      <c r="U73" s="26"/>
      <c r="V73" s="26"/>
    </row>
    <row r="74" spans="3:22">
      <c r="H74" s="88">
        <v>0</v>
      </c>
      <c r="I74" s="3">
        <v>4</v>
      </c>
      <c r="J74" s="33" t="s">
        <v>11</v>
      </c>
      <c r="K74" s="3">
        <f t="shared" si="12"/>
        <v>14</v>
      </c>
      <c r="L74" s="33" t="s">
        <v>19</v>
      </c>
      <c r="M74" s="391">
        <v>1083</v>
      </c>
      <c r="N74" s="89">
        <f t="shared" si="13"/>
        <v>1214</v>
      </c>
      <c r="R74" s="48"/>
      <c r="S74" s="26"/>
      <c r="T74" s="26"/>
      <c r="U74" s="26"/>
      <c r="V74" s="26"/>
    </row>
    <row r="75" spans="3:22">
      <c r="H75" s="44">
        <v>0</v>
      </c>
      <c r="I75" s="3">
        <v>5</v>
      </c>
      <c r="J75" s="33" t="s">
        <v>12</v>
      </c>
      <c r="K75" s="3">
        <f t="shared" si="12"/>
        <v>17</v>
      </c>
      <c r="L75" s="33" t="s">
        <v>21</v>
      </c>
      <c r="M75" s="391">
        <v>1034</v>
      </c>
      <c r="N75" s="89">
        <f t="shared" si="13"/>
        <v>952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6</v>
      </c>
      <c r="J76" s="33" t="s">
        <v>13</v>
      </c>
      <c r="K76" s="14">
        <f t="shared" si="12"/>
        <v>25</v>
      </c>
      <c r="L76" s="77" t="s">
        <v>29</v>
      </c>
      <c r="M76" s="392">
        <v>1703</v>
      </c>
      <c r="N76" s="166">
        <f t="shared" si="13"/>
        <v>690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7</v>
      </c>
      <c r="J77" s="33" t="s">
        <v>14</v>
      </c>
      <c r="K77" s="3"/>
      <c r="L77" s="114" t="s">
        <v>62</v>
      </c>
      <c r="M77" s="295">
        <v>67283</v>
      </c>
      <c r="N77" s="171">
        <f>SUM(H90)</f>
        <v>56717</v>
      </c>
      <c r="R77" s="48"/>
      <c r="S77" s="26"/>
      <c r="T77" s="26"/>
      <c r="U77" s="26"/>
      <c r="V77" s="26"/>
    </row>
    <row r="78" spans="3:22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>
      <c r="H80" s="348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>
      <c r="H82" s="44">
        <v>0</v>
      </c>
      <c r="I82" s="3">
        <v>20</v>
      </c>
      <c r="J82" s="33" t="s">
        <v>24</v>
      </c>
      <c r="R82" s="48"/>
      <c r="S82" s="26"/>
      <c r="T82" s="26"/>
      <c r="U82" s="26"/>
      <c r="V82" s="26"/>
    </row>
    <row r="83" spans="8:22">
      <c r="H83" s="290">
        <v>0</v>
      </c>
      <c r="I83" s="3">
        <v>21</v>
      </c>
      <c r="J83" s="33" t="s">
        <v>72</v>
      </c>
      <c r="R83" s="48"/>
      <c r="S83" s="26"/>
      <c r="T83" s="26"/>
      <c r="U83" s="26"/>
      <c r="V83" s="26"/>
    </row>
    <row r="84" spans="8:22">
      <c r="H84" s="88">
        <v>0</v>
      </c>
      <c r="I84" s="3">
        <v>22</v>
      </c>
      <c r="J84" s="33" t="s">
        <v>26</v>
      </c>
      <c r="R84" s="48"/>
      <c r="S84" s="26"/>
      <c r="T84" s="26"/>
      <c r="U84" s="26"/>
      <c r="V84" s="26"/>
    </row>
    <row r="85" spans="8:22">
      <c r="H85" s="44">
        <v>0</v>
      </c>
      <c r="I85" s="3">
        <v>27</v>
      </c>
      <c r="J85" s="33" t="s">
        <v>31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33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56717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N54" sqref="N54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1" t="s">
        <v>201</v>
      </c>
      <c r="I2" s="3"/>
      <c r="J2" s="182" t="s">
        <v>70</v>
      </c>
      <c r="K2" s="81"/>
      <c r="L2" s="317" t="s">
        <v>188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8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44123</v>
      </c>
      <c r="I4" s="3">
        <v>33</v>
      </c>
      <c r="J4" s="160" t="s">
        <v>0</v>
      </c>
      <c r="K4" s="120">
        <f>SUM(I4)</f>
        <v>33</v>
      </c>
      <c r="L4" s="310">
        <v>32060</v>
      </c>
      <c r="M4" s="95"/>
      <c r="N4" s="429"/>
      <c r="O4" s="1"/>
      <c r="R4" s="48"/>
      <c r="S4" s="26"/>
      <c r="T4" s="26"/>
      <c r="U4" s="26"/>
      <c r="V4" s="26"/>
    </row>
    <row r="5" spans="8:30" ht="13.5" customHeight="1">
      <c r="H5" s="88">
        <v>12085</v>
      </c>
      <c r="I5" s="3">
        <v>13</v>
      </c>
      <c r="J5" s="160" t="s">
        <v>7</v>
      </c>
      <c r="K5" s="120">
        <f t="shared" ref="K5:K13" si="0">SUM(I5)</f>
        <v>13</v>
      </c>
      <c r="L5" s="311">
        <v>12263</v>
      </c>
      <c r="M5" s="95"/>
      <c r="N5" s="429"/>
      <c r="O5" s="1"/>
      <c r="R5" s="48"/>
      <c r="S5" s="26"/>
      <c r="T5" s="26"/>
      <c r="U5" s="26"/>
      <c r="V5" s="26"/>
    </row>
    <row r="6" spans="8:30" ht="13.5" customHeight="1">
      <c r="H6" s="88">
        <v>11136</v>
      </c>
      <c r="I6" s="3">
        <v>9</v>
      </c>
      <c r="J6" s="3" t="s">
        <v>163</v>
      </c>
      <c r="K6" s="120">
        <f t="shared" si="0"/>
        <v>9</v>
      </c>
      <c r="L6" s="311">
        <v>10206</v>
      </c>
      <c r="M6" s="95"/>
      <c r="N6" s="429"/>
      <c r="O6" s="1"/>
      <c r="R6" s="48"/>
      <c r="S6" s="26"/>
      <c r="T6" s="26"/>
      <c r="U6" s="26"/>
      <c r="V6" s="26"/>
    </row>
    <row r="7" spans="8:30" ht="13.5" customHeight="1">
      <c r="H7" s="290">
        <v>8257</v>
      </c>
      <c r="I7" s="3">
        <v>34</v>
      </c>
      <c r="J7" s="160" t="s">
        <v>1</v>
      </c>
      <c r="K7" s="120">
        <f t="shared" si="0"/>
        <v>34</v>
      </c>
      <c r="L7" s="311">
        <v>11526</v>
      </c>
      <c r="M7" s="95"/>
      <c r="N7" s="429"/>
      <c r="O7" s="1"/>
      <c r="R7" s="48"/>
      <c r="S7" s="26"/>
      <c r="T7" s="26"/>
      <c r="U7" s="26"/>
      <c r="V7" s="26"/>
    </row>
    <row r="8" spans="8:30" ht="13.5" customHeight="1">
      <c r="H8" s="88">
        <v>5138</v>
      </c>
      <c r="I8" s="3">
        <v>24</v>
      </c>
      <c r="J8" s="160" t="s">
        <v>28</v>
      </c>
      <c r="K8" s="120">
        <f t="shared" si="0"/>
        <v>24</v>
      </c>
      <c r="L8" s="311">
        <v>5027</v>
      </c>
      <c r="M8" s="95"/>
      <c r="N8" s="429"/>
      <c r="O8" s="1"/>
      <c r="R8" s="48"/>
      <c r="S8" s="26"/>
      <c r="T8" s="26"/>
      <c r="U8" s="26"/>
      <c r="V8" s="26"/>
    </row>
    <row r="9" spans="8:30" ht="13.5" customHeight="1">
      <c r="H9" s="88">
        <v>4233</v>
      </c>
      <c r="I9" s="3">
        <v>25</v>
      </c>
      <c r="J9" s="160" t="s">
        <v>29</v>
      </c>
      <c r="K9" s="120">
        <f t="shared" si="0"/>
        <v>25</v>
      </c>
      <c r="L9" s="311">
        <v>4667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1748</v>
      </c>
      <c r="I10" s="3">
        <v>40</v>
      </c>
      <c r="J10" s="160" t="s">
        <v>2</v>
      </c>
      <c r="K10" s="120">
        <f t="shared" si="0"/>
        <v>40</v>
      </c>
      <c r="L10" s="311">
        <v>1080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1097</v>
      </c>
      <c r="I11" s="3">
        <v>17</v>
      </c>
      <c r="J11" s="160" t="s">
        <v>21</v>
      </c>
      <c r="K11" s="120">
        <f t="shared" si="0"/>
        <v>17</v>
      </c>
      <c r="L11" s="311">
        <v>1074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290">
        <v>1038</v>
      </c>
      <c r="I12" s="3">
        <v>12</v>
      </c>
      <c r="J12" s="160" t="s">
        <v>18</v>
      </c>
      <c r="K12" s="120">
        <f t="shared" si="0"/>
        <v>12</v>
      </c>
      <c r="L12" s="311">
        <v>1414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940</v>
      </c>
      <c r="I13" s="14">
        <v>36</v>
      </c>
      <c r="J13" s="162" t="s">
        <v>5</v>
      </c>
      <c r="K13" s="181">
        <f t="shared" si="0"/>
        <v>36</v>
      </c>
      <c r="L13" s="319">
        <v>1528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6">
        <v>850</v>
      </c>
      <c r="I14" s="220">
        <v>20</v>
      </c>
      <c r="J14" s="221" t="s">
        <v>24</v>
      </c>
      <c r="K14" s="81" t="s">
        <v>8</v>
      </c>
      <c r="L14" s="320">
        <v>89899</v>
      </c>
      <c r="N14" s="48"/>
      <c r="R14" s="48"/>
      <c r="S14" s="26"/>
      <c r="T14" s="26"/>
      <c r="U14" s="26"/>
      <c r="V14" s="26"/>
    </row>
    <row r="15" spans="8:30" ht="13.5" customHeight="1">
      <c r="H15" s="88">
        <v>754</v>
      </c>
      <c r="I15" s="3">
        <v>16</v>
      </c>
      <c r="J15" s="160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601</v>
      </c>
      <c r="I16" s="3">
        <v>6</v>
      </c>
      <c r="J16" s="160" t="s">
        <v>13</v>
      </c>
      <c r="K16" s="50"/>
      <c r="R16" s="48"/>
      <c r="S16" s="26"/>
      <c r="T16" s="26"/>
      <c r="U16" s="26"/>
      <c r="V16" s="26"/>
    </row>
    <row r="17" spans="1:22" ht="13.5" customHeight="1">
      <c r="H17" s="290">
        <v>550</v>
      </c>
      <c r="I17" s="3">
        <v>26</v>
      </c>
      <c r="J17" s="160" t="s">
        <v>30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542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473</v>
      </c>
      <c r="I19" s="3">
        <v>18</v>
      </c>
      <c r="J19" s="160" t="s">
        <v>22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418</v>
      </c>
      <c r="I20" s="3">
        <v>22</v>
      </c>
      <c r="J20" s="160" t="s">
        <v>26</v>
      </c>
      <c r="K20" s="120">
        <f>SUM(I4)</f>
        <v>33</v>
      </c>
      <c r="L20" s="160" t="s">
        <v>0</v>
      </c>
      <c r="M20" s="321">
        <v>36818</v>
      </c>
      <c r="N20" s="89">
        <f>SUM(H4)</f>
        <v>44123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195</v>
      </c>
      <c r="D21" s="59" t="s">
        <v>183</v>
      </c>
      <c r="E21" s="59" t="s">
        <v>41</v>
      </c>
      <c r="F21" s="59" t="s">
        <v>50</v>
      </c>
      <c r="G21" s="60" t="s">
        <v>52</v>
      </c>
      <c r="H21" s="88">
        <v>392</v>
      </c>
      <c r="I21" s="3">
        <v>1</v>
      </c>
      <c r="J21" s="160" t="s">
        <v>4</v>
      </c>
      <c r="K21" s="120">
        <f t="shared" ref="K21:K29" si="1">SUM(I5)</f>
        <v>13</v>
      </c>
      <c r="L21" s="160" t="s">
        <v>7</v>
      </c>
      <c r="M21" s="322">
        <v>10312</v>
      </c>
      <c r="N21" s="89">
        <f t="shared" ref="N21:N29" si="2">SUM(H5)</f>
        <v>12085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44123</v>
      </c>
      <c r="D22" s="97">
        <f>SUM(L4)</f>
        <v>32060</v>
      </c>
      <c r="E22" s="55">
        <f t="shared" ref="E22:E31" si="3">SUM(N20/M20*100)</f>
        <v>119.8408387201912</v>
      </c>
      <c r="F22" s="52">
        <f t="shared" ref="F22:F32" si="4">SUM(C22/D22*100)</f>
        <v>137.62632563942608</v>
      </c>
      <c r="G22" s="62"/>
      <c r="H22" s="88">
        <v>333</v>
      </c>
      <c r="I22" s="3">
        <v>31</v>
      </c>
      <c r="J22" s="3" t="s">
        <v>64</v>
      </c>
      <c r="K22" s="120">
        <f t="shared" si="1"/>
        <v>9</v>
      </c>
      <c r="L22" s="3" t="s">
        <v>163</v>
      </c>
      <c r="M22" s="322">
        <v>10654</v>
      </c>
      <c r="N22" s="89">
        <f t="shared" si="2"/>
        <v>11136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12085</v>
      </c>
      <c r="D23" s="97">
        <f t="shared" ref="D23:D31" si="6">SUM(L5)</f>
        <v>12263</v>
      </c>
      <c r="E23" s="55">
        <f t="shared" si="3"/>
        <v>117.19356089992242</v>
      </c>
      <c r="F23" s="52">
        <f t="shared" si="4"/>
        <v>98.548479164967787</v>
      </c>
      <c r="G23" s="62"/>
      <c r="H23" s="88">
        <v>272</v>
      </c>
      <c r="I23" s="3">
        <v>5</v>
      </c>
      <c r="J23" s="160" t="s">
        <v>12</v>
      </c>
      <c r="K23" s="120">
        <f t="shared" si="1"/>
        <v>34</v>
      </c>
      <c r="L23" s="160" t="s">
        <v>1</v>
      </c>
      <c r="M23" s="322">
        <v>9746</v>
      </c>
      <c r="N23" s="89">
        <f t="shared" si="2"/>
        <v>8257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163</v>
      </c>
      <c r="C24" s="43">
        <f t="shared" si="5"/>
        <v>11136</v>
      </c>
      <c r="D24" s="97">
        <f t="shared" si="6"/>
        <v>10206</v>
      </c>
      <c r="E24" s="55">
        <f t="shared" si="3"/>
        <v>104.52412239534448</v>
      </c>
      <c r="F24" s="52">
        <f t="shared" si="4"/>
        <v>109.11228689006467</v>
      </c>
      <c r="G24" s="62"/>
      <c r="H24" s="88">
        <v>256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2">
        <v>5166</v>
      </c>
      <c r="N24" s="89">
        <f t="shared" si="2"/>
        <v>5138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8257</v>
      </c>
      <c r="D25" s="97">
        <f t="shared" si="6"/>
        <v>11526</v>
      </c>
      <c r="E25" s="55">
        <f t="shared" si="3"/>
        <v>84.72193720500718</v>
      </c>
      <c r="F25" s="52">
        <f t="shared" si="4"/>
        <v>71.638035745271551</v>
      </c>
      <c r="G25" s="62"/>
      <c r="H25" s="88">
        <v>152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2">
        <v>4207</v>
      </c>
      <c r="N25" s="89">
        <f t="shared" si="2"/>
        <v>4233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5138</v>
      </c>
      <c r="D26" s="97">
        <f t="shared" si="6"/>
        <v>5027</v>
      </c>
      <c r="E26" s="55">
        <f t="shared" si="3"/>
        <v>99.45799457994579</v>
      </c>
      <c r="F26" s="52">
        <f t="shared" si="4"/>
        <v>102.20807638750746</v>
      </c>
      <c r="G26" s="72"/>
      <c r="H26" s="88">
        <v>52</v>
      </c>
      <c r="I26" s="3">
        <v>11</v>
      </c>
      <c r="J26" s="160" t="s">
        <v>17</v>
      </c>
      <c r="K26" s="120">
        <f t="shared" si="1"/>
        <v>40</v>
      </c>
      <c r="L26" s="160" t="s">
        <v>2</v>
      </c>
      <c r="M26" s="322">
        <v>1219</v>
      </c>
      <c r="N26" s="89">
        <f t="shared" si="2"/>
        <v>1748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4233</v>
      </c>
      <c r="D27" s="97">
        <f t="shared" si="6"/>
        <v>4667</v>
      </c>
      <c r="E27" s="55">
        <f t="shared" si="3"/>
        <v>100.61801758973139</v>
      </c>
      <c r="F27" s="52">
        <f t="shared" si="4"/>
        <v>90.700664238268686</v>
      </c>
      <c r="G27" s="76"/>
      <c r="H27" s="88">
        <v>18</v>
      </c>
      <c r="I27" s="3">
        <v>27</v>
      </c>
      <c r="J27" s="160" t="s">
        <v>31</v>
      </c>
      <c r="K27" s="120">
        <f t="shared" si="1"/>
        <v>17</v>
      </c>
      <c r="L27" s="160" t="s">
        <v>21</v>
      </c>
      <c r="M27" s="322">
        <v>1078</v>
      </c>
      <c r="N27" s="89">
        <f t="shared" si="2"/>
        <v>1097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</v>
      </c>
      <c r="C28" s="43">
        <f t="shared" si="5"/>
        <v>1748</v>
      </c>
      <c r="D28" s="97">
        <f t="shared" si="6"/>
        <v>1080</v>
      </c>
      <c r="E28" s="55">
        <f t="shared" si="3"/>
        <v>143.39622641509433</v>
      </c>
      <c r="F28" s="52">
        <f t="shared" si="4"/>
        <v>161.85185185185185</v>
      </c>
      <c r="G28" s="62"/>
      <c r="H28" s="88">
        <v>17</v>
      </c>
      <c r="I28" s="3">
        <v>29</v>
      </c>
      <c r="J28" s="160" t="s">
        <v>54</v>
      </c>
      <c r="K28" s="120">
        <f t="shared" si="1"/>
        <v>12</v>
      </c>
      <c r="L28" s="160" t="s">
        <v>18</v>
      </c>
      <c r="M28" s="322">
        <v>2514</v>
      </c>
      <c r="N28" s="89">
        <f t="shared" si="2"/>
        <v>1038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21</v>
      </c>
      <c r="C29" s="43">
        <f t="shared" si="5"/>
        <v>1097</v>
      </c>
      <c r="D29" s="97">
        <f t="shared" si="6"/>
        <v>1074</v>
      </c>
      <c r="E29" s="55">
        <f t="shared" si="3"/>
        <v>101.76252319109463</v>
      </c>
      <c r="F29" s="52">
        <f t="shared" si="4"/>
        <v>102.14152700186219</v>
      </c>
      <c r="G29" s="73"/>
      <c r="H29" s="290">
        <v>5</v>
      </c>
      <c r="I29" s="3">
        <v>15</v>
      </c>
      <c r="J29" s="160" t="s">
        <v>20</v>
      </c>
      <c r="K29" s="181">
        <f t="shared" si="1"/>
        <v>36</v>
      </c>
      <c r="L29" s="162" t="s">
        <v>5</v>
      </c>
      <c r="M29" s="323">
        <v>978</v>
      </c>
      <c r="N29" s="89">
        <f t="shared" si="2"/>
        <v>940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18</v>
      </c>
      <c r="C30" s="43">
        <f t="shared" si="5"/>
        <v>1038</v>
      </c>
      <c r="D30" s="97">
        <f t="shared" si="6"/>
        <v>1414</v>
      </c>
      <c r="E30" s="55">
        <f t="shared" si="3"/>
        <v>41.288782816229116</v>
      </c>
      <c r="F30" s="52">
        <f t="shared" si="4"/>
        <v>73.408769448373405</v>
      </c>
      <c r="G30" s="72"/>
      <c r="H30" s="88">
        <v>5</v>
      </c>
      <c r="I30" s="3">
        <v>32</v>
      </c>
      <c r="J30" s="160" t="s">
        <v>35</v>
      </c>
      <c r="K30" s="114"/>
      <c r="L30" s="333" t="s">
        <v>107</v>
      </c>
      <c r="M30" s="324">
        <v>90439</v>
      </c>
      <c r="N30" s="89">
        <f>SUM(H44)</f>
        <v>95488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5</v>
      </c>
      <c r="C31" s="43">
        <f t="shared" si="5"/>
        <v>940</v>
      </c>
      <c r="D31" s="97">
        <f t="shared" si="6"/>
        <v>1528</v>
      </c>
      <c r="E31" s="56">
        <f t="shared" si="3"/>
        <v>96.114519427402868</v>
      </c>
      <c r="F31" s="63">
        <f t="shared" si="4"/>
        <v>61.518324607329845</v>
      </c>
      <c r="G31" s="75"/>
      <c r="H31" s="290">
        <v>3</v>
      </c>
      <c r="I31" s="3">
        <v>4</v>
      </c>
      <c r="J31" s="160" t="s">
        <v>11</v>
      </c>
      <c r="K31" s="45"/>
      <c r="L31" s="216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95488</v>
      </c>
      <c r="D32" s="67">
        <f>SUM(L14)</f>
        <v>89899</v>
      </c>
      <c r="E32" s="68">
        <f>SUM(N30/M30*100)</f>
        <v>105.58276849589225</v>
      </c>
      <c r="F32" s="63">
        <f t="shared" si="4"/>
        <v>106.21697682955316</v>
      </c>
      <c r="G32" s="71"/>
      <c r="H32" s="89">
        <v>0</v>
      </c>
      <c r="I32" s="3">
        <v>2</v>
      </c>
      <c r="J32" s="160" t="s">
        <v>6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3</v>
      </c>
      <c r="J33" s="160" t="s">
        <v>10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7</v>
      </c>
      <c r="J34" s="160" t="s">
        <v>14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8</v>
      </c>
      <c r="J35" s="160" t="s">
        <v>15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10</v>
      </c>
      <c r="J36" s="160" t="s">
        <v>16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19</v>
      </c>
      <c r="J37" s="160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23</v>
      </c>
      <c r="J38" s="160" t="s">
        <v>27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28</v>
      </c>
      <c r="J39" s="160" t="s">
        <v>32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290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95488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200</v>
      </c>
      <c r="I48" s="3"/>
      <c r="J48" s="178" t="s">
        <v>104</v>
      </c>
      <c r="K48" s="81"/>
      <c r="L48" s="297" t="s">
        <v>188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411196</v>
      </c>
      <c r="I50" s="160">
        <v>17</v>
      </c>
      <c r="J50" s="160" t="s">
        <v>21</v>
      </c>
      <c r="K50" s="123">
        <f>SUM(I50)</f>
        <v>17</v>
      </c>
      <c r="L50" s="298">
        <v>289586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98283</v>
      </c>
      <c r="I51" s="160">
        <v>36</v>
      </c>
      <c r="J51" s="160" t="s">
        <v>5</v>
      </c>
      <c r="K51" s="123">
        <f t="shared" ref="K51:K59" si="7">SUM(I51)</f>
        <v>36</v>
      </c>
      <c r="L51" s="298">
        <v>82398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23892</v>
      </c>
      <c r="I52" s="160">
        <v>26</v>
      </c>
      <c r="J52" s="160" t="s">
        <v>30</v>
      </c>
      <c r="K52" s="123">
        <f t="shared" si="7"/>
        <v>26</v>
      </c>
      <c r="L52" s="298">
        <v>18908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22547</v>
      </c>
      <c r="I53" s="160">
        <v>16</v>
      </c>
      <c r="J53" s="160" t="s">
        <v>3</v>
      </c>
      <c r="K53" s="123">
        <f t="shared" si="7"/>
        <v>16</v>
      </c>
      <c r="L53" s="298">
        <v>22109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195</v>
      </c>
      <c r="D54" s="59" t="s">
        <v>183</v>
      </c>
      <c r="E54" s="59" t="s">
        <v>41</v>
      </c>
      <c r="F54" s="59" t="s">
        <v>50</v>
      </c>
      <c r="G54" s="60" t="s">
        <v>52</v>
      </c>
      <c r="H54" s="88">
        <v>18781</v>
      </c>
      <c r="I54" s="160">
        <v>40</v>
      </c>
      <c r="J54" s="160" t="s">
        <v>2</v>
      </c>
      <c r="K54" s="123">
        <f t="shared" si="7"/>
        <v>40</v>
      </c>
      <c r="L54" s="298">
        <v>22235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411196</v>
      </c>
      <c r="D55" s="5">
        <f t="shared" ref="D55:D64" si="8">SUM(L50)</f>
        <v>289586</v>
      </c>
      <c r="E55" s="52">
        <f>SUM(N66/M66*100)</f>
        <v>117.33103538797802</v>
      </c>
      <c r="F55" s="52">
        <f t="shared" ref="F55:F65" si="9">SUM(C55/D55*100)</f>
        <v>141.99443343255544</v>
      </c>
      <c r="G55" s="62"/>
      <c r="H55" s="88">
        <v>13694</v>
      </c>
      <c r="I55" s="160">
        <v>33</v>
      </c>
      <c r="J55" s="160" t="s">
        <v>0</v>
      </c>
      <c r="K55" s="123">
        <f t="shared" si="7"/>
        <v>33</v>
      </c>
      <c r="L55" s="298">
        <v>17823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98283</v>
      </c>
      <c r="D56" s="5">
        <f t="shared" si="8"/>
        <v>82398</v>
      </c>
      <c r="E56" s="52">
        <f t="shared" ref="E56:E65" si="11">SUM(N67/M67*100)</f>
        <v>97.009268307127414</v>
      </c>
      <c r="F56" s="52">
        <f t="shared" si="9"/>
        <v>119.27838054321707</v>
      </c>
      <c r="G56" s="62"/>
      <c r="H56" s="88">
        <v>13566</v>
      </c>
      <c r="I56" s="160">
        <v>37</v>
      </c>
      <c r="J56" s="160" t="s">
        <v>37</v>
      </c>
      <c r="K56" s="123">
        <f t="shared" si="7"/>
        <v>37</v>
      </c>
      <c r="L56" s="298">
        <v>9268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30</v>
      </c>
      <c r="C57" s="43">
        <f t="shared" si="10"/>
        <v>23892</v>
      </c>
      <c r="D57" s="5">
        <f t="shared" si="8"/>
        <v>18908</v>
      </c>
      <c r="E57" s="52">
        <f t="shared" si="11"/>
        <v>110.10645651873358</v>
      </c>
      <c r="F57" s="52">
        <f t="shared" si="9"/>
        <v>126.35921303152105</v>
      </c>
      <c r="G57" s="62"/>
      <c r="H57" s="290">
        <v>12238</v>
      </c>
      <c r="I57" s="160">
        <v>24</v>
      </c>
      <c r="J57" s="160" t="s">
        <v>28</v>
      </c>
      <c r="K57" s="123">
        <f t="shared" si="7"/>
        <v>24</v>
      </c>
      <c r="L57" s="298">
        <v>13875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22547</v>
      </c>
      <c r="D58" s="5">
        <f t="shared" si="8"/>
        <v>22109</v>
      </c>
      <c r="E58" s="52">
        <f t="shared" si="11"/>
        <v>118.75592541872959</v>
      </c>
      <c r="F58" s="52">
        <f t="shared" si="9"/>
        <v>101.98109367226016</v>
      </c>
      <c r="G58" s="62"/>
      <c r="H58" s="377">
        <v>8258</v>
      </c>
      <c r="I58" s="162">
        <v>38</v>
      </c>
      <c r="J58" s="162" t="s">
        <v>38</v>
      </c>
      <c r="K58" s="123">
        <f t="shared" si="7"/>
        <v>38</v>
      </c>
      <c r="L58" s="296">
        <v>11284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</v>
      </c>
      <c r="C59" s="43">
        <f t="shared" si="10"/>
        <v>18781</v>
      </c>
      <c r="D59" s="5">
        <f t="shared" si="8"/>
        <v>22235</v>
      </c>
      <c r="E59" s="52">
        <f t="shared" si="11"/>
        <v>122.57538180394205</v>
      </c>
      <c r="F59" s="52">
        <f t="shared" si="9"/>
        <v>84.465932089048806</v>
      </c>
      <c r="G59" s="72"/>
      <c r="H59" s="435">
        <v>7524</v>
      </c>
      <c r="I59" s="162">
        <v>25</v>
      </c>
      <c r="J59" s="162" t="s">
        <v>29</v>
      </c>
      <c r="K59" s="123">
        <f t="shared" si="7"/>
        <v>25</v>
      </c>
      <c r="L59" s="296">
        <v>10556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0</v>
      </c>
      <c r="C60" s="43">
        <f t="shared" si="10"/>
        <v>13694</v>
      </c>
      <c r="D60" s="5">
        <f t="shared" si="8"/>
        <v>17823</v>
      </c>
      <c r="E60" s="52">
        <f t="shared" si="11"/>
        <v>97.828261180168596</v>
      </c>
      <c r="F60" s="52">
        <f t="shared" si="9"/>
        <v>76.83330527969477</v>
      </c>
      <c r="G60" s="62"/>
      <c r="H60" s="425">
        <v>4765</v>
      </c>
      <c r="I60" s="221">
        <v>34</v>
      </c>
      <c r="J60" s="221" t="s">
        <v>1</v>
      </c>
      <c r="K60" s="81" t="s">
        <v>8</v>
      </c>
      <c r="L60" s="409">
        <v>517999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37</v>
      </c>
      <c r="C61" s="43">
        <f t="shared" si="10"/>
        <v>13566</v>
      </c>
      <c r="D61" s="5">
        <f t="shared" si="8"/>
        <v>9268</v>
      </c>
      <c r="E61" s="52">
        <f t="shared" si="11"/>
        <v>112.07865168539325</v>
      </c>
      <c r="F61" s="52">
        <f t="shared" si="9"/>
        <v>146.37462235649548</v>
      </c>
      <c r="G61" s="62"/>
      <c r="H61" s="88">
        <v>3623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28</v>
      </c>
      <c r="C62" s="43">
        <f t="shared" si="10"/>
        <v>12238</v>
      </c>
      <c r="D62" s="5">
        <f t="shared" si="8"/>
        <v>13875</v>
      </c>
      <c r="E62" s="52">
        <f t="shared" si="11"/>
        <v>98.590187706436808</v>
      </c>
      <c r="F62" s="52">
        <f t="shared" si="9"/>
        <v>88.201801801801807</v>
      </c>
      <c r="G62" s="73"/>
      <c r="H62" s="88">
        <v>1603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38</v>
      </c>
      <c r="C63" s="43">
        <f t="shared" si="10"/>
        <v>8258</v>
      </c>
      <c r="D63" s="5">
        <f t="shared" si="8"/>
        <v>11284</v>
      </c>
      <c r="E63" s="52">
        <f t="shared" si="11"/>
        <v>85.663900414937757</v>
      </c>
      <c r="F63" s="52">
        <f t="shared" si="9"/>
        <v>73.18326834455867</v>
      </c>
      <c r="G63" s="72"/>
      <c r="H63" s="88">
        <v>957</v>
      </c>
      <c r="I63" s="160">
        <v>29</v>
      </c>
      <c r="J63" s="160" t="s">
        <v>54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29</v>
      </c>
      <c r="C64" s="43">
        <f t="shared" si="10"/>
        <v>7524</v>
      </c>
      <c r="D64" s="5">
        <f t="shared" si="8"/>
        <v>10556</v>
      </c>
      <c r="E64" s="57">
        <f t="shared" si="11"/>
        <v>82.202556538839715</v>
      </c>
      <c r="F64" s="52">
        <f t="shared" si="9"/>
        <v>71.276998863205762</v>
      </c>
      <c r="G64" s="75"/>
      <c r="H64" s="122">
        <v>950</v>
      </c>
      <c r="I64" s="160">
        <v>35</v>
      </c>
      <c r="J64" s="160" t="s">
        <v>36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644632</v>
      </c>
      <c r="D65" s="67">
        <f>SUM(L60)</f>
        <v>517999</v>
      </c>
      <c r="E65" s="70">
        <f t="shared" si="11"/>
        <v>111.35483046265411</v>
      </c>
      <c r="F65" s="70">
        <f t="shared" si="9"/>
        <v>124.44657229068011</v>
      </c>
      <c r="G65" s="71"/>
      <c r="H65" s="89">
        <v>934</v>
      </c>
      <c r="I65" s="160">
        <v>21</v>
      </c>
      <c r="J65" s="160" t="s">
        <v>25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808</v>
      </c>
      <c r="I66" s="160">
        <v>14</v>
      </c>
      <c r="J66" s="160" t="s">
        <v>19</v>
      </c>
      <c r="K66" s="116">
        <f>SUM(I50)</f>
        <v>17</v>
      </c>
      <c r="L66" s="160" t="s">
        <v>21</v>
      </c>
      <c r="M66" s="309">
        <v>350458</v>
      </c>
      <c r="N66" s="89">
        <f>SUM(H50)</f>
        <v>411196</v>
      </c>
      <c r="R66" s="48"/>
      <c r="S66" s="26"/>
      <c r="T66" s="26"/>
      <c r="U66" s="26"/>
      <c r="V66" s="26"/>
    </row>
    <row r="67" spans="1:22" ht="13.5" customHeight="1">
      <c r="H67" s="88">
        <v>266</v>
      </c>
      <c r="I67" s="160">
        <v>1</v>
      </c>
      <c r="J67" s="160" t="s">
        <v>4</v>
      </c>
      <c r="K67" s="116">
        <f t="shared" ref="K67:K75" si="12">SUM(I51)</f>
        <v>36</v>
      </c>
      <c r="L67" s="160" t="s">
        <v>5</v>
      </c>
      <c r="M67" s="307">
        <v>101313</v>
      </c>
      <c r="N67" s="89">
        <f t="shared" ref="N67:N75" si="13">SUM(H51)</f>
        <v>98283</v>
      </c>
      <c r="R67" s="48"/>
      <c r="S67" s="26"/>
      <c r="T67" s="26"/>
      <c r="U67" s="26"/>
      <c r="V67" s="26"/>
    </row>
    <row r="68" spans="1:22" ht="13.5" customHeight="1">
      <c r="C68" s="26"/>
      <c r="H68" s="88">
        <v>262</v>
      </c>
      <c r="I68" s="160">
        <v>13</v>
      </c>
      <c r="J68" s="160" t="s">
        <v>7</v>
      </c>
      <c r="K68" s="116">
        <f t="shared" si="12"/>
        <v>26</v>
      </c>
      <c r="L68" s="160" t="s">
        <v>30</v>
      </c>
      <c r="M68" s="307">
        <v>21699</v>
      </c>
      <c r="N68" s="89">
        <f t="shared" si="13"/>
        <v>23892</v>
      </c>
      <c r="R68" s="48"/>
      <c r="S68" s="26"/>
      <c r="T68" s="26"/>
      <c r="U68" s="26"/>
      <c r="V68" s="26"/>
    </row>
    <row r="69" spans="1:22" ht="13.5" customHeight="1">
      <c r="H69" s="88">
        <v>239</v>
      </c>
      <c r="I69" s="160">
        <v>9</v>
      </c>
      <c r="J69" s="3" t="s">
        <v>163</v>
      </c>
      <c r="K69" s="116">
        <f t="shared" si="12"/>
        <v>16</v>
      </c>
      <c r="L69" s="160" t="s">
        <v>3</v>
      </c>
      <c r="M69" s="307">
        <v>18986</v>
      </c>
      <c r="N69" s="89">
        <f t="shared" si="13"/>
        <v>22547</v>
      </c>
      <c r="R69" s="48"/>
      <c r="S69" s="26"/>
      <c r="T69" s="26"/>
      <c r="U69" s="26"/>
      <c r="V69" s="26"/>
    </row>
    <row r="70" spans="1:22" ht="13.5" customHeight="1">
      <c r="H70" s="88">
        <v>63</v>
      </c>
      <c r="I70" s="160">
        <v>12</v>
      </c>
      <c r="J70" s="160" t="s">
        <v>18</v>
      </c>
      <c r="K70" s="116">
        <f t="shared" si="12"/>
        <v>40</v>
      </c>
      <c r="L70" s="160" t="s">
        <v>2</v>
      </c>
      <c r="M70" s="307">
        <v>15322</v>
      </c>
      <c r="N70" s="89">
        <f t="shared" si="13"/>
        <v>18781</v>
      </c>
      <c r="R70" s="48"/>
      <c r="S70" s="26"/>
      <c r="T70" s="26"/>
      <c r="U70" s="26"/>
      <c r="V70" s="26"/>
    </row>
    <row r="71" spans="1:22" ht="13.5" customHeight="1">
      <c r="H71" s="88">
        <v>53</v>
      </c>
      <c r="I71" s="160">
        <v>22</v>
      </c>
      <c r="J71" s="160" t="s">
        <v>26</v>
      </c>
      <c r="K71" s="116">
        <f t="shared" si="12"/>
        <v>33</v>
      </c>
      <c r="L71" s="160" t="s">
        <v>0</v>
      </c>
      <c r="M71" s="307">
        <v>13998</v>
      </c>
      <c r="N71" s="89">
        <f t="shared" si="13"/>
        <v>13694</v>
      </c>
      <c r="R71" s="48"/>
      <c r="S71" s="26"/>
      <c r="T71" s="26"/>
      <c r="U71" s="26"/>
      <c r="V71" s="26"/>
    </row>
    <row r="72" spans="1:22" ht="13.5" customHeight="1">
      <c r="H72" s="88">
        <v>42</v>
      </c>
      <c r="I72" s="160">
        <v>11</v>
      </c>
      <c r="J72" s="160" t="s">
        <v>17</v>
      </c>
      <c r="K72" s="116">
        <f t="shared" si="12"/>
        <v>37</v>
      </c>
      <c r="L72" s="160" t="s">
        <v>37</v>
      </c>
      <c r="M72" s="307">
        <v>12104</v>
      </c>
      <c r="N72" s="89">
        <f t="shared" si="13"/>
        <v>13566</v>
      </c>
      <c r="R72" s="48"/>
      <c r="S72" s="26"/>
      <c r="T72" s="26"/>
      <c r="U72" s="26"/>
      <c r="V72" s="26"/>
    </row>
    <row r="73" spans="1:22" ht="13.5" customHeight="1">
      <c r="H73" s="88">
        <v>36</v>
      </c>
      <c r="I73" s="160">
        <v>4</v>
      </c>
      <c r="J73" s="160" t="s">
        <v>11</v>
      </c>
      <c r="K73" s="116">
        <f t="shared" si="12"/>
        <v>24</v>
      </c>
      <c r="L73" s="160" t="s">
        <v>28</v>
      </c>
      <c r="M73" s="307">
        <v>12413</v>
      </c>
      <c r="N73" s="89">
        <f t="shared" si="13"/>
        <v>12238</v>
      </c>
      <c r="R73" s="48"/>
      <c r="S73" s="26"/>
      <c r="T73" s="26"/>
      <c r="U73" s="26"/>
      <c r="V73" s="26"/>
    </row>
    <row r="74" spans="1:22" ht="13.5" customHeight="1">
      <c r="H74" s="290">
        <v>24</v>
      </c>
      <c r="I74" s="160">
        <v>23</v>
      </c>
      <c r="J74" s="160" t="s">
        <v>27</v>
      </c>
      <c r="K74" s="116">
        <f t="shared" si="12"/>
        <v>38</v>
      </c>
      <c r="L74" s="162" t="s">
        <v>38</v>
      </c>
      <c r="M74" s="308">
        <v>9640</v>
      </c>
      <c r="N74" s="89">
        <f t="shared" si="13"/>
        <v>8258</v>
      </c>
      <c r="R74" s="48"/>
      <c r="S74" s="26"/>
      <c r="T74" s="26"/>
      <c r="U74" s="26"/>
      <c r="V74" s="26"/>
    </row>
    <row r="75" spans="1:22" ht="13.5" customHeight="1" thickBot="1">
      <c r="H75" s="88">
        <v>15</v>
      </c>
      <c r="I75" s="160">
        <v>27</v>
      </c>
      <c r="J75" s="160" t="s">
        <v>31</v>
      </c>
      <c r="K75" s="116">
        <f t="shared" si="12"/>
        <v>25</v>
      </c>
      <c r="L75" s="162" t="s">
        <v>29</v>
      </c>
      <c r="M75" s="308">
        <v>9153</v>
      </c>
      <c r="N75" s="166">
        <f t="shared" si="13"/>
        <v>7524</v>
      </c>
      <c r="R75" s="48"/>
      <c r="S75" s="26"/>
      <c r="T75" s="26"/>
      <c r="U75" s="26"/>
      <c r="V75" s="26"/>
    </row>
    <row r="76" spans="1:22" ht="13.5" customHeight="1" thickTop="1">
      <c r="H76" s="88">
        <v>7</v>
      </c>
      <c r="I76" s="160">
        <v>28</v>
      </c>
      <c r="J76" s="160" t="s">
        <v>32</v>
      </c>
      <c r="K76" s="3"/>
      <c r="L76" s="333" t="s">
        <v>107</v>
      </c>
      <c r="M76" s="338">
        <v>578899</v>
      </c>
      <c r="N76" s="171">
        <f>SUM(H90)</f>
        <v>644632</v>
      </c>
      <c r="R76" s="48"/>
      <c r="S76" s="26"/>
      <c r="T76" s="26"/>
      <c r="U76" s="26"/>
      <c r="V76" s="26"/>
    </row>
    <row r="77" spans="1:22" ht="13.5" customHeight="1">
      <c r="H77" s="88">
        <v>6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0</v>
      </c>
      <c r="I78" s="160">
        <v>2</v>
      </c>
      <c r="J78" s="160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290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19</v>
      </c>
      <c r="J85" s="160" t="s">
        <v>23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20</v>
      </c>
      <c r="J86" s="160" t="s">
        <v>24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31</v>
      </c>
      <c r="J87" s="160" t="s">
        <v>34</v>
      </c>
      <c r="K87" s="45"/>
      <c r="L87" s="26"/>
      <c r="R87" s="48"/>
      <c r="S87" s="30"/>
      <c r="T87" s="30"/>
      <c r="U87" s="30"/>
    </row>
    <row r="88" spans="8:22" ht="13.5" customHeight="1">
      <c r="H88" s="290">
        <v>0</v>
      </c>
      <c r="I88" s="160">
        <v>32</v>
      </c>
      <c r="J88" s="160" t="s">
        <v>35</v>
      </c>
      <c r="K88" s="45"/>
      <c r="L88" s="26"/>
    </row>
    <row r="89" spans="8:22" ht="13.5" customHeight="1">
      <c r="H89" s="88">
        <v>0</v>
      </c>
      <c r="I89" s="160">
        <v>39</v>
      </c>
      <c r="J89" s="160" t="s">
        <v>39</v>
      </c>
      <c r="K89" s="45"/>
      <c r="L89" s="26"/>
    </row>
    <row r="90" spans="8:22" ht="13.5" customHeight="1">
      <c r="H90" s="117">
        <f>SUM(H50:H89)</f>
        <v>644632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58" sqref="N5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8" t="s">
        <v>213</v>
      </c>
      <c r="B1" s="469"/>
      <c r="C1" s="469"/>
      <c r="D1" s="469"/>
      <c r="E1" s="469"/>
      <c r="F1" s="469"/>
      <c r="G1" s="469"/>
      <c r="I1" s="383"/>
      <c r="J1" s="394"/>
      <c r="M1" s="16"/>
      <c r="N1" t="s">
        <v>195</v>
      </c>
      <c r="O1" s="401"/>
      <c r="Q1" s="280" t="s">
        <v>183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402"/>
      <c r="O2" s="89"/>
      <c r="P2" s="3"/>
      <c r="Q2" s="402"/>
      <c r="R2" s="399"/>
      <c r="S2" s="400"/>
    </row>
    <row r="3" spans="1:19" ht="13.5" customHeight="1">
      <c r="H3" s="3">
        <v>17</v>
      </c>
      <c r="I3" s="160" t="s">
        <v>21</v>
      </c>
      <c r="J3" s="218">
        <v>458715</v>
      </c>
      <c r="K3" s="196">
        <v>1</v>
      </c>
      <c r="L3" s="3">
        <f>SUM(H3)</f>
        <v>17</v>
      </c>
      <c r="M3" s="160" t="s">
        <v>21</v>
      </c>
      <c r="N3" s="13">
        <f>SUM(J3)</f>
        <v>458715</v>
      </c>
      <c r="O3" s="3">
        <f>SUM(H3)</f>
        <v>17</v>
      </c>
      <c r="P3" s="160" t="s">
        <v>21</v>
      </c>
      <c r="Q3" s="197">
        <v>327530</v>
      </c>
      <c r="R3" s="399"/>
      <c r="S3" s="400"/>
    </row>
    <row r="4" spans="1:19" ht="13.5" customHeight="1">
      <c r="H4" s="3">
        <v>26</v>
      </c>
      <c r="I4" s="160" t="s">
        <v>30</v>
      </c>
      <c r="J4" s="13">
        <v>137369</v>
      </c>
      <c r="K4" s="196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137369</v>
      </c>
      <c r="O4" s="3">
        <f t="shared" ref="O4:O12" si="2">SUM(H4)</f>
        <v>26</v>
      </c>
      <c r="P4" s="160" t="s">
        <v>30</v>
      </c>
      <c r="Q4" s="86">
        <v>142933</v>
      </c>
      <c r="R4" s="399"/>
      <c r="S4" s="400"/>
    </row>
    <row r="5" spans="1:19" ht="13.5" customHeight="1">
      <c r="H5" s="3">
        <v>36</v>
      </c>
      <c r="I5" s="160" t="s">
        <v>5</v>
      </c>
      <c r="J5" s="13">
        <v>132579</v>
      </c>
      <c r="K5" s="196">
        <v>3</v>
      </c>
      <c r="L5" s="3">
        <f t="shared" si="0"/>
        <v>36</v>
      </c>
      <c r="M5" s="160" t="s">
        <v>5</v>
      </c>
      <c r="N5" s="13">
        <f t="shared" si="1"/>
        <v>132579</v>
      </c>
      <c r="O5" s="3">
        <f t="shared" si="2"/>
        <v>36</v>
      </c>
      <c r="P5" s="160" t="s">
        <v>5</v>
      </c>
      <c r="Q5" s="86">
        <v>130370</v>
      </c>
    </row>
    <row r="6" spans="1:19" ht="13.5" customHeight="1">
      <c r="H6" s="3">
        <v>33</v>
      </c>
      <c r="I6" s="160" t="s">
        <v>0</v>
      </c>
      <c r="J6" s="218">
        <v>90220</v>
      </c>
      <c r="K6" s="196">
        <v>4</v>
      </c>
      <c r="L6" s="3">
        <f t="shared" si="0"/>
        <v>33</v>
      </c>
      <c r="M6" s="160" t="s">
        <v>0</v>
      </c>
      <c r="N6" s="13">
        <f t="shared" si="1"/>
        <v>90220</v>
      </c>
      <c r="O6" s="3">
        <f t="shared" si="2"/>
        <v>33</v>
      </c>
      <c r="P6" s="160" t="s">
        <v>0</v>
      </c>
      <c r="Q6" s="86">
        <v>81979</v>
      </c>
    </row>
    <row r="7" spans="1:19" ht="13.5" customHeight="1">
      <c r="H7" s="33">
        <v>40</v>
      </c>
      <c r="I7" s="160" t="s">
        <v>2</v>
      </c>
      <c r="J7" s="13">
        <v>71679</v>
      </c>
      <c r="K7" s="196">
        <v>5</v>
      </c>
      <c r="L7" s="3">
        <f t="shared" si="0"/>
        <v>40</v>
      </c>
      <c r="M7" s="160" t="s">
        <v>2</v>
      </c>
      <c r="N7" s="13">
        <f t="shared" si="1"/>
        <v>71679</v>
      </c>
      <c r="O7" s="3">
        <f t="shared" si="2"/>
        <v>40</v>
      </c>
      <c r="P7" s="160" t="s">
        <v>64</v>
      </c>
      <c r="Q7" s="86">
        <v>63499</v>
      </c>
    </row>
    <row r="8" spans="1:19" ht="13.5" customHeight="1">
      <c r="H8" s="3">
        <v>31</v>
      </c>
      <c r="I8" s="160" t="s">
        <v>64</v>
      </c>
      <c r="J8" s="218">
        <v>70859</v>
      </c>
      <c r="K8" s="196">
        <v>6</v>
      </c>
      <c r="L8" s="3">
        <f t="shared" si="0"/>
        <v>31</v>
      </c>
      <c r="M8" s="160" t="s">
        <v>64</v>
      </c>
      <c r="N8" s="13">
        <f t="shared" si="1"/>
        <v>70859</v>
      </c>
      <c r="O8" s="3">
        <f t="shared" si="2"/>
        <v>31</v>
      </c>
      <c r="P8" s="160" t="s">
        <v>2</v>
      </c>
      <c r="Q8" s="86">
        <v>87922</v>
      </c>
    </row>
    <row r="9" spans="1:19" ht="13.5" customHeight="1">
      <c r="H9" s="14">
        <v>16</v>
      </c>
      <c r="I9" s="162" t="s">
        <v>3</v>
      </c>
      <c r="J9" s="13">
        <v>61387</v>
      </c>
      <c r="K9" s="196">
        <v>7</v>
      </c>
      <c r="L9" s="3">
        <f t="shared" si="0"/>
        <v>16</v>
      </c>
      <c r="M9" s="162" t="s">
        <v>3</v>
      </c>
      <c r="N9" s="13">
        <f t="shared" si="1"/>
        <v>61387</v>
      </c>
      <c r="O9" s="3">
        <f t="shared" si="2"/>
        <v>16</v>
      </c>
      <c r="P9" s="162" t="s">
        <v>3</v>
      </c>
      <c r="Q9" s="86">
        <v>65467</v>
      </c>
    </row>
    <row r="10" spans="1:19" ht="13.5" customHeight="1">
      <c r="H10" s="3">
        <v>34</v>
      </c>
      <c r="I10" s="160" t="s">
        <v>1</v>
      </c>
      <c r="J10" s="13">
        <v>60590</v>
      </c>
      <c r="K10" s="196">
        <v>8</v>
      </c>
      <c r="L10" s="3">
        <f t="shared" si="0"/>
        <v>34</v>
      </c>
      <c r="M10" s="160" t="s">
        <v>1</v>
      </c>
      <c r="N10" s="13">
        <f t="shared" si="1"/>
        <v>60590</v>
      </c>
      <c r="O10" s="3">
        <f t="shared" si="2"/>
        <v>34</v>
      </c>
      <c r="P10" s="160" t="s">
        <v>1</v>
      </c>
      <c r="Q10" s="86">
        <v>64069</v>
      </c>
    </row>
    <row r="11" spans="1:19" ht="13.5" customHeight="1">
      <c r="H11" s="14">
        <v>13</v>
      </c>
      <c r="I11" s="162" t="s">
        <v>7</v>
      </c>
      <c r="J11" s="13">
        <v>47942</v>
      </c>
      <c r="K11" s="196">
        <v>9</v>
      </c>
      <c r="L11" s="3">
        <f t="shared" si="0"/>
        <v>13</v>
      </c>
      <c r="M11" s="162" t="s">
        <v>7</v>
      </c>
      <c r="N11" s="13">
        <f t="shared" si="1"/>
        <v>47942</v>
      </c>
      <c r="O11" s="3">
        <f t="shared" si="2"/>
        <v>13</v>
      </c>
      <c r="P11" s="162" t="s">
        <v>7</v>
      </c>
      <c r="Q11" s="86">
        <v>55310</v>
      </c>
    </row>
    <row r="12" spans="1:19" ht="13.5" customHeight="1" thickBot="1">
      <c r="H12" s="272">
        <v>3</v>
      </c>
      <c r="I12" s="378" t="s">
        <v>10</v>
      </c>
      <c r="J12" s="416">
        <v>44791</v>
      </c>
      <c r="K12" s="195">
        <v>10</v>
      </c>
      <c r="L12" s="3">
        <f t="shared" si="0"/>
        <v>3</v>
      </c>
      <c r="M12" s="378" t="s">
        <v>10</v>
      </c>
      <c r="N12" s="113">
        <f t="shared" si="1"/>
        <v>44791</v>
      </c>
      <c r="O12" s="14">
        <f t="shared" si="2"/>
        <v>3</v>
      </c>
      <c r="P12" s="378" t="s">
        <v>6</v>
      </c>
      <c r="Q12" s="198">
        <v>22205</v>
      </c>
    </row>
    <row r="13" spans="1:19" ht="13.5" customHeight="1" thickTop="1" thickBot="1">
      <c r="H13" s="121">
        <v>2</v>
      </c>
      <c r="I13" s="174" t="s">
        <v>6</v>
      </c>
      <c r="J13" s="418">
        <v>41972</v>
      </c>
      <c r="K13" s="103"/>
      <c r="L13" s="78"/>
      <c r="M13" s="163"/>
      <c r="N13" s="337">
        <f>SUM(J43)</f>
        <v>1510706</v>
      </c>
      <c r="O13" s="3"/>
      <c r="P13" s="271" t="s">
        <v>8</v>
      </c>
      <c r="Q13" s="199">
        <v>1413316</v>
      </c>
    </row>
    <row r="14" spans="1:19" ht="13.5" customHeight="1">
      <c r="B14" s="19"/>
      <c r="H14" s="3">
        <v>25</v>
      </c>
      <c r="I14" s="160" t="s">
        <v>29</v>
      </c>
      <c r="J14" s="13">
        <v>40821</v>
      </c>
      <c r="K14" s="103"/>
      <c r="L14" s="26"/>
      <c r="N14" t="s">
        <v>59</v>
      </c>
      <c r="O14"/>
    </row>
    <row r="15" spans="1:19" ht="13.5" customHeight="1">
      <c r="H15" s="3">
        <v>38</v>
      </c>
      <c r="I15" s="160" t="s">
        <v>38</v>
      </c>
      <c r="J15" s="218">
        <v>40234</v>
      </c>
      <c r="K15" s="103"/>
      <c r="L15" s="26"/>
      <c r="M15" t="s">
        <v>197</v>
      </c>
      <c r="N15" s="15"/>
      <c r="O15"/>
      <c r="P15" t="s">
        <v>198</v>
      </c>
      <c r="Q15" s="85" t="s">
        <v>176</v>
      </c>
    </row>
    <row r="16" spans="1:19" ht="13.5" customHeight="1">
      <c r="C16" s="15"/>
      <c r="E16" s="17"/>
      <c r="H16" s="3">
        <v>24</v>
      </c>
      <c r="I16" s="160" t="s">
        <v>28</v>
      </c>
      <c r="J16" s="13">
        <v>39505</v>
      </c>
      <c r="K16" s="103"/>
      <c r="L16" s="3">
        <f>SUM(L3)</f>
        <v>17</v>
      </c>
      <c r="M16" s="13">
        <f>SUM(N3)</f>
        <v>458715</v>
      </c>
      <c r="N16" s="160" t="s">
        <v>21</v>
      </c>
      <c r="O16" s="3">
        <f>SUM(O3)</f>
        <v>17</v>
      </c>
      <c r="P16" s="13">
        <f>SUM(M16)</f>
        <v>458715</v>
      </c>
      <c r="Q16" s="276">
        <v>444677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6">
        <v>33938</v>
      </c>
      <c r="K17" s="103"/>
      <c r="L17" s="3">
        <f t="shared" ref="L17:L25" si="3">SUM(L4)</f>
        <v>26</v>
      </c>
      <c r="M17" s="13">
        <f t="shared" ref="M17:M25" si="4">SUM(N4)</f>
        <v>137369</v>
      </c>
      <c r="N17" s="160" t="s">
        <v>30</v>
      </c>
      <c r="O17" s="3">
        <f t="shared" ref="O17:O25" si="5">SUM(O4)</f>
        <v>26</v>
      </c>
      <c r="P17" s="13">
        <f t="shared" ref="P17:P25" si="6">SUM(M17)</f>
        <v>137369</v>
      </c>
      <c r="Q17" s="277">
        <v>133779</v>
      </c>
      <c r="R17" s="79"/>
      <c r="S17" s="42"/>
    </row>
    <row r="18" spans="2:20" ht="13.5" customHeight="1">
      <c r="C18" s="15"/>
      <c r="E18" s="17"/>
      <c r="H18" s="3">
        <v>14</v>
      </c>
      <c r="I18" s="160" t="s">
        <v>19</v>
      </c>
      <c r="J18" s="13">
        <v>18522</v>
      </c>
      <c r="K18" s="103"/>
      <c r="L18" s="3">
        <f t="shared" si="3"/>
        <v>36</v>
      </c>
      <c r="M18" s="13">
        <f t="shared" si="4"/>
        <v>132579</v>
      </c>
      <c r="N18" s="160" t="s">
        <v>5</v>
      </c>
      <c r="O18" s="3">
        <f t="shared" si="5"/>
        <v>36</v>
      </c>
      <c r="P18" s="13">
        <f t="shared" si="6"/>
        <v>132579</v>
      </c>
      <c r="Q18" s="277">
        <v>132024</v>
      </c>
      <c r="R18" s="79"/>
      <c r="S18" s="111"/>
    </row>
    <row r="19" spans="2:20" ht="13.5" customHeight="1">
      <c r="C19" s="15"/>
      <c r="E19" s="17"/>
      <c r="H19" s="3">
        <v>9</v>
      </c>
      <c r="I19" s="3" t="s">
        <v>163</v>
      </c>
      <c r="J19" s="136">
        <v>17020</v>
      </c>
      <c r="L19" s="3">
        <f t="shared" si="3"/>
        <v>33</v>
      </c>
      <c r="M19" s="13">
        <f t="shared" si="4"/>
        <v>90220</v>
      </c>
      <c r="N19" s="160" t="s">
        <v>0</v>
      </c>
      <c r="O19" s="3">
        <f t="shared" si="5"/>
        <v>33</v>
      </c>
      <c r="P19" s="13">
        <f t="shared" si="6"/>
        <v>90220</v>
      </c>
      <c r="Q19" s="277">
        <v>83167</v>
      </c>
      <c r="R19" s="79"/>
      <c r="S19" s="124"/>
    </row>
    <row r="20" spans="2:20" ht="13.5" customHeight="1">
      <c r="B20" s="18"/>
      <c r="C20" s="15"/>
      <c r="E20" s="17"/>
      <c r="H20" s="3">
        <v>1</v>
      </c>
      <c r="I20" s="160" t="s">
        <v>4</v>
      </c>
      <c r="J20" s="13">
        <v>16231</v>
      </c>
      <c r="L20" s="3">
        <f t="shared" si="3"/>
        <v>40</v>
      </c>
      <c r="M20" s="13">
        <f t="shared" si="4"/>
        <v>71679</v>
      </c>
      <c r="N20" s="160" t="s">
        <v>2</v>
      </c>
      <c r="O20" s="3">
        <f t="shared" si="5"/>
        <v>40</v>
      </c>
      <c r="P20" s="13">
        <f t="shared" si="6"/>
        <v>71679</v>
      </c>
      <c r="Q20" s="277">
        <v>69405</v>
      </c>
      <c r="R20" s="79"/>
      <c r="S20" s="124"/>
    </row>
    <row r="21" spans="2:20" ht="13.5" customHeight="1">
      <c r="B21" s="18"/>
      <c r="C21" s="15"/>
      <c r="E21" s="17"/>
      <c r="H21" s="3">
        <v>22</v>
      </c>
      <c r="I21" s="160" t="s">
        <v>26</v>
      </c>
      <c r="J21" s="13">
        <v>13675</v>
      </c>
      <c r="L21" s="3">
        <f t="shared" si="3"/>
        <v>31</v>
      </c>
      <c r="M21" s="13">
        <f t="shared" si="4"/>
        <v>70859</v>
      </c>
      <c r="N21" s="160" t="s">
        <v>64</v>
      </c>
      <c r="O21" s="3">
        <f t="shared" si="5"/>
        <v>31</v>
      </c>
      <c r="P21" s="13">
        <f t="shared" si="6"/>
        <v>70859</v>
      </c>
      <c r="Q21" s="277">
        <v>75956</v>
      </c>
      <c r="R21" s="79"/>
      <c r="S21" s="28"/>
    </row>
    <row r="22" spans="2:20" ht="13.5" customHeight="1">
      <c r="C22" s="15"/>
      <c r="E22" s="17"/>
      <c r="H22" s="3">
        <v>21</v>
      </c>
      <c r="I22" s="3" t="s">
        <v>156</v>
      </c>
      <c r="J22" s="218">
        <v>12436</v>
      </c>
      <c r="K22" s="15"/>
      <c r="L22" s="3">
        <f t="shared" si="3"/>
        <v>16</v>
      </c>
      <c r="M22" s="13">
        <f t="shared" si="4"/>
        <v>61387</v>
      </c>
      <c r="N22" s="162" t="s">
        <v>3</v>
      </c>
      <c r="O22" s="3">
        <f t="shared" si="5"/>
        <v>16</v>
      </c>
      <c r="P22" s="13">
        <f t="shared" si="6"/>
        <v>61387</v>
      </c>
      <c r="Q22" s="277">
        <v>64001</v>
      </c>
      <c r="R22" s="79"/>
    </row>
    <row r="23" spans="2:20" ht="13.5" customHeight="1">
      <c r="B23" s="18"/>
      <c r="C23" s="15"/>
      <c r="E23" s="17"/>
      <c r="H23" s="3">
        <v>15</v>
      </c>
      <c r="I23" s="160" t="s">
        <v>20</v>
      </c>
      <c r="J23" s="13">
        <v>11430</v>
      </c>
      <c r="K23" s="15"/>
      <c r="L23" s="3">
        <f t="shared" si="3"/>
        <v>34</v>
      </c>
      <c r="M23" s="13">
        <f t="shared" si="4"/>
        <v>60590</v>
      </c>
      <c r="N23" s="160" t="s">
        <v>1</v>
      </c>
      <c r="O23" s="3">
        <f t="shared" si="5"/>
        <v>34</v>
      </c>
      <c r="P23" s="13">
        <f t="shared" si="6"/>
        <v>60590</v>
      </c>
      <c r="Q23" s="277">
        <v>63503</v>
      </c>
      <c r="R23" s="79"/>
      <c r="S23" s="42"/>
    </row>
    <row r="24" spans="2:20" ht="13.5" customHeight="1">
      <c r="C24" s="15"/>
      <c r="E24" s="17"/>
      <c r="H24" s="3">
        <v>11</v>
      </c>
      <c r="I24" s="160" t="s">
        <v>17</v>
      </c>
      <c r="J24" s="411">
        <v>9524</v>
      </c>
      <c r="K24" s="15"/>
      <c r="L24" s="3">
        <f t="shared" si="3"/>
        <v>13</v>
      </c>
      <c r="M24" s="13">
        <f t="shared" si="4"/>
        <v>47942</v>
      </c>
      <c r="N24" s="162" t="s">
        <v>7</v>
      </c>
      <c r="O24" s="3">
        <f t="shared" si="5"/>
        <v>13</v>
      </c>
      <c r="P24" s="13">
        <f t="shared" si="6"/>
        <v>47942</v>
      </c>
      <c r="Q24" s="277">
        <v>48500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7260</v>
      </c>
      <c r="K25" s="15"/>
      <c r="L25" s="14">
        <f t="shared" si="3"/>
        <v>3</v>
      </c>
      <c r="M25" s="113">
        <f t="shared" si="4"/>
        <v>44791</v>
      </c>
      <c r="N25" s="378" t="s">
        <v>10</v>
      </c>
      <c r="O25" s="14">
        <f t="shared" si="5"/>
        <v>3</v>
      </c>
      <c r="P25" s="113">
        <f t="shared" si="6"/>
        <v>44791</v>
      </c>
      <c r="Q25" s="278">
        <v>30401</v>
      </c>
      <c r="R25" s="126" t="s">
        <v>73</v>
      </c>
      <c r="S25" s="28"/>
      <c r="T25" s="28"/>
    </row>
    <row r="26" spans="2:20" ht="13.5" customHeight="1" thickTop="1">
      <c r="H26" s="3">
        <v>35</v>
      </c>
      <c r="I26" s="160" t="s">
        <v>36</v>
      </c>
      <c r="J26" s="13">
        <v>6525</v>
      </c>
      <c r="K26" s="15"/>
      <c r="L26" s="114"/>
      <c r="M26" s="161">
        <f>SUM(J43-(M16+M17+M18+M19+M20+M21+M22+M23+M24+M25))</f>
        <v>334575</v>
      </c>
      <c r="N26" s="219" t="s">
        <v>45</v>
      </c>
      <c r="O26" s="115"/>
      <c r="P26" s="161">
        <f>SUM(M26)</f>
        <v>334575</v>
      </c>
      <c r="Q26" s="161"/>
      <c r="R26" s="175">
        <v>1496436</v>
      </c>
      <c r="T26" s="28"/>
    </row>
    <row r="27" spans="2:20" ht="13.5" customHeight="1">
      <c r="H27" s="3">
        <v>27</v>
      </c>
      <c r="I27" s="160" t="s">
        <v>31</v>
      </c>
      <c r="J27" s="136">
        <v>4754</v>
      </c>
      <c r="K27" s="15"/>
      <c r="M27" t="s">
        <v>184</v>
      </c>
      <c r="O27" s="110"/>
      <c r="P27" s="28" t="s">
        <v>185</v>
      </c>
    </row>
    <row r="28" spans="2:20" ht="13.5" customHeight="1">
      <c r="G28" s="17"/>
      <c r="H28" s="3">
        <v>12</v>
      </c>
      <c r="I28" s="160" t="s">
        <v>18</v>
      </c>
      <c r="J28" s="13">
        <v>3893</v>
      </c>
      <c r="K28" s="15"/>
      <c r="M28" s="86">
        <f t="shared" ref="M28:M37" si="7">SUM(Q3)</f>
        <v>327530</v>
      </c>
      <c r="N28" s="160" t="s">
        <v>21</v>
      </c>
      <c r="O28" s="3">
        <f>SUM(L3)</f>
        <v>17</v>
      </c>
      <c r="P28" s="86">
        <f t="shared" ref="P28:P37" si="8">SUM(Q3)</f>
        <v>327530</v>
      </c>
    </row>
    <row r="29" spans="2:20" ht="13.5" customHeight="1">
      <c r="H29" s="3">
        <v>29</v>
      </c>
      <c r="I29" s="160" t="s">
        <v>54</v>
      </c>
      <c r="J29" s="13">
        <v>3586</v>
      </c>
      <c r="K29" s="15"/>
      <c r="M29" s="86">
        <f t="shared" si="7"/>
        <v>142933</v>
      </c>
      <c r="N29" s="160" t="s">
        <v>30</v>
      </c>
      <c r="O29" s="3">
        <f t="shared" ref="O29:O37" si="9">SUM(L4)</f>
        <v>26</v>
      </c>
      <c r="P29" s="86">
        <f t="shared" si="8"/>
        <v>142933</v>
      </c>
    </row>
    <row r="30" spans="2:20" ht="13.5" customHeight="1">
      <c r="H30" s="3">
        <v>39</v>
      </c>
      <c r="I30" s="160" t="s">
        <v>39</v>
      </c>
      <c r="J30" s="13">
        <v>2490</v>
      </c>
      <c r="K30" s="15"/>
      <c r="M30" s="86">
        <f t="shared" si="7"/>
        <v>130370</v>
      </c>
      <c r="N30" s="160" t="s">
        <v>5</v>
      </c>
      <c r="O30" s="3">
        <f t="shared" si="9"/>
        <v>36</v>
      </c>
      <c r="P30" s="86">
        <f t="shared" si="8"/>
        <v>130370</v>
      </c>
    </row>
    <row r="31" spans="2:20" ht="13.5" customHeight="1">
      <c r="H31" s="3">
        <v>10</v>
      </c>
      <c r="I31" s="160" t="s">
        <v>16</v>
      </c>
      <c r="J31" s="13">
        <v>2350</v>
      </c>
      <c r="K31" s="15"/>
      <c r="M31" s="86">
        <f t="shared" si="7"/>
        <v>81979</v>
      </c>
      <c r="N31" s="160" t="s">
        <v>0</v>
      </c>
      <c r="O31" s="3">
        <f t="shared" si="9"/>
        <v>33</v>
      </c>
      <c r="P31" s="86">
        <f t="shared" si="8"/>
        <v>81979</v>
      </c>
    </row>
    <row r="32" spans="2:20" ht="13.5" customHeight="1">
      <c r="H32" s="3">
        <v>20</v>
      </c>
      <c r="I32" s="160" t="s">
        <v>24</v>
      </c>
      <c r="J32" s="13">
        <v>2293</v>
      </c>
      <c r="K32" s="15"/>
      <c r="M32" s="86">
        <f t="shared" si="7"/>
        <v>63499</v>
      </c>
      <c r="N32" s="160" t="s">
        <v>2</v>
      </c>
      <c r="O32" s="3">
        <f t="shared" si="9"/>
        <v>40</v>
      </c>
      <c r="P32" s="86">
        <f t="shared" si="8"/>
        <v>63499</v>
      </c>
      <c r="S32" s="10"/>
    </row>
    <row r="33" spans="8:21" ht="13.5" customHeight="1">
      <c r="H33" s="3">
        <v>23</v>
      </c>
      <c r="I33" s="160" t="s">
        <v>27</v>
      </c>
      <c r="J33" s="136">
        <v>1503</v>
      </c>
      <c r="K33" s="15"/>
      <c r="M33" s="86">
        <f t="shared" si="7"/>
        <v>87922</v>
      </c>
      <c r="N33" s="160" t="s">
        <v>64</v>
      </c>
      <c r="O33" s="3">
        <f t="shared" si="9"/>
        <v>31</v>
      </c>
      <c r="P33" s="86">
        <f t="shared" si="8"/>
        <v>87922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1171</v>
      </c>
      <c r="K34" s="15"/>
      <c r="M34" s="86">
        <f t="shared" si="7"/>
        <v>65467</v>
      </c>
      <c r="N34" s="162" t="s">
        <v>3</v>
      </c>
      <c r="O34" s="3">
        <f t="shared" si="9"/>
        <v>16</v>
      </c>
      <c r="P34" s="86">
        <f t="shared" si="8"/>
        <v>65467</v>
      </c>
      <c r="S34" s="28"/>
      <c r="T34" s="28"/>
    </row>
    <row r="35" spans="8:21" ht="13.5" customHeight="1">
      <c r="H35" s="3">
        <v>32</v>
      </c>
      <c r="I35" s="160" t="s">
        <v>35</v>
      </c>
      <c r="J35" s="13">
        <v>685</v>
      </c>
      <c r="K35" s="15"/>
      <c r="M35" s="86">
        <f t="shared" si="7"/>
        <v>64069</v>
      </c>
      <c r="N35" s="160" t="s">
        <v>1</v>
      </c>
      <c r="O35" s="3">
        <f t="shared" si="9"/>
        <v>34</v>
      </c>
      <c r="P35" s="86">
        <f t="shared" si="8"/>
        <v>64069</v>
      </c>
      <c r="S35" s="28"/>
    </row>
    <row r="36" spans="8:21" ht="13.5" customHeight="1">
      <c r="H36" s="3">
        <v>5</v>
      </c>
      <c r="I36" s="160" t="s">
        <v>12</v>
      </c>
      <c r="J36" s="87">
        <v>678</v>
      </c>
      <c r="K36" s="15"/>
      <c r="M36" s="86">
        <f t="shared" si="7"/>
        <v>55310</v>
      </c>
      <c r="N36" s="162" t="s">
        <v>7</v>
      </c>
      <c r="O36" s="3">
        <f t="shared" si="9"/>
        <v>13</v>
      </c>
      <c r="P36" s="86">
        <f t="shared" si="8"/>
        <v>55310</v>
      </c>
      <c r="S36" s="28"/>
    </row>
    <row r="37" spans="8:21" ht="13.5" customHeight="1" thickBot="1">
      <c r="H37" s="3">
        <v>18</v>
      </c>
      <c r="I37" s="160" t="s">
        <v>22</v>
      </c>
      <c r="J37" s="218">
        <v>628</v>
      </c>
      <c r="K37" s="15"/>
      <c r="M37" s="112">
        <f t="shared" si="7"/>
        <v>22205</v>
      </c>
      <c r="N37" s="378" t="s">
        <v>10</v>
      </c>
      <c r="O37" s="14">
        <f t="shared" si="9"/>
        <v>3</v>
      </c>
      <c r="P37" s="112">
        <f t="shared" si="8"/>
        <v>22205</v>
      </c>
      <c r="S37" s="28"/>
    </row>
    <row r="38" spans="8:21" ht="13.5" customHeight="1" thickTop="1">
      <c r="H38" s="3">
        <v>4</v>
      </c>
      <c r="I38" s="160" t="s">
        <v>11</v>
      </c>
      <c r="J38" s="13">
        <v>519</v>
      </c>
      <c r="K38" s="15"/>
      <c r="M38" s="343">
        <f>SUM(Q13-(Q3+Q4+Q5+Q6+Q7+Q8+Q9+Q10+Q11+Q12))</f>
        <v>372032</v>
      </c>
      <c r="N38" s="410" t="s">
        <v>180</v>
      </c>
      <c r="O38" s="345"/>
      <c r="P38" s="346">
        <f>SUM(M38)</f>
        <v>372032</v>
      </c>
      <c r="U38" s="28"/>
    </row>
    <row r="39" spans="8:21" ht="13.5" customHeight="1">
      <c r="H39" s="3">
        <v>19</v>
      </c>
      <c r="I39" s="160" t="s">
        <v>23</v>
      </c>
      <c r="J39" s="13">
        <v>472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248</v>
      </c>
      <c r="K40" s="15"/>
    </row>
    <row r="41" spans="8:21" ht="13.5" customHeight="1">
      <c r="H41" s="3">
        <v>28</v>
      </c>
      <c r="I41" s="160" t="s">
        <v>32</v>
      </c>
      <c r="J41" s="218">
        <v>212</v>
      </c>
      <c r="K41" s="15"/>
    </row>
    <row r="42" spans="8:21" ht="13.5" customHeight="1" thickBot="1">
      <c r="H42" s="14">
        <v>8</v>
      </c>
      <c r="I42" s="162" t="s">
        <v>15</v>
      </c>
      <c r="J42" s="412">
        <v>0</v>
      </c>
      <c r="K42" s="15"/>
    </row>
    <row r="43" spans="8:21" ht="13.5" customHeight="1" thickTop="1">
      <c r="H43" s="114"/>
      <c r="I43" s="292" t="s">
        <v>8</v>
      </c>
      <c r="J43" s="293">
        <f>SUM(J3:J42)</f>
        <v>1510706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3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195</v>
      </c>
      <c r="D52" s="8" t="s">
        <v>183</v>
      </c>
      <c r="E52" s="24" t="s">
        <v>43</v>
      </c>
      <c r="F52" s="23" t="s">
        <v>42</v>
      </c>
      <c r="G52" s="8" t="s">
        <v>174</v>
      </c>
      <c r="I52" s="42"/>
      <c r="J52" s="159"/>
      <c r="N52" s="30"/>
      <c r="S52" s="385"/>
    </row>
    <row r="53" spans="1:19" ht="13.5" customHeight="1">
      <c r="A53" s="9">
        <v>1</v>
      </c>
      <c r="B53" s="160" t="s">
        <v>21</v>
      </c>
      <c r="C53" s="413">
        <f>SUM(J3)</f>
        <v>458715</v>
      </c>
      <c r="D53" s="87">
        <f t="shared" ref="D53:D63" si="10">SUM(Q3)</f>
        <v>327530</v>
      </c>
      <c r="E53" s="80">
        <f t="shared" ref="E53:E62" si="11">SUM(P16/Q16*100)</f>
        <v>103.15689815304142</v>
      </c>
      <c r="F53" s="20">
        <f t="shared" ref="F53:F63" si="12">SUM(C53/D53*100)</f>
        <v>140.05281958904527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13">
        <f t="shared" ref="C54:C62" si="13">SUM(J4)</f>
        <v>137369</v>
      </c>
      <c r="D54" s="87">
        <f t="shared" si="10"/>
        <v>142933</v>
      </c>
      <c r="E54" s="80">
        <f t="shared" si="11"/>
        <v>102.68353029997235</v>
      </c>
      <c r="F54" s="396">
        <f t="shared" si="12"/>
        <v>96.107267041201126</v>
      </c>
      <c r="G54" s="21"/>
      <c r="M54" s="384"/>
      <c r="N54" s="17"/>
    </row>
    <row r="55" spans="1:19" ht="13.5" customHeight="1">
      <c r="A55" s="9">
        <v>3</v>
      </c>
      <c r="B55" s="160" t="s">
        <v>5</v>
      </c>
      <c r="C55" s="413">
        <f t="shared" si="13"/>
        <v>132579</v>
      </c>
      <c r="D55" s="87">
        <f t="shared" si="10"/>
        <v>130370</v>
      </c>
      <c r="E55" s="80">
        <f t="shared" si="11"/>
        <v>100.42037811307034</v>
      </c>
      <c r="F55" s="20">
        <f t="shared" si="12"/>
        <v>101.69440822275064</v>
      </c>
      <c r="G55" s="21"/>
      <c r="I55" s="470"/>
      <c r="J55" s="471"/>
    </row>
    <row r="56" spans="1:19" ht="13.5" customHeight="1">
      <c r="A56" s="9">
        <v>4</v>
      </c>
      <c r="B56" s="160" t="s">
        <v>0</v>
      </c>
      <c r="C56" s="413">
        <f t="shared" si="13"/>
        <v>90220</v>
      </c>
      <c r="D56" s="87">
        <f t="shared" si="10"/>
        <v>81979</v>
      </c>
      <c r="E56" s="80">
        <f t="shared" si="11"/>
        <v>108.48052713215579</v>
      </c>
      <c r="F56" s="20">
        <f t="shared" si="12"/>
        <v>110.05257443979555</v>
      </c>
      <c r="G56" s="21"/>
      <c r="I56" s="470"/>
      <c r="J56" s="471"/>
    </row>
    <row r="57" spans="1:19" ht="13.5" customHeight="1">
      <c r="A57" s="9">
        <v>5</v>
      </c>
      <c r="B57" s="160" t="s">
        <v>2</v>
      </c>
      <c r="C57" s="413">
        <f t="shared" si="13"/>
        <v>71679</v>
      </c>
      <c r="D57" s="87">
        <f t="shared" si="10"/>
        <v>63499</v>
      </c>
      <c r="E57" s="80">
        <f t="shared" si="11"/>
        <v>103.27642100713206</v>
      </c>
      <c r="F57" s="20">
        <f t="shared" si="12"/>
        <v>112.88209263138003</v>
      </c>
      <c r="G57" s="21"/>
      <c r="I57" s="159"/>
      <c r="P57" s="28"/>
    </row>
    <row r="58" spans="1:19" ht="13.5" customHeight="1">
      <c r="A58" s="9">
        <v>6</v>
      </c>
      <c r="B58" s="160" t="s">
        <v>64</v>
      </c>
      <c r="C58" s="413">
        <f t="shared" si="13"/>
        <v>70859</v>
      </c>
      <c r="D58" s="87">
        <f t="shared" si="10"/>
        <v>87922</v>
      </c>
      <c r="E58" s="80">
        <f t="shared" si="11"/>
        <v>93.289536047185223</v>
      </c>
      <c r="F58" s="20">
        <f t="shared" si="12"/>
        <v>80.593025636359499</v>
      </c>
      <c r="G58" s="21"/>
    </row>
    <row r="59" spans="1:19" ht="13.5" customHeight="1">
      <c r="A59" s="9">
        <v>7</v>
      </c>
      <c r="B59" s="162" t="s">
        <v>3</v>
      </c>
      <c r="C59" s="413">
        <f t="shared" si="13"/>
        <v>61387</v>
      </c>
      <c r="D59" s="87">
        <f t="shared" si="10"/>
        <v>65467</v>
      </c>
      <c r="E59" s="80">
        <f t="shared" si="11"/>
        <v>95.915688817362238</v>
      </c>
      <c r="F59" s="20">
        <f t="shared" si="12"/>
        <v>93.76785250584264</v>
      </c>
      <c r="G59" s="21"/>
    </row>
    <row r="60" spans="1:19" ht="13.5" customHeight="1">
      <c r="A60" s="9">
        <v>8</v>
      </c>
      <c r="B60" s="160" t="s">
        <v>1</v>
      </c>
      <c r="C60" s="413">
        <f t="shared" si="13"/>
        <v>60590</v>
      </c>
      <c r="D60" s="87">
        <f t="shared" si="10"/>
        <v>64069</v>
      </c>
      <c r="E60" s="80">
        <f t="shared" si="11"/>
        <v>95.412815142591683</v>
      </c>
      <c r="F60" s="20">
        <f t="shared" si="12"/>
        <v>94.569916808440908</v>
      </c>
      <c r="G60" s="21"/>
    </row>
    <row r="61" spans="1:19" ht="13.5" customHeight="1">
      <c r="A61" s="9">
        <v>9</v>
      </c>
      <c r="B61" s="162" t="s">
        <v>7</v>
      </c>
      <c r="C61" s="413">
        <f t="shared" si="13"/>
        <v>47942</v>
      </c>
      <c r="D61" s="87">
        <f t="shared" si="10"/>
        <v>55310</v>
      </c>
      <c r="E61" s="80">
        <f t="shared" si="11"/>
        <v>98.849484536082471</v>
      </c>
      <c r="F61" s="20">
        <f t="shared" si="12"/>
        <v>86.678719942144284</v>
      </c>
      <c r="G61" s="21"/>
    </row>
    <row r="62" spans="1:19" ht="13.5" customHeight="1" thickBot="1">
      <c r="A62" s="127">
        <v>10</v>
      </c>
      <c r="B62" s="378" t="s">
        <v>10</v>
      </c>
      <c r="C62" s="413">
        <f t="shared" si="13"/>
        <v>44791</v>
      </c>
      <c r="D62" s="128">
        <f t="shared" si="10"/>
        <v>22205</v>
      </c>
      <c r="E62" s="129">
        <f t="shared" si="11"/>
        <v>147.33396927732642</v>
      </c>
      <c r="F62" s="130">
        <f t="shared" si="12"/>
        <v>201.71582976807025</v>
      </c>
      <c r="G62" s="131"/>
    </row>
    <row r="63" spans="1:19" ht="13.5" customHeight="1" thickTop="1">
      <c r="A63" s="114"/>
      <c r="B63" s="132" t="s">
        <v>74</v>
      </c>
      <c r="C63" s="133">
        <f>SUM(J43)</f>
        <v>1510706</v>
      </c>
      <c r="D63" s="133">
        <f t="shared" si="10"/>
        <v>1413316</v>
      </c>
      <c r="E63" s="134">
        <f>SUM(C63/R26*100)</f>
        <v>100.95359908475872</v>
      </c>
      <c r="F63" s="135">
        <f t="shared" si="12"/>
        <v>106.89088639766338</v>
      </c>
      <c r="G63" s="140">
        <v>74.5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2024-05-01T01:38:52Z</cp:lastPrinted>
  <dcterms:created xsi:type="dcterms:W3CDTF">2004-08-12T01:21:30Z</dcterms:created>
  <dcterms:modified xsi:type="dcterms:W3CDTF">2024-05-09T01:35:18Z</dcterms:modified>
</cp:coreProperties>
</file>