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D6F8BA02-59D0-4609-904C-8226FF376982}" xr6:coauthVersionLast="36" xr6:coauthVersionMax="36" xr10:uidLastSave="{00000000-0000-0000-0000-000000000000}"/>
  <bookViews>
    <workbookView xWindow="0" yWindow="0" windowWidth="22725" windowHeight="940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2" i="59" l="1"/>
  <c r="E62" i="59"/>
  <c r="E61" i="59"/>
  <c r="N3" i="57"/>
  <c r="M16" i="57" s="1"/>
  <c r="P16" i="57" s="1"/>
  <c r="N4" i="57"/>
  <c r="N5" i="57"/>
  <c r="M18" i="57" s="1"/>
  <c r="P18" i="57" s="1"/>
  <c r="N6" i="57"/>
  <c r="M19" i="57" s="1"/>
  <c r="P19" i="57" s="1"/>
  <c r="N7" i="57"/>
  <c r="M20" i="57" s="1"/>
  <c r="P20" i="57" s="1"/>
  <c r="N8" i="57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K75" i="59"/>
  <c r="N74" i="59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M21" i="57"/>
  <c r="P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M17" i="57"/>
  <c r="L4" i="57"/>
  <c r="O29" i="57" s="1"/>
  <c r="O3" i="57"/>
  <c r="O16" i="57" s="1"/>
  <c r="L3" i="57"/>
  <c r="O28" i="57" s="1"/>
  <c r="N13" i="57" l="1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0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<sst xmlns="http://schemas.openxmlformats.org/spreadsheetml/2006/main" count="1681" uniqueCount="223">
  <si>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</si>
  <si>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</si>
  <si>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</si>
  <si>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</si>
  <si>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</si>
  <si>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</si>
  <si>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</si>
  <si>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</si>
  <si>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</si>
  <si>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</si>
  <si>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</si>
  <si>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</si>
  <si>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</si>
  <si>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</si>
  <si>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</si>
  <si>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</si>
  <si>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</si>
  <si>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</si>
  <si>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</si>
  <si>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</si>
  <si>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</si>
  <si>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</si>
  <si>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</si>
  <si>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</si>
  <si>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</si>
  <si>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</si>
  <si>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</si>
  <si>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</si>
  <si>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</si>
  <si>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</si>
  <si>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</si>
  <si>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</si>
  <si>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</si>
  <si>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</si>
  <si>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</si>
  <si>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</si>
  <si>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</si>
  <si>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</si>
  <si>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</si>
  <si>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</si>
  <si>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</si>
  <si>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</si>
  <si>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</si>
  <si>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</si>
  <si>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</si>
  <si>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</si>
  <si>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</si>
  <si>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</si>
  <si>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</si>
  <si>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</si>
  <si>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</si>
  <si>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</si>
  <si>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</si>
  <si>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</si>
  <si>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</si>
  <si>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</si>
  <si>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</si>
  <si>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</si>
  <si>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</si>
  <si>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</si>
  <si>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</si>
  <si>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</si>
  <si>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</si>
  <si>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</si>
  <si>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</si>
  <si>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</si>
  <si>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</si>
  <si>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</si>
  <si>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</si>
  <si>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</si>
  <si>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</si>
  <si>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</si>
  <si>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</si>
  <si>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</si>
  <si>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</si>
  <si>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</si>
  <si>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</si>
  <si>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</si>
  <si>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</si>
  <si>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</si>
  <si>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</si>
  <si>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</si>
  <si>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</si>
  <si>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</si>
  <si>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</si>
  <si>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</si>
  <si>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</si>
  <si>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</si>
  <si>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</si>
  <si>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</si>
  <si>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</si>
  <si>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</si>
  <si>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</si>
  <si>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</si>
  <si>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</si>
  <si>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</si>
  <si>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</si>
  <si>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</si>
  <si>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</si>
  <si>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</si>
  <si>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</si>
  <si>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</si>
  <si>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</si>
  <si>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</si>
  <si>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</si>
  <si>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</si>
  <si>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</si>
  <si>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</si>
  <si>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</si>
  <si>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</si>
  <si>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</si>
  <si>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</si>
  <si>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</si>
  <si>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</si>
  <si>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</si>
  <si>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</si>
  <si>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</si>
  <si>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</si>
  <si>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</si>
  <si>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</si>
  <si>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</si>
  <si>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</si>
  <si>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</si>
  <si>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</si>
  <si>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</si>
  <si>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</si>
  <si>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</si>
  <si>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</si>
  <si>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</si>
  <si>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</si>
  <si>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</si>
  <si>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</si>
  <si>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</si>
  <si>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</si>
  <si>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</si>
  <si>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</si>
  <si>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</si>
  <si>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</si>
  <si>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</si>
  <si>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</si>
  <si>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</si>
  <si>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</si>
  <si>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</si>
  <si>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</si>
  <si>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</si>
  <si>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</si>
  <si>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</si>
  <si>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</si>
  <si>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</si>
  <si>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</si>
  <si>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</si>
  <si>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</si>
  <si>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</si>
  <si>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</si>
  <si>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</si>
  <si>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</si>
  <si>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</si>
  <si>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</si>
  <si>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</si>
  <si>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</si>
  <si>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</si>
  <si>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</si>
  <si>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</si>
  <si>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</si>
  <si>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</si>
  <si>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</si>
  <si>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</si>
  <si>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</si>
  <si>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</si>
  <si>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</si>
  <si>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</si>
  <si>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</si>
  <si>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</si>
  <si>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</si>
  <si>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</si>
  <si>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</si>
  <si>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</si>
  <si>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</si>
  <si>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</si>
  <si>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</si>
  <si>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</si>
  <si>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</si>
  <si>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</si>
  <si>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</si>
  <si>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</si>
  <si>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</si>
  <si>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</si>
  <si>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</si>
  <si>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</si>
  <si>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</si>
  <si>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</si>
  <si>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</si>
  <si>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</si>
  <si>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</si>
  <si>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</si>
  <si>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</si>
  <si>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</si>
  <si>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</si>
  <si>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</si>
  <si>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</si>
  <si>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</si>
  <si>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 xml:space="preserve"> </t>
    <phoneticPr fontId="2"/>
  </si>
  <si>
    <t>令和5年12月</t>
    <rPh sb="6" eb="7">
      <t>ガツ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</si>
  <si>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</si>
  <si>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</si>
  <si>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</si>
  <si>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</si>
  <si>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</si>
  <si>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</si>
  <si>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</si>
  <si>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</si>
  <si>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</si>
  <si>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</si>
  <si>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</si>
  <si>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t>令和6年2月</t>
    <rPh sb="5" eb="6">
      <t>ガツ</t>
    </rPh>
    <phoneticPr fontId="2"/>
  </si>
  <si>
    <t>　　　　　　※</t>
    <phoneticPr fontId="2"/>
  </si>
  <si>
    <t>　　　　　　※　</t>
    <phoneticPr fontId="2"/>
  </si>
  <si>
    <t xml:space="preserve">                       令和6年2月所管面（1～3類）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</si>
  <si>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3，631　㎡</t>
    <phoneticPr fontId="2"/>
  </si>
  <si>
    <r>
      <t>87，623  m</t>
    </r>
    <r>
      <rPr>
        <sz val="8"/>
        <rFont val="ＭＳ Ｐゴシック"/>
        <family val="3"/>
        <charset val="128"/>
      </rPr>
      <t>3</t>
    </r>
    <phoneticPr fontId="2"/>
  </si>
  <si>
    <t>14，998　㎡</t>
    <phoneticPr fontId="2"/>
  </si>
  <si>
    <t>　　　　　　　　　　　　　　　　令和6年2月末上位10品目入庫高(県合計）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</si>
  <si>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令和6年2月末上位10品目保管残高(県合計）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</si>
</sst>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5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4" xfId="1" applyBorder="1"/>
    <xf numFmtId="38" fontId="1" fillId="0" borderId="10" xfId="1" applyFont="1" applyBorder="1"/>
    <xf numFmtId="38" fontId="1" fillId="0" borderId="9" xfId="1" applyBorder="1"/>
    <xf numFmtId="38" fontId="1" fillId="0" borderId="8" xfId="1" applyFont="1" applyBorder="1"/>
    <xf numFmtId="38" fontId="1" fillId="0" borderId="11" xfId="1" applyFont="1" applyFill="1" applyBorder="1"/>
    <xf numFmtId="38" fontId="0" fillId="0" borderId="35" xfId="1" applyFont="1" applyFill="1" applyBorder="1"/>
    <xf numFmtId="38" fontId="1" fillId="0" borderId="33" xfId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0" fillId="0" borderId="8" xfId="1" applyFont="1" applyFill="1" applyBorder="1"/>
    <xf numFmtId="38" fontId="1" fillId="0" borderId="35" xfId="1" applyBorder="1"/>
    <xf numFmtId="177" fontId="0" fillId="0" borderId="1" xfId="0" applyNumberFormat="1" applyBorder="1" applyAlignment="1">
      <alignment horizontal="left"/>
    </xf>
    <xf numFmtId="38" fontId="1" fillId="0" borderId="33" xfId="1" applyFill="1" applyBorder="1"/>
    <xf numFmtId="38" fontId="1" fillId="0" borderId="9" xfId="1" applyFill="1" applyBorder="1"/>
    <xf numFmtId="38" fontId="0" fillId="0" borderId="2" xfId="1" applyFont="1" applyFill="1" applyBorder="1"/>
    <xf numFmtId="38" fontId="0" fillId="0" borderId="34" xfId="1" applyFont="1" applyFill="1" applyBorder="1"/>
    <xf numFmtId="179" fontId="0" fillId="0" borderId="10" xfId="1" applyNumberFormat="1" applyFont="1" applyFill="1" applyBorder="1"/>
    <xf numFmtId="38" fontId="0" fillId="0" borderId="20" xfId="1" applyFont="1" applyFill="1" applyBorder="1"/>
    <xf numFmtId="38" fontId="0" fillId="0" borderId="11" xfId="1" applyFont="1" applyBorder="1"/>
    <xf numFmtId="0" fontId="0" fillId="0" borderId="0" xfId="0" applyFill="1"/>
    <xf numFmtId="178" fontId="1" fillId="0" borderId="0" xfId="1" applyNumberForma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令和6年2月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令和6年2月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令和6年2月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3.817335577707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17456</c:v>
                </c:pt>
                <c:pt idx="1">
                  <c:v>14702</c:v>
                </c:pt>
                <c:pt idx="2">
                  <c:v>5768</c:v>
                </c:pt>
                <c:pt idx="3">
                  <c:v>4033</c:v>
                </c:pt>
                <c:pt idx="4">
                  <c:v>3951</c:v>
                </c:pt>
                <c:pt idx="5">
                  <c:v>3720</c:v>
                </c:pt>
                <c:pt idx="6">
                  <c:v>1818</c:v>
                </c:pt>
                <c:pt idx="7">
                  <c:v>1539</c:v>
                </c:pt>
                <c:pt idx="8">
                  <c:v>1420</c:v>
                </c:pt>
                <c:pt idx="9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3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3.662908852751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13230</c:v>
                </c:pt>
                <c:pt idx="1">
                  <c:v>17219</c:v>
                </c:pt>
                <c:pt idx="2">
                  <c:v>6202</c:v>
                </c:pt>
                <c:pt idx="3">
                  <c:v>2068</c:v>
                </c:pt>
                <c:pt idx="4">
                  <c:v>3387</c:v>
                </c:pt>
                <c:pt idx="5">
                  <c:v>4059</c:v>
                </c:pt>
                <c:pt idx="6">
                  <c:v>3939</c:v>
                </c:pt>
                <c:pt idx="7">
                  <c:v>4529</c:v>
                </c:pt>
                <c:pt idx="8">
                  <c:v>953</c:v>
                </c:pt>
                <c:pt idx="9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2.2657952069716759E-2"/>
                  <c:y val="1.136303984729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1.51941660701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3943355119825708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51516</c:v>
                </c:pt>
                <c:pt idx="1">
                  <c:v>21921</c:v>
                </c:pt>
                <c:pt idx="2">
                  <c:v>10802</c:v>
                </c:pt>
                <c:pt idx="3">
                  <c:v>8659</c:v>
                </c:pt>
                <c:pt idx="4">
                  <c:v>8486</c:v>
                </c:pt>
                <c:pt idx="5">
                  <c:v>4836</c:v>
                </c:pt>
                <c:pt idx="6">
                  <c:v>3347</c:v>
                </c:pt>
                <c:pt idx="7">
                  <c:v>2455</c:v>
                </c:pt>
                <c:pt idx="8">
                  <c:v>2239</c:v>
                </c:pt>
                <c:pt idx="9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40955</c:v>
                </c:pt>
                <c:pt idx="1">
                  <c:v>18847</c:v>
                </c:pt>
                <c:pt idx="2">
                  <c:v>14584</c:v>
                </c:pt>
                <c:pt idx="3">
                  <c:v>11157</c:v>
                </c:pt>
                <c:pt idx="4">
                  <c:v>8221</c:v>
                </c:pt>
                <c:pt idx="5">
                  <c:v>5092</c:v>
                </c:pt>
                <c:pt idx="6">
                  <c:v>2837</c:v>
                </c:pt>
                <c:pt idx="7">
                  <c:v>1741</c:v>
                </c:pt>
                <c:pt idx="8">
                  <c:v>1961</c:v>
                </c:pt>
                <c:pt idx="9">
                  <c:v>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7730496453901359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26104</c:v>
                </c:pt>
                <c:pt idx="1">
                  <c:v>23431</c:v>
                </c:pt>
                <c:pt idx="2">
                  <c:v>21582</c:v>
                </c:pt>
                <c:pt idx="3">
                  <c:v>16223</c:v>
                </c:pt>
                <c:pt idx="4">
                  <c:v>10286</c:v>
                </c:pt>
                <c:pt idx="5">
                  <c:v>9455</c:v>
                </c:pt>
                <c:pt idx="6">
                  <c:v>8952</c:v>
                </c:pt>
                <c:pt idx="7">
                  <c:v>8241</c:v>
                </c:pt>
                <c:pt idx="8">
                  <c:v>7216</c:v>
                </c:pt>
                <c:pt idx="9">
                  <c:v>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2411347517730464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3.546099290780174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10597</c:v>
                </c:pt>
                <c:pt idx="1">
                  <c:v>33548</c:v>
                </c:pt>
                <c:pt idx="2">
                  <c:v>20254</c:v>
                </c:pt>
                <c:pt idx="3">
                  <c:v>16776</c:v>
                </c:pt>
                <c:pt idx="4">
                  <c:v>10231</c:v>
                </c:pt>
                <c:pt idx="5">
                  <c:v>9959</c:v>
                </c:pt>
                <c:pt idx="6">
                  <c:v>11128</c:v>
                </c:pt>
                <c:pt idx="7">
                  <c:v>8573</c:v>
                </c:pt>
                <c:pt idx="8">
                  <c:v>10310</c:v>
                </c:pt>
                <c:pt idx="9">
                  <c:v>11887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動植物性飼・肥料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23668</c:v>
                </c:pt>
                <c:pt idx="1">
                  <c:v>12382</c:v>
                </c:pt>
                <c:pt idx="2">
                  <c:v>8084</c:v>
                </c:pt>
                <c:pt idx="3">
                  <c:v>6009</c:v>
                </c:pt>
                <c:pt idx="4">
                  <c:v>4945</c:v>
                </c:pt>
                <c:pt idx="5">
                  <c:v>2252</c:v>
                </c:pt>
                <c:pt idx="6">
                  <c:v>1957</c:v>
                </c:pt>
                <c:pt idx="7">
                  <c:v>1703</c:v>
                </c:pt>
                <c:pt idx="8">
                  <c:v>1625</c:v>
                </c:pt>
                <c:pt idx="9">
                  <c:v>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112510936132984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動植物性飼・肥料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26577</c:v>
                </c:pt>
                <c:pt idx="1">
                  <c:v>5182</c:v>
                </c:pt>
                <c:pt idx="2">
                  <c:v>7243</c:v>
                </c:pt>
                <c:pt idx="3">
                  <c:v>3445</c:v>
                </c:pt>
                <c:pt idx="4">
                  <c:v>5547</c:v>
                </c:pt>
                <c:pt idx="5">
                  <c:v>1428</c:v>
                </c:pt>
                <c:pt idx="6">
                  <c:v>495</c:v>
                </c:pt>
                <c:pt idx="7">
                  <c:v>1238</c:v>
                </c:pt>
                <c:pt idx="8">
                  <c:v>0</c:v>
                </c:pt>
                <c:pt idx="9">
                  <c:v>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39983879967760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36818</c:v>
                </c:pt>
                <c:pt idx="1">
                  <c:v>10654</c:v>
                </c:pt>
                <c:pt idx="2">
                  <c:v>10312</c:v>
                </c:pt>
                <c:pt idx="3">
                  <c:v>9746</c:v>
                </c:pt>
                <c:pt idx="4">
                  <c:v>5166</c:v>
                </c:pt>
                <c:pt idx="5">
                  <c:v>4207</c:v>
                </c:pt>
                <c:pt idx="6">
                  <c:v>2514</c:v>
                </c:pt>
                <c:pt idx="7">
                  <c:v>1645</c:v>
                </c:pt>
                <c:pt idx="8">
                  <c:v>1229</c:v>
                </c:pt>
                <c:pt idx="9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30533</c:v>
                </c:pt>
                <c:pt idx="1">
                  <c:v>9974</c:v>
                </c:pt>
                <c:pt idx="2">
                  <c:v>8719</c:v>
                </c:pt>
                <c:pt idx="3">
                  <c:v>10053</c:v>
                </c:pt>
                <c:pt idx="4">
                  <c:v>5233</c:v>
                </c:pt>
                <c:pt idx="5">
                  <c:v>4576</c:v>
                </c:pt>
                <c:pt idx="6">
                  <c:v>2824</c:v>
                </c:pt>
                <c:pt idx="7">
                  <c:v>1401</c:v>
                </c:pt>
                <c:pt idx="8">
                  <c:v>1221</c:v>
                </c:pt>
                <c:pt idx="9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2.150565856687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350458</c:v>
                </c:pt>
                <c:pt idx="1">
                  <c:v>101313</c:v>
                </c:pt>
                <c:pt idx="2">
                  <c:v>21699</c:v>
                </c:pt>
                <c:pt idx="3">
                  <c:v>18986</c:v>
                </c:pt>
                <c:pt idx="4">
                  <c:v>15322</c:v>
                </c:pt>
                <c:pt idx="5">
                  <c:v>13998</c:v>
                </c:pt>
                <c:pt idx="6">
                  <c:v>12413</c:v>
                </c:pt>
                <c:pt idx="7">
                  <c:v>12104</c:v>
                </c:pt>
                <c:pt idx="8">
                  <c:v>9640</c:v>
                </c:pt>
                <c:pt idx="9">
                  <c:v>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247936</c:v>
                </c:pt>
                <c:pt idx="1">
                  <c:v>81262</c:v>
                </c:pt>
                <c:pt idx="2">
                  <c:v>16031</c:v>
                </c:pt>
                <c:pt idx="3">
                  <c:v>18477</c:v>
                </c:pt>
                <c:pt idx="4">
                  <c:v>15510</c:v>
                </c:pt>
                <c:pt idx="5">
                  <c:v>22180</c:v>
                </c:pt>
                <c:pt idx="6">
                  <c:v>16886</c:v>
                </c:pt>
                <c:pt idx="7">
                  <c:v>8360</c:v>
                </c:pt>
                <c:pt idx="8">
                  <c:v>19539</c:v>
                </c:pt>
                <c:pt idx="9">
                  <c:v>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0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444677</c:v>
                </c:pt>
                <c:pt idx="1">
                  <c:v>133779</c:v>
                </c:pt>
                <c:pt idx="2">
                  <c:v>132024</c:v>
                </c:pt>
                <c:pt idx="3">
                  <c:v>83167</c:v>
                </c:pt>
                <c:pt idx="4">
                  <c:v>75956</c:v>
                </c:pt>
                <c:pt idx="5">
                  <c:v>69405</c:v>
                </c:pt>
                <c:pt idx="6">
                  <c:v>64001</c:v>
                </c:pt>
                <c:pt idx="7">
                  <c:v>63503</c:v>
                </c:pt>
                <c:pt idx="8">
                  <c:v>48500</c:v>
                </c:pt>
                <c:pt idx="9">
                  <c:v>46101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5.3547530952861499E-3"/>
                  <c:y val="-2.597448046266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319065</c:v>
                </c:pt>
                <c:pt idx="1">
                  <c:v>140317</c:v>
                </c:pt>
                <c:pt idx="2">
                  <c:v>132961</c:v>
                </c:pt>
                <c:pt idx="3">
                  <c:v>83859</c:v>
                </c:pt>
                <c:pt idx="4">
                  <c:v>90074</c:v>
                </c:pt>
                <c:pt idx="5">
                  <c:v>68005</c:v>
                </c:pt>
                <c:pt idx="6">
                  <c:v>73789</c:v>
                </c:pt>
                <c:pt idx="7">
                  <c:v>62102</c:v>
                </c:pt>
                <c:pt idx="8">
                  <c:v>54437</c:v>
                </c:pt>
                <c:pt idx="9">
                  <c:v>52300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3795754163208229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444677</c:v>
                </c:pt>
                <c:pt idx="1">
                  <c:v>133779</c:v>
                </c:pt>
                <c:pt idx="2">
                  <c:v>132024</c:v>
                </c:pt>
                <c:pt idx="3">
                  <c:v>83167</c:v>
                </c:pt>
                <c:pt idx="4">
                  <c:v>75956</c:v>
                </c:pt>
                <c:pt idx="5">
                  <c:v>69405</c:v>
                </c:pt>
                <c:pt idx="6">
                  <c:v>64001</c:v>
                </c:pt>
                <c:pt idx="7">
                  <c:v>63503</c:v>
                </c:pt>
                <c:pt idx="8">
                  <c:v>48500</c:v>
                </c:pt>
                <c:pt idx="9">
                  <c:v>46101</c:v>
                </c:pt>
                <c:pt idx="10">
                  <c:v>335323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444677</c:v>
                </c:pt>
                <c:pt idx="1">
                  <c:v>133779</c:v>
                </c:pt>
                <c:pt idx="2">
                  <c:v>132024</c:v>
                </c:pt>
                <c:pt idx="3">
                  <c:v>83167</c:v>
                </c:pt>
                <c:pt idx="4">
                  <c:v>75956</c:v>
                </c:pt>
                <c:pt idx="5">
                  <c:v>69405</c:v>
                </c:pt>
                <c:pt idx="6">
                  <c:v>64001</c:v>
                </c:pt>
                <c:pt idx="7">
                  <c:v>63503</c:v>
                </c:pt>
                <c:pt idx="8">
                  <c:v>48500</c:v>
                </c:pt>
                <c:pt idx="9">
                  <c:v>46101</c:v>
                </c:pt>
                <c:pt idx="10">
                  <c:v>335323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0708180561399291"/>
                  <c:y val="-4.8982894379581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7.872772799951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319065</c:v>
                </c:pt>
                <c:pt idx="1">
                  <c:v>140317</c:v>
                </c:pt>
                <c:pt idx="2">
                  <c:v>132961</c:v>
                </c:pt>
                <c:pt idx="3">
                  <c:v>83859</c:v>
                </c:pt>
                <c:pt idx="4">
                  <c:v>90074</c:v>
                </c:pt>
                <c:pt idx="5">
                  <c:v>68005</c:v>
                </c:pt>
                <c:pt idx="6">
                  <c:v>73789</c:v>
                </c:pt>
                <c:pt idx="7">
                  <c:v>62102</c:v>
                </c:pt>
                <c:pt idx="8">
                  <c:v>54437</c:v>
                </c:pt>
                <c:pt idx="9">
                  <c:v>52300</c:v>
                </c:pt>
                <c:pt idx="10" formatCode="#,##0_);[Red]\(#,##0\)">
                  <c:v>343318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3.4541504766212637E-3"/>
                  <c:y val="-1.477378084317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-3.600672846837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707955566881E-3"/>
                  <c:y val="1.12350531797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化学繊維糸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16987</c:v>
                </c:pt>
                <c:pt idx="1">
                  <c:v>13559</c:v>
                </c:pt>
                <c:pt idx="2">
                  <c:v>10562</c:v>
                </c:pt>
                <c:pt idx="3">
                  <c:v>5895</c:v>
                </c:pt>
                <c:pt idx="4">
                  <c:v>5791</c:v>
                </c:pt>
                <c:pt idx="5">
                  <c:v>5693</c:v>
                </c:pt>
                <c:pt idx="6">
                  <c:v>5395</c:v>
                </c:pt>
                <c:pt idx="7">
                  <c:v>4108</c:v>
                </c:pt>
                <c:pt idx="8">
                  <c:v>3288</c:v>
                </c:pt>
                <c:pt idx="9">
                  <c:v>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1.11425716382959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化学繊維糸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10765</c:v>
                </c:pt>
                <c:pt idx="1">
                  <c:v>13961</c:v>
                </c:pt>
                <c:pt idx="2">
                  <c:v>18375</c:v>
                </c:pt>
                <c:pt idx="3">
                  <c:v>5557</c:v>
                </c:pt>
                <c:pt idx="4">
                  <c:v>5951</c:v>
                </c:pt>
                <c:pt idx="5">
                  <c:v>3046</c:v>
                </c:pt>
                <c:pt idx="6">
                  <c:v>4926</c:v>
                </c:pt>
                <c:pt idx="7">
                  <c:v>5046</c:v>
                </c:pt>
                <c:pt idx="8">
                  <c:v>3004</c:v>
                </c:pt>
                <c:pt idx="9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2,464,939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2,464,939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391815</c:v>
                </c:pt>
                <c:pt idx="2">
                  <c:v>514802</c:v>
                </c:pt>
                <c:pt idx="3">
                  <c:v>242306</c:v>
                </c:pt>
                <c:pt idx="4">
                  <c:v>277203</c:v>
                </c:pt>
                <c:pt idx="5">
                  <c:v>847175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81403</c:v>
                </c:pt>
                <c:pt idx="1">
                  <c:v>17747</c:v>
                </c:pt>
                <c:pt idx="2">
                  <c:v>11480</c:v>
                </c:pt>
                <c:pt idx="3">
                  <c:v>9350</c:v>
                </c:pt>
                <c:pt idx="4">
                  <c:v>8784</c:v>
                </c:pt>
                <c:pt idx="5">
                  <c:v>8138</c:v>
                </c:pt>
                <c:pt idx="6">
                  <c:v>6421</c:v>
                </c:pt>
                <c:pt idx="7">
                  <c:v>5596</c:v>
                </c:pt>
                <c:pt idx="8">
                  <c:v>5453</c:v>
                </c:pt>
                <c:pt idx="9">
                  <c:v>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1.893999045573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8.7055392585730709E-3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82969</c:v>
                </c:pt>
                <c:pt idx="1">
                  <c:v>22505</c:v>
                </c:pt>
                <c:pt idx="2">
                  <c:v>10588</c:v>
                </c:pt>
                <c:pt idx="3">
                  <c:v>9831</c:v>
                </c:pt>
                <c:pt idx="4">
                  <c:v>13535</c:v>
                </c:pt>
                <c:pt idx="5">
                  <c:v>10484</c:v>
                </c:pt>
                <c:pt idx="6">
                  <c:v>13325</c:v>
                </c:pt>
                <c:pt idx="7">
                  <c:v>6182</c:v>
                </c:pt>
                <c:pt idx="8">
                  <c:v>8460</c:v>
                </c:pt>
                <c:pt idx="9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0742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73576</c:v>
                </c:pt>
                <c:pt idx="1">
                  <c:v>44087</c:v>
                </c:pt>
                <c:pt idx="2">
                  <c:v>31222</c:v>
                </c:pt>
                <c:pt idx="3">
                  <c:v>30398</c:v>
                </c:pt>
                <c:pt idx="4">
                  <c:v>28185</c:v>
                </c:pt>
                <c:pt idx="5">
                  <c:v>15327</c:v>
                </c:pt>
                <c:pt idx="6">
                  <c:v>15174</c:v>
                </c:pt>
                <c:pt idx="7">
                  <c:v>14861</c:v>
                </c:pt>
                <c:pt idx="8">
                  <c:v>11327</c:v>
                </c:pt>
                <c:pt idx="9">
                  <c:v>11323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0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-3.546099290780141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87197</c:v>
                </c:pt>
                <c:pt idx="1">
                  <c:v>50290</c:v>
                </c:pt>
                <c:pt idx="2">
                  <c:v>24302</c:v>
                </c:pt>
                <c:pt idx="3">
                  <c:v>19653</c:v>
                </c:pt>
                <c:pt idx="4">
                  <c:v>26599</c:v>
                </c:pt>
                <c:pt idx="5">
                  <c:v>17409</c:v>
                </c:pt>
                <c:pt idx="6">
                  <c:v>14127</c:v>
                </c:pt>
                <c:pt idx="7">
                  <c:v>17096</c:v>
                </c:pt>
                <c:pt idx="8">
                  <c:v>12364</c:v>
                </c:pt>
                <c:pt idx="9">
                  <c:v>17288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動植物性飼・肥料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15995</c:v>
                </c:pt>
                <c:pt idx="1">
                  <c:v>14687</c:v>
                </c:pt>
                <c:pt idx="2">
                  <c:v>9687</c:v>
                </c:pt>
                <c:pt idx="3">
                  <c:v>7948</c:v>
                </c:pt>
                <c:pt idx="4">
                  <c:v>1864</c:v>
                </c:pt>
                <c:pt idx="5">
                  <c:v>1834</c:v>
                </c:pt>
                <c:pt idx="6">
                  <c:v>1774</c:v>
                </c:pt>
                <c:pt idx="7">
                  <c:v>1548</c:v>
                </c:pt>
                <c:pt idx="8">
                  <c:v>1484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3.5651185313065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動植物性飼・肥料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15128</c:v>
                </c:pt>
                <c:pt idx="1">
                  <c:v>6276</c:v>
                </c:pt>
                <c:pt idx="2">
                  <c:v>1911</c:v>
                </c:pt>
                <c:pt idx="3">
                  <c:v>8688</c:v>
                </c:pt>
                <c:pt idx="4">
                  <c:v>1671</c:v>
                </c:pt>
                <c:pt idx="5">
                  <c:v>1491</c:v>
                </c:pt>
                <c:pt idx="6">
                  <c:v>128</c:v>
                </c:pt>
                <c:pt idx="7">
                  <c:v>0</c:v>
                </c:pt>
                <c:pt idx="8">
                  <c:v>1748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9.2311295733702576E-6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石油製品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24547</c:v>
                </c:pt>
                <c:pt idx="1">
                  <c:v>14677</c:v>
                </c:pt>
                <c:pt idx="2">
                  <c:v>13160</c:v>
                </c:pt>
                <c:pt idx="3">
                  <c:v>9289</c:v>
                </c:pt>
                <c:pt idx="4">
                  <c:v>7364</c:v>
                </c:pt>
                <c:pt idx="5">
                  <c:v>5447</c:v>
                </c:pt>
                <c:pt idx="6">
                  <c:v>3582</c:v>
                </c:pt>
                <c:pt idx="7">
                  <c:v>3285</c:v>
                </c:pt>
                <c:pt idx="8">
                  <c:v>3191</c:v>
                </c:pt>
                <c:pt idx="9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石油製品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23904</c:v>
                </c:pt>
                <c:pt idx="1">
                  <c:v>13879</c:v>
                </c:pt>
                <c:pt idx="2">
                  <c:v>15001</c:v>
                </c:pt>
                <c:pt idx="3">
                  <c:v>7494</c:v>
                </c:pt>
                <c:pt idx="4">
                  <c:v>7013</c:v>
                </c:pt>
                <c:pt idx="5">
                  <c:v>4916</c:v>
                </c:pt>
                <c:pt idx="6">
                  <c:v>4447</c:v>
                </c:pt>
                <c:pt idx="7">
                  <c:v>2407</c:v>
                </c:pt>
                <c:pt idx="8">
                  <c:v>3151</c:v>
                </c:pt>
                <c:pt idx="9">
                  <c:v>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406252</c:v>
                </c:pt>
                <c:pt idx="1">
                  <c:v>112539</c:v>
                </c:pt>
                <c:pt idx="2">
                  <c:v>39818</c:v>
                </c:pt>
                <c:pt idx="3">
                  <c:v>24280</c:v>
                </c:pt>
                <c:pt idx="4">
                  <c:v>22882</c:v>
                </c:pt>
                <c:pt idx="5">
                  <c:v>19783</c:v>
                </c:pt>
                <c:pt idx="6">
                  <c:v>17632</c:v>
                </c:pt>
                <c:pt idx="7">
                  <c:v>14777</c:v>
                </c:pt>
                <c:pt idx="8">
                  <c:v>13395</c:v>
                </c:pt>
                <c:pt idx="9">
                  <c:v>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1.572739403823064E-2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5.2424646794101493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287804</c:v>
                </c:pt>
                <c:pt idx="1">
                  <c:v>113893</c:v>
                </c:pt>
                <c:pt idx="2">
                  <c:v>33644</c:v>
                </c:pt>
                <c:pt idx="3">
                  <c:v>32646</c:v>
                </c:pt>
                <c:pt idx="4">
                  <c:v>26375</c:v>
                </c:pt>
                <c:pt idx="5">
                  <c:v>22367</c:v>
                </c:pt>
                <c:pt idx="6">
                  <c:v>16164</c:v>
                </c:pt>
                <c:pt idx="7">
                  <c:v>15176</c:v>
                </c:pt>
                <c:pt idx="8">
                  <c:v>17946</c:v>
                </c:pt>
                <c:pt idx="9">
                  <c:v>12591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128781</c:v>
                </c:pt>
                <c:pt idx="1">
                  <c:v>247743</c:v>
                </c:pt>
                <c:pt idx="2">
                  <c:v>318160</c:v>
                </c:pt>
                <c:pt idx="3">
                  <c:v>209043</c:v>
                </c:pt>
                <c:pt idx="4">
                  <c:v>163888</c:v>
                </c:pt>
                <c:pt idx="5">
                  <c:v>590478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62857</c:v>
                </c:pt>
                <c:pt idx="1">
                  <c:v>144072</c:v>
                </c:pt>
                <c:pt idx="2">
                  <c:v>196642</c:v>
                </c:pt>
                <c:pt idx="3">
                  <c:v>33263</c:v>
                </c:pt>
                <c:pt idx="4">
                  <c:v>113315</c:v>
                </c:pt>
                <c:pt idx="5">
                  <c:v>256697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0.67200137759734502</c:v>
                </c:pt>
                <c:pt idx="1">
                  <c:v>0.63229585391064658</c:v>
                </c:pt>
                <c:pt idx="2">
                  <c:v>0.61802401700071097</c:v>
                </c:pt>
                <c:pt idx="3">
                  <c:v>0.86272316822530193</c:v>
                </c:pt>
                <c:pt idx="4">
                  <c:v>0.59122015274004969</c:v>
                </c:pt>
                <c:pt idx="5">
                  <c:v>0.69699648832885763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0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377356</c:v>
                </c:pt>
                <c:pt idx="1">
                  <c:v>109597</c:v>
                </c:pt>
                <c:pt idx="2">
                  <c:v>106597</c:v>
                </c:pt>
                <c:pt idx="3">
                  <c:v>106556</c:v>
                </c:pt>
                <c:pt idx="4">
                  <c:v>52629</c:v>
                </c:pt>
                <c:pt idx="5">
                  <c:v>45419</c:v>
                </c:pt>
                <c:pt idx="6">
                  <c:v>43337</c:v>
                </c:pt>
                <c:pt idx="7">
                  <c:v>34918</c:v>
                </c:pt>
                <c:pt idx="8">
                  <c:v>30881</c:v>
                </c:pt>
                <c:pt idx="9">
                  <c:v>26104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285199</c:v>
                </c:pt>
                <c:pt idx="1">
                  <c:v>93240</c:v>
                </c:pt>
                <c:pt idx="2">
                  <c:v>104597</c:v>
                </c:pt>
                <c:pt idx="3">
                  <c:v>85083</c:v>
                </c:pt>
                <c:pt idx="4">
                  <c:v>61009</c:v>
                </c:pt>
                <c:pt idx="5">
                  <c:v>45255</c:v>
                </c:pt>
                <c:pt idx="6">
                  <c:v>45543</c:v>
                </c:pt>
                <c:pt idx="7">
                  <c:v>34948</c:v>
                </c:pt>
                <c:pt idx="8">
                  <c:v>33555</c:v>
                </c:pt>
                <c:pt idx="9">
                  <c:v>10603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4.8796464544496043E-3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270629846482864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7.4268793323911439E-2"/>
                  <c:y val="-7.943100002407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2874617737003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1.92636470899841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1785375118708452E-2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377356</c:v>
                </c:pt>
                <c:pt idx="1">
                  <c:v>109597</c:v>
                </c:pt>
                <c:pt idx="2">
                  <c:v>106597</c:v>
                </c:pt>
                <c:pt idx="3">
                  <c:v>106556</c:v>
                </c:pt>
                <c:pt idx="4">
                  <c:v>52629</c:v>
                </c:pt>
                <c:pt idx="5">
                  <c:v>45419</c:v>
                </c:pt>
                <c:pt idx="6">
                  <c:v>43337</c:v>
                </c:pt>
                <c:pt idx="7">
                  <c:v>34918</c:v>
                </c:pt>
                <c:pt idx="8">
                  <c:v>30881</c:v>
                </c:pt>
                <c:pt idx="9">
                  <c:v>26104</c:v>
                </c:pt>
                <c:pt idx="10">
                  <c:v>149646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377356</c:v>
                </c:pt>
                <c:pt idx="1">
                  <c:v>109597</c:v>
                </c:pt>
                <c:pt idx="2">
                  <c:v>106597</c:v>
                </c:pt>
                <c:pt idx="3">
                  <c:v>106556</c:v>
                </c:pt>
                <c:pt idx="4">
                  <c:v>52629</c:v>
                </c:pt>
                <c:pt idx="5">
                  <c:v>45419</c:v>
                </c:pt>
                <c:pt idx="6">
                  <c:v>43337</c:v>
                </c:pt>
                <c:pt idx="7">
                  <c:v>34918</c:v>
                </c:pt>
                <c:pt idx="8">
                  <c:v>30881</c:v>
                </c:pt>
                <c:pt idx="9">
                  <c:v>26104</c:v>
                </c:pt>
                <c:pt idx="10">
                  <c:v>149646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0368909993121089"/>
                  <c:y val="-9.18947717742178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4664609671882617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0.11652843394575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8264444043731165E-2"/>
                  <c:y val="-7.1621323196669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4438634102034953E-2"/>
                  <c:y val="6.1876006878450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285199</c:v>
                </c:pt>
                <c:pt idx="1">
                  <c:v>93240</c:v>
                </c:pt>
                <c:pt idx="2">
                  <c:v>104597</c:v>
                </c:pt>
                <c:pt idx="3">
                  <c:v>85083</c:v>
                </c:pt>
                <c:pt idx="4">
                  <c:v>61009</c:v>
                </c:pt>
                <c:pt idx="5">
                  <c:v>45255</c:v>
                </c:pt>
                <c:pt idx="6">
                  <c:v>45543</c:v>
                </c:pt>
                <c:pt idx="7">
                  <c:v>34948</c:v>
                </c:pt>
                <c:pt idx="8">
                  <c:v>33555</c:v>
                </c:pt>
                <c:pt idx="9">
                  <c:v>10603</c:v>
                </c:pt>
                <c:pt idx="10" formatCode="#,##0_);[Red]\(#,##0\)">
                  <c:v>163202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9" customWidth="1"/>
    <col min="3" max="3" width="9.625" style="230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4"/>
      <c r="B1" s="225"/>
      <c r="C1" s="226"/>
      <c r="D1" s="227"/>
      <c r="E1" s="227"/>
      <c r="F1" s="227"/>
      <c r="G1" s="227"/>
      <c r="H1" s="228"/>
    </row>
    <row r="2" spans="1:8" ht="24">
      <c r="A2" s="450" t="s">
        <v>131</v>
      </c>
      <c r="B2" s="451"/>
      <c r="C2" s="451"/>
      <c r="D2" s="451"/>
      <c r="E2" s="451"/>
      <c r="F2" s="451"/>
      <c r="G2" s="451"/>
      <c r="H2" s="452"/>
    </row>
    <row r="3" spans="1:8" ht="30" customHeight="1">
      <c r="A3" s="453"/>
      <c r="B3" s="451"/>
      <c r="C3" s="451"/>
      <c r="D3" s="451"/>
      <c r="E3" s="451"/>
      <c r="F3" s="451"/>
      <c r="G3" s="451"/>
      <c r="H3" s="452"/>
    </row>
    <row r="4" spans="1:8">
      <c r="A4" s="99"/>
      <c r="H4" s="231"/>
    </row>
    <row r="5" spans="1:8">
      <c r="A5" s="232"/>
      <c r="B5"/>
      <c r="C5"/>
      <c r="D5"/>
      <c r="E5"/>
      <c r="F5"/>
      <c r="G5"/>
      <c r="H5" s="233"/>
    </row>
    <row r="6" spans="1:8" ht="23.25" customHeight="1">
      <c r="A6" s="234"/>
      <c r="B6" s="235" t="s">
        <v>132</v>
      </c>
      <c r="C6" s="236"/>
      <c r="D6" s="237" t="s">
        <v>133</v>
      </c>
      <c r="E6" s="237"/>
      <c r="F6" s="238"/>
      <c r="G6" s="238"/>
      <c r="H6" s="231"/>
    </row>
    <row r="7" spans="1:8" s="238" customFormat="1" ht="17.100000000000001" customHeight="1">
      <c r="A7" s="239"/>
      <c r="B7" s="240">
        <v>1</v>
      </c>
      <c r="C7" s="241"/>
      <c r="D7" s="238" t="s">
        <v>134</v>
      </c>
      <c r="G7" s="242"/>
      <c r="H7" s="243"/>
    </row>
    <row r="8" spans="1:8" s="238" customFormat="1" ht="17.100000000000001" customHeight="1">
      <c r="A8" s="239"/>
      <c r="B8" s="244"/>
      <c r="C8" s="241"/>
      <c r="H8" s="243"/>
    </row>
    <row r="9" spans="1:8" s="238" customFormat="1" ht="17.100000000000001" customHeight="1">
      <c r="A9" s="239"/>
      <c r="B9" s="245">
        <v>2</v>
      </c>
      <c r="C9" s="241"/>
      <c r="D9" s="238" t="s">
        <v>135</v>
      </c>
      <c r="G9" s="242"/>
      <c r="H9" s="243"/>
    </row>
    <row r="10" spans="1:8" s="238" customFormat="1" ht="17.100000000000001" customHeight="1">
      <c r="A10" s="239"/>
      <c r="B10" s="244"/>
      <c r="C10" s="241"/>
      <c r="H10" s="243"/>
    </row>
    <row r="11" spans="1:8" s="238" customFormat="1" ht="17.100000000000001" customHeight="1">
      <c r="A11" s="239"/>
      <c r="B11" s="246">
        <v>3</v>
      </c>
      <c r="C11" s="241"/>
      <c r="D11" s="238" t="s">
        <v>136</v>
      </c>
      <c r="G11" s="242"/>
      <c r="H11" s="243"/>
    </row>
    <row r="12" spans="1:8" s="238" customFormat="1" ht="17.100000000000001" customHeight="1">
      <c r="A12" s="239"/>
      <c r="B12" s="244"/>
      <c r="C12" s="241"/>
      <c r="H12" s="243"/>
    </row>
    <row r="13" spans="1:8" s="238" customFormat="1" ht="17.100000000000001" customHeight="1">
      <c r="A13" s="239"/>
      <c r="B13" s="342">
        <v>4</v>
      </c>
      <c r="C13" s="241"/>
      <c r="D13" s="238" t="s">
        <v>137</v>
      </c>
      <c r="G13" s="242"/>
      <c r="H13" s="243"/>
    </row>
    <row r="14" spans="1:8" s="238" customFormat="1" ht="17.100000000000001" customHeight="1">
      <c r="A14" s="239"/>
      <c r="B14" s="244" t="s">
        <v>138</v>
      </c>
      <c r="C14" s="241"/>
      <c r="H14" s="243"/>
    </row>
    <row r="15" spans="1:8" s="238" customFormat="1" ht="17.100000000000001" customHeight="1">
      <c r="A15" s="239"/>
      <c r="B15" s="247">
        <v>5</v>
      </c>
      <c r="C15" s="241"/>
      <c r="D15" s="238" t="s">
        <v>139</v>
      </c>
      <c r="G15" s="242"/>
      <c r="H15" s="243"/>
    </row>
    <row r="16" spans="1:8" s="238" customFormat="1" ht="17.100000000000001" customHeight="1">
      <c r="A16" s="239"/>
      <c r="B16" s="244"/>
      <c r="C16" s="241"/>
      <c r="H16" s="243"/>
    </row>
    <row r="17" spans="1:8" s="238" customFormat="1" ht="17.100000000000001" customHeight="1">
      <c r="A17" s="239"/>
      <c r="B17" s="248">
        <v>6</v>
      </c>
      <c r="C17" s="241"/>
      <c r="D17" s="238" t="s">
        <v>140</v>
      </c>
      <c r="H17" s="243"/>
    </row>
    <row r="18" spans="1:8" s="238" customFormat="1" ht="17.100000000000001" customHeight="1">
      <c r="A18" s="239"/>
      <c r="B18" s="244"/>
      <c r="C18" s="241"/>
      <c r="H18" s="243"/>
    </row>
    <row r="19" spans="1:8" s="238" customFormat="1" ht="17.100000000000001" customHeight="1">
      <c r="A19" s="239"/>
      <c r="B19" s="249">
        <v>7</v>
      </c>
      <c r="C19" s="241"/>
      <c r="D19" s="238" t="s">
        <v>141</v>
      </c>
      <c r="H19" s="243"/>
    </row>
    <row r="20" spans="1:8" s="238" customFormat="1" ht="17.100000000000001" customHeight="1">
      <c r="A20" s="239"/>
      <c r="B20" s="244"/>
      <c r="C20" s="241"/>
      <c r="H20" s="243"/>
    </row>
    <row r="21" spans="1:8" s="238" customFormat="1" ht="17.100000000000001" customHeight="1">
      <c r="A21" s="239"/>
      <c r="B21" s="250">
        <v>8</v>
      </c>
      <c r="C21" s="241"/>
      <c r="D21" s="238" t="s">
        <v>142</v>
      </c>
      <c r="H21" s="243"/>
    </row>
    <row r="22" spans="1:8" s="238" customFormat="1" ht="17.100000000000001" customHeight="1">
      <c r="A22" s="239"/>
      <c r="B22" s="244"/>
      <c r="C22" s="241"/>
      <c r="H22" s="243"/>
    </row>
    <row r="23" spans="1:8" s="238" customFormat="1" ht="17.100000000000001" customHeight="1">
      <c r="A23" s="239"/>
      <c r="B23" s="251">
        <v>9</v>
      </c>
      <c r="C23" s="241"/>
      <c r="D23" s="238" t="s">
        <v>143</v>
      </c>
      <c r="H23" s="243"/>
    </row>
    <row r="24" spans="1:8" s="238" customFormat="1" ht="17.100000000000001" customHeight="1">
      <c r="A24" s="239"/>
      <c r="B24" s="244"/>
      <c r="C24" s="241"/>
      <c r="H24" s="243"/>
    </row>
    <row r="25" spans="1:8" s="238" customFormat="1" ht="17.100000000000001" customHeight="1">
      <c r="A25" s="239"/>
      <c r="B25" s="252">
        <v>10</v>
      </c>
      <c r="C25" s="241"/>
      <c r="D25" s="238" t="s">
        <v>144</v>
      </c>
      <c r="H25" s="243"/>
    </row>
    <row r="26" spans="1:8" s="238" customFormat="1" ht="17.100000000000001" customHeight="1">
      <c r="A26" s="239"/>
      <c r="B26" s="244"/>
      <c r="C26" s="241"/>
      <c r="H26" s="243"/>
    </row>
    <row r="27" spans="1:8" s="238" customFormat="1" ht="17.100000000000001" customHeight="1">
      <c r="A27" s="239"/>
      <c r="B27" s="253">
        <v>11</v>
      </c>
      <c r="C27" s="241"/>
      <c r="D27" s="238" t="s">
        <v>145</v>
      </c>
      <c r="H27" s="243"/>
    </row>
    <row r="28" spans="1:8" s="238" customFormat="1" ht="17.100000000000001" customHeight="1">
      <c r="A28" s="239"/>
      <c r="B28" s="244"/>
      <c r="C28" s="241"/>
      <c r="H28" s="243"/>
    </row>
    <row r="29" spans="1:8" s="238" customFormat="1" ht="17.100000000000001" customHeight="1">
      <c r="A29" s="239"/>
      <c r="B29" s="269">
        <v>12</v>
      </c>
      <c r="C29" s="241"/>
      <c r="D29" s="238" t="s">
        <v>146</v>
      </c>
      <c r="H29" s="243"/>
    </row>
    <row r="30" spans="1:8" s="238" customFormat="1" ht="17.100000000000001" customHeight="1">
      <c r="A30" s="254"/>
      <c r="B30" s="255"/>
      <c r="C30" s="256"/>
      <c r="D30" s="256"/>
      <c r="E30" s="256"/>
      <c r="F30" s="256"/>
      <c r="G30" s="256"/>
      <c r="H30" s="257"/>
    </row>
    <row r="31" spans="1:8" s="238" customFormat="1" ht="17.100000000000001" customHeight="1">
      <c r="A31" s="239"/>
      <c r="B31" s="269">
        <v>13</v>
      </c>
      <c r="C31" s="258"/>
      <c r="D31" s="238" t="s">
        <v>147</v>
      </c>
      <c r="H31" s="243"/>
    </row>
    <row r="32" spans="1:8" s="238" customFormat="1" ht="17.100000000000001" customHeight="1">
      <c r="A32" s="239"/>
      <c r="B32" s="244"/>
      <c r="C32" s="241"/>
      <c r="H32" s="243"/>
    </row>
    <row r="33" spans="1:8" s="238" customFormat="1" ht="17.100000000000001" customHeight="1">
      <c r="A33" s="239"/>
      <c r="B33" s="269">
        <v>14</v>
      </c>
      <c r="C33" s="241"/>
      <c r="D33" s="238" t="s">
        <v>148</v>
      </c>
      <c r="H33" s="243"/>
    </row>
    <row r="34" spans="1:8" s="238" customFormat="1" ht="17.100000000000001" customHeight="1">
      <c r="A34" s="259"/>
      <c r="B34" s="244"/>
      <c r="C34" s="241"/>
      <c r="D34" s="260"/>
      <c r="E34" s="260"/>
      <c r="F34" s="260"/>
      <c r="G34" s="260"/>
      <c r="H34" s="261"/>
    </row>
    <row r="35" spans="1:8" s="238" customFormat="1" ht="17.100000000000001" customHeight="1">
      <c r="A35" s="239"/>
      <c r="B35" s="269">
        <v>15</v>
      </c>
      <c r="C35" s="241"/>
      <c r="D35" s="238" t="s">
        <v>91</v>
      </c>
      <c r="E35" s="238" t="s">
        <v>149</v>
      </c>
      <c r="H35" s="243"/>
    </row>
    <row r="36" spans="1:8" s="238" customFormat="1" ht="17.100000000000001" customHeight="1">
      <c r="A36" s="259"/>
      <c r="B36" s="262"/>
      <c r="C36" s="260"/>
      <c r="D36" s="260"/>
      <c r="E36" s="260"/>
      <c r="F36" s="260"/>
      <c r="G36" s="260"/>
      <c r="H36" s="261"/>
    </row>
    <row r="37" spans="1:8" s="238" customFormat="1" ht="17.100000000000001" customHeight="1">
      <c r="A37" s="239"/>
      <c r="B37" s="269">
        <v>16</v>
      </c>
      <c r="C37" s="258"/>
      <c r="D37" s="238" t="s">
        <v>150</v>
      </c>
      <c r="H37" s="243"/>
    </row>
    <row r="38" spans="1:8" s="238" customFormat="1" ht="17.100000000000001" customHeight="1">
      <c r="A38" s="239"/>
      <c r="B38" s="244"/>
      <c r="C38" s="241"/>
      <c r="H38" s="243"/>
    </row>
    <row r="39" spans="1:8" s="238" customFormat="1" ht="17.100000000000001" customHeight="1">
      <c r="A39" s="239"/>
      <c r="B39" s="269">
        <v>17</v>
      </c>
      <c r="C39" s="258"/>
      <c r="D39" s="238" t="s">
        <v>151</v>
      </c>
      <c r="H39" s="243"/>
    </row>
    <row r="40" spans="1:8" s="238" customFormat="1" ht="17.100000000000001" customHeight="1">
      <c r="A40" s="239"/>
      <c r="B40" s="270"/>
      <c r="C40" s="258"/>
      <c r="H40" s="243"/>
    </row>
    <row r="41" spans="1:8" s="238" customFormat="1" ht="17.100000000000001" customHeight="1">
      <c r="A41" s="239"/>
      <c r="B41" s="244"/>
      <c r="C41" s="241"/>
      <c r="H41" s="243"/>
    </row>
    <row r="42" spans="1:8" s="238" customFormat="1" ht="29.25" customHeight="1">
      <c r="A42" s="454" t="s">
        <v>152</v>
      </c>
      <c r="B42" s="455"/>
      <c r="C42" s="455"/>
      <c r="D42" s="455"/>
      <c r="E42" s="455"/>
      <c r="F42" s="455"/>
      <c r="G42" s="455"/>
      <c r="H42" s="456"/>
    </row>
    <row r="43" spans="1:8" s="238" customFormat="1" ht="14.25">
      <c r="A43" s="263"/>
      <c r="B43" s="264"/>
      <c r="C43" s="265"/>
      <c r="D43" s="266"/>
      <c r="E43" s="266"/>
      <c r="F43" s="266"/>
      <c r="G43" s="266"/>
      <c r="H43" s="267"/>
    </row>
    <row r="44" spans="1:8" s="268" customFormat="1">
      <c r="B44" s="229"/>
      <c r="C44" s="230"/>
    </row>
    <row r="45" spans="1:8" s="268" customFormat="1">
      <c r="B45" s="229"/>
      <c r="C45" s="230"/>
    </row>
    <row r="46" spans="1:8" s="268" customFormat="1">
      <c r="B46" s="229"/>
      <c r="C46" s="230"/>
    </row>
    <row r="47" spans="1:8" s="268" customFormat="1">
      <c r="B47" s="229"/>
      <c r="C47" s="230"/>
    </row>
    <row r="48" spans="1:8" s="268" customFormat="1">
      <c r="B48" s="229"/>
      <c r="C48" s="230"/>
    </row>
    <row r="49" spans="2:3" s="268" customFormat="1">
      <c r="B49" s="229"/>
      <c r="C49" s="230"/>
    </row>
    <row r="50" spans="2:3" s="268" customFormat="1">
      <c r="B50" s="229"/>
      <c r="C50" s="230"/>
    </row>
    <row r="51" spans="2:3" s="268" customFormat="1">
      <c r="B51" s="229"/>
      <c r="C51" s="230"/>
    </row>
    <row r="52" spans="2:3" s="268" customFormat="1">
      <c r="B52" s="229"/>
      <c r="C52" s="230"/>
    </row>
    <row r="53" spans="2:3" s="268" customFormat="1">
      <c r="B53" s="229"/>
      <c r="C53" s="230"/>
    </row>
    <row r="54" spans="2:3" s="268" customFormat="1">
      <c r="B54" s="229"/>
      <c r="C54" s="230"/>
    </row>
    <row r="55" spans="2:3" s="268" customFormat="1">
      <c r="B55" s="229"/>
      <c r="C55" s="230"/>
    </row>
    <row r="56" spans="2:3" s="268" customFormat="1">
      <c r="B56" s="229"/>
      <c r="C56" s="230"/>
    </row>
    <row r="57" spans="2:3" s="268" customFormat="1">
      <c r="B57" s="229"/>
      <c r="C57" s="230"/>
    </row>
    <row r="58" spans="2:3" s="268" customFormat="1">
      <c r="B58" s="229"/>
      <c r="C58" s="230"/>
    </row>
    <row r="59" spans="2:3" s="268" customFormat="1">
      <c r="B59" s="229"/>
      <c r="C59" s="230"/>
    </row>
    <row r="60" spans="2:3" s="268" customFormat="1">
      <c r="B60" s="229"/>
      <c r="C60" s="230"/>
    </row>
    <row r="61" spans="2:3" s="268" customFormat="1">
      <c r="B61" s="229"/>
      <c r="C61" s="230"/>
    </row>
    <row r="62" spans="2:3" s="268" customFormat="1">
      <c r="B62" s="229"/>
      <c r="C62" s="230"/>
    </row>
    <row r="63" spans="2:3" s="268" customFormat="1">
      <c r="B63" s="229"/>
      <c r="C63" s="230"/>
    </row>
    <row r="64" spans="2:3" s="268" customFormat="1">
      <c r="B64" s="229"/>
      <c r="C64" s="230"/>
    </row>
    <row r="65" spans="2:3" s="268" customFormat="1">
      <c r="B65" s="229"/>
      <c r="C65" s="230"/>
    </row>
    <row r="66" spans="2:3" s="268" customFormat="1">
      <c r="B66" s="229"/>
      <c r="C66" s="230"/>
    </row>
    <row r="67" spans="2:3" s="268" customFormat="1">
      <c r="B67" s="229"/>
      <c r="C67" s="230"/>
    </row>
    <row r="68" spans="2:3" s="268" customFormat="1">
      <c r="B68" s="229"/>
      <c r="C68" s="230"/>
    </row>
    <row r="69" spans="2:3" s="268" customFormat="1">
      <c r="B69" s="229"/>
      <c r="C69" s="230"/>
    </row>
    <row r="70" spans="2:3" s="268" customFormat="1">
      <c r="B70" s="229"/>
      <c r="C70" s="230"/>
    </row>
    <row r="71" spans="2:3" s="268" customFormat="1">
      <c r="B71" s="229"/>
      <c r="C71" s="230"/>
    </row>
    <row r="72" spans="2:3" s="268" customFormat="1">
      <c r="B72" s="229"/>
      <c r="C72" s="230"/>
    </row>
    <row r="73" spans="2:3" s="268" customFormat="1">
      <c r="B73" s="229"/>
      <c r="C73" s="230"/>
    </row>
    <row r="74" spans="2:3" s="268" customFormat="1">
      <c r="B74" s="229"/>
      <c r="C74" s="230"/>
    </row>
    <row r="75" spans="2:3" s="268" customFormat="1">
      <c r="B75" s="229"/>
      <c r="C75" s="230"/>
    </row>
    <row r="76" spans="2:3" s="268" customFormat="1">
      <c r="B76" s="229"/>
      <c r="C76" s="230"/>
    </row>
    <row r="77" spans="2:3" s="268" customFormat="1">
      <c r="B77" s="229"/>
      <c r="C77" s="230"/>
    </row>
    <row r="78" spans="2:3" s="268" customFormat="1">
      <c r="B78" s="229"/>
      <c r="C78" s="230"/>
    </row>
    <row r="79" spans="2:3" s="268" customFormat="1">
      <c r="B79" s="229"/>
      <c r="C79" s="230"/>
    </row>
    <row r="80" spans="2:3" s="268" customFormat="1">
      <c r="B80" s="229"/>
      <c r="C80" s="230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N7" sqref="N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175</v>
      </c>
      <c r="R1" s="104"/>
    </row>
    <row r="2" spans="8:30">
      <c r="H2" s="183" t="s">
        <v>208</v>
      </c>
      <c r="I2" s="3"/>
      <c r="J2" s="184" t="s">
        <v>102</v>
      </c>
      <c r="K2" s="3"/>
      <c r="L2" s="294" t="s">
        <v>193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4" t="s">
        <v>99</v>
      </c>
      <c r="N3" s="434"/>
      <c r="S3" s="26"/>
      <c r="T3" s="26"/>
      <c r="U3" s="26"/>
    </row>
    <row r="4" spans="8:30" ht="13.5" customHeight="1">
      <c r="H4" s="89">
        <v>16987</v>
      </c>
      <c r="I4" s="3">
        <v>37</v>
      </c>
      <c r="J4" s="160" t="s">
        <v>37</v>
      </c>
      <c r="K4" s="116">
        <f>SUM(I4)</f>
        <v>37</v>
      </c>
      <c r="L4" s="310">
        <v>10765</v>
      </c>
      <c r="M4" s="395"/>
      <c r="N4" s="434"/>
      <c r="O4" s="90"/>
      <c r="S4" s="26"/>
      <c r="T4" s="26"/>
      <c r="U4" s="26"/>
    </row>
    <row r="5" spans="8:30" ht="13.5" customHeight="1">
      <c r="H5" s="88">
        <v>13559</v>
      </c>
      <c r="I5" s="3">
        <v>33</v>
      </c>
      <c r="J5" s="160" t="s">
        <v>0</v>
      </c>
      <c r="K5" s="116">
        <f t="shared" ref="K5:K13" si="0">SUM(I5)</f>
        <v>33</v>
      </c>
      <c r="L5" s="311">
        <v>13961</v>
      </c>
      <c r="M5" s="45"/>
      <c r="N5" s="434"/>
      <c r="O5" s="90"/>
      <c r="S5" s="26"/>
      <c r="T5" s="26"/>
      <c r="U5" s="26"/>
    </row>
    <row r="6" spans="8:30" ht="13.5" customHeight="1">
      <c r="H6" s="44">
        <v>10562</v>
      </c>
      <c r="I6" s="3">
        <v>26</v>
      </c>
      <c r="J6" s="160" t="s">
        <v>30</v>
      </c>
      <c r="K6" s="116">
        <f t="shared" si="0"/>
        <v>26</v>
      </c>
      <c r="L6" s="311">
        <v>18375</v>
      </c>
      <c r="M6" s="45"/>
      <c r="N6" s="434"/>
      <c r="O6" s="90"/>
      <c r="S6" s="26"/>
      <c r="T6" s="26"/>
      <c r="U6" s="26"/>
    </row>
    <row r="7" spans="8:30" ht="13.5" customHeight="1">
      <c r="H7" s="44">
        <v>5895</v>
      </c>
      <c r="I7" s="3">
        <v>25</v>
      </c>
      <c r="J7" s="160" t="s">
        <v>29</v>
      </c>
      <c r="K7" s="116">
        <f t="shared" si="0"/>
        <v>25</v>
      </c>
      <c r="L7" s="311">
        <v>5557</v>
      </c>
      <c r="M7" s="45"/>
      <c r="N7" s="434"/>
      <c r="O7" s="90"/>
      <c r="S7" s="26"/>
      <c r="T7" s="26"/>
      <c r="U7" s="26"/>
    </row>
    <row r="8" spans="8:30">
      <c r="H8" s="121">
        <v>5791</v>
      </c>
      <c r="I8" s="33">
        <v>40</v>
      </c>
      <c r="J8" s="160" t="s">
        <v>2</v>
      </c>
      <c r="K8" s="116">
        <f t="shared" si="0"/>
        <v>40</v>
      </c>
      <c r="L8" s="311">
        <v>5951</v>
      </c>
      <c r="M8" s="45"/>
      <c r="N8" s="90"/>
      <c r="O8" s="90"/>
      <c r="S8" s="26"/>
      <c r="T8" s="26"/>
      <c r="U8" s="26"/>
    </row>
    <row r="9" spans="8:30">
      <c r="H9" s="193">
        <v>5693</v>
      </c>
      <c r="I9" s="3">
        <v>27</v>
      </c>
      <c r="J9" s="160" t="s">
        <v>31</v>
      </c>
      <c r="K9" s="116">
        <f t="shared" si="0"/>
        <v>27</v>
      </c>
      <c r="L9" s="311">
        <v>3046</v>
      </c>
      <c r="M9" s="45"/>
      <c r="N9" s="90"/>
      <c r="O9" s="90"/>
      <c r="S9" s="26"/>
      <c r="T9" s="26"/>
      <c r="U9" s="26"/>
    </row>
    <row r="10" spans="8:30">
      <c r="H10" s="88">
        <v>5395</v>
      </c>
      <c r="I10" s="14">
        <v>14</v>
      </c>
      <c r="J10" s="162" t="s">
        <v>19</v>
      </c>
      <c r="K10" s="116">
        <f t="shared" si="0"/>
        <v>14</v>
      </c>
      <c r="L10" s="311">
        <v>4926</v>
      </c>
      <c r="S10" s="26"/>
      <c r="T10" s="26"/>
      <c r="U10" s="26"/>
    </row>
    <row r="11" spans="8:30">
      <c r="H11" s="89">
        <v>4108</v>
      </c>
      <c r="I11" s="3">
        <v>36</v>
      </c>
      <c r="J11" s="160" t="s">
        <v>5</v>
      </c>
      <c r="K11" s="116">
        <f t="shared" si="0"/>
        <v>36</v>
      </c>
      <c r="L11" s="311">
        <v>5046</v>
      </c>
      <c r="M11" s="45"/>
      <c r="N11" s="90"/>
      <c r="O11" s="90"/>
      <c r="S11" s="26"/>
      <c r="T11" s="26"/>
      <c r="U11" s="26"/>
    </row>
    <row r="12" spans="8:30">
      <c r="H12" s="166">
        <v>3288</v>
      </c>
      <c r="I12" s="14">
        <v>15</v>
      </c>
      <c r="J12" s="162" t="s">
        <v>20</v>
      </c>
      <c r="K12" s="116">
        <f t="shared" si="0"/>
        <v>15</v>
      </c>
      <c r="L12" s="311">
        <v>3004</v>
      </c>
      <c r="M12" s="45"/>
      <c r="N12" s="90"/>
      <c r="O12" s="90"/>
      <c r="S12" s="26"/>
      <c r="T12" s="26"/>
      <c r="U12" s="26"/>
    </row>
    <row r="13" spans="8:30" ht="14.25" thickBot="1">
      <c r="H13" s="439">
        <v>3166</v>
      </c>
      <c r="I13" s="381">
        <v>16</v>
      </c>
      <c r="J13" s="382" t="s">
        <v>3</v>
      </c>
      <c r="K13" s="116">
        <f t="shared" si="0"/>
        <v>16</v>
      </c>
      <c r="L13" s="311">
        <v>3515</v>
      </c>
      <c r="M13" s="45"/>
      <c r="N13" s="90"/>
      <c r="O13" s="90"/>
      <c r="S13" s="26"/>
      <c r="T13" s="26"/>
      <c r="U13" s="26"/>
    </row>
    <row r="14" spans="8:30" ht="14.25" thickTop="1">
      <c r="H14" s="193">
        <v>2211</v>
      </c>
      <c r="I14" s="121">
        <v>17</v>
      </c>
      <c r="J14" s="174" t="s">
        <v>21</v>
      </c>
      <c r="K14" s="107" t="s">
        <v>8</v>
      </c>
      <c r="L14" s="312">
        <v>95337</v>
      </c>
      <c r="S14" s="26"/>
      <c r="T14" s="26"/>
      <c r="U14" s="26"/>
    </row>
    <row r="15" spans="8:30">
      <c r="H15" s="427">
        <v>2196</v>
      </c>
      <c r="I15" s="3">
        <v>34</v>
      </c>
      <c r="J15" s="160" t="s">
        <v>1</v>
      </c>
      <c r="K15" s="50"/>
      <c r="L15" t="s">
        <v>60</v>
      </c>
      <c r="M15" s="405" t="s">
        <v>196</v>
      </c>
      <c r="N15" s="42" t="s">
        <v>75</v>
      </c>
      <c r="S15" s="26"/>
      <c r="T15" s="26"/>
      <c r="U15" s="26"/>
    </row>
    <row r="16" spans="8:30">
      <c r="H16" s="44">
        <v>1678</v>
      </c>
      <c r="I16" s="3">
        <v>24</v>
      </c>
      <c r="J16" s="160" t="s">
        <v>28</v>
      </c>
      <c r="K16" s="116">
        <f>SUM(I4)</f>
        <v>37</v>
      </c>
      <c r="L16" s="160" t="s">
        <v>37</v>
      </c>
      <c r="M16" s="313">
        <v>15668</v>
      </c>
      <c r="N16" s="89">
        <f>SUM(H4)</f>
        <v>16987</v>
      </c>
      <c r="O16" s="45"/>
      <c r="P16" s="17"/>
      <c r="S16" s="26"/>
      <c r="T16" s="26"/>
      <c r="U16" s="26"/>
    </row>
    <row r="17" spans="1:21">
      <c r="H17" s="193">
        <v>1610</v>
      </c>
      <c r="I17" s="3">
        <v>1</v>
      </c>
      <c r="J17" s="160" t="s">
        <v>4</v>
      </c>
      <c r="K17" s="116">
        <f t="shared" ref="K17:K25" si="1">SUM(I5)</f>
        <v>33</v>
      </c>
      <c r="L17" s="160" t="s">
        <v>0</v>
      </c>
      <c r="M17" s="314">
        <v>11152</v>
      </c>
      <c r="N17" s="89">
        <f t="shared" ref="N17:N25" si="2">SUM(H5)</f>
        <v>13559</v>
      </c>
      <c r="O17" s="45"/>
      <c r="P17" s="17"/>
      <c r="S17" s="26"/>
      <c r="T17" s="26"/>
      <c r="U17" s="26"/>
    </row>
    <row r="18" spans="1:21">
      <c r="H18" s="348">
        <v>1553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314">
        <v>11234</v>
      </c>
      <c r="N18" s="89">
        <f t="shared" si="2"/>
        <v>10562</v>
      </c>
      <c r="O18" s="45"/>
      <c r="P18" s="17"/>
      <c r="S18" s="26"/>
      <c r="T18" s="26"/>
      <c r="U18" s="26"/>
    </row>
    <row r="19" spans="1:21">
      <c r="H19" s="422">
        <v>608</v>
      </c>
      <c r="I19" s="3">
        <v>2</v>
      </c>
      <c r="J19" s="160" t="s">
        <v>6</v>
      </c>
      <c r="K19" s="116">
        <f t="shared" si="1"/>
        <v>25</v>
      </c>
      <c r="L19" s="160" t="s">
        <v>29</v>
      </c>
      <c r="M19" s="314">
        <v>6084</v>
      </c>
      <c r="N19" s="89">
        <f t="shared" si="2"/>
        <v>5895</v>
      </c>
      <c r="O19" s="45"/>
      <c r="P19" s="17"/>
      <c r="S19" s="26"/>
      <c r="T19" s="26"/>
      <c r="U19" s="26"/>
    </row>
    <row r="20" spans="1:21" ht="14.25" thickBot="1">
      <c r="H20" s="44">
        <v>415</v>
      </c>
      <c r="I20" s="3">
        <v>12</v>
      </c>
      <c r="J20" s="160" t="s">
        <v>18</v>
      </c>
      <c r="K20" s="116">
        <f t="shared" si="1"/>
        <v>40</v>
      </c>
      <c r="L20" s="160" t="s">
        <v>2</v>
      </c>
      <c r="M20" s="314">
        <v>5691</v>
      </c>
      <c r="N20" s="89">
        <f t="shared" si="2"/>
        <v>5791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203</v>
      </c>
      <c r="D21" s="59" t="s">
        <v>190</v>
      </c>
      <c r="E21" s="59" t="s">
        <v>41</v>
      </c>
      <c r="F21" s="59" t="s">
        <v>50</v>
      </c>
      <c r="G21" s="8" t="s">
        <v>174</v>
      </c>
      <c r="H21" s="44">
        <v>330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314">
        <v>5720</v>
      </c>
      <c r="N21" s="89">
        <f t="shared" si="2"/>
        <v>5693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37</v>
      </c>
      <c r="C22" s="43">
        <f t="shared" ref="C22:C31" si="3">SUM(H4)</f>
        <v>16987</v>
      </c>
      <c r="D22" s="89">
        <f>SUM(L4)</f>
        <v>10765</v>
      </c>
      <c r="E22" s="52">
        <f t="shared" ref="E22:E32" si="4">SUM(N16/M16*100)</f>
        <v>108.418432473832</v>
      </c>
      <c r="F22" s="55">
        <f>SUM(C22/D22*100)</f>
        <v>157.79842080817463</v>
      </c>
      <c r="G22" s="3"/>
      <c r="H22" s="125">
        <v>247</v>
      </c>
      <c r="I22" s="3">
        <v>21</v>
      </c>
      <c r="J22" s="160" t="s">
        <v>25</v>
      </c>
      <c r="K22" s="116">
        <f t="shared" si="1"/>
        <v>14</v>
      </c>
      <c r="L22" s="162" t="s">
        <v>19</v>
      </c>
      <c r="M22" s="314">
        <v>5483</v>
      </c>
      <c r="N22" s="89">
        <f t="shared" si="2"/>
        <v>5395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0</v>
      </c>
      <c r="C23" s="43">
        <f t="shared" si="3"/>
        <v>13559</v>
      </c>
      <c r="D23" s="89">
        <f>SUM(L5)</f>
        <v>13961</v>
      </c>
      <c r="E23" s="52">
        <f t="shared" si="4"/>
        <v>121.58357245337159</v>
      </c>
      <c r="F23" s="55">
        <f t="shared" ref="F23:F32" si="5">SUM(C23/D23*100)</f>
        <v>97.120550103860765</v>
      </c>
      <c r="G23" s="3"/>
      <c r="H23" s="91">
        <v>238</v>
      </c>
      <c r="I23" s="3">
        <v>31</v>
      </c>
      <c r="J23" s="160" t="s">
        <v>64</v>
      </c>
      <c r="K23" s="116">
        <f t="shared" si="1"/>
        <v>36</v>
      </c>
      <c r="L23" s="160" t="s">
        <v>5</v>
      </c>
      <c r="M23" s="314">
        <v>4328</v>
      </c>
      <c r="N23" s="89">
        <f t="shared" si="2"/>
        <v>4108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10562</v>
      </c>
      <c r="D24" s="89">
        <f t="shared" ref="D24:D31" si="6">SUM(L6)</f>
        <v>18375</v>
      </c>
      <c r="E24" s="52">
        <f t="shared" si="4"/>
        <v>94.018159159693781</v>
      </c>
      <c r="F24" s="55">
        <f t="shared" si="5"/>
        <v>57.480272108843536</v>
      </c>
      <c r="G24" s="3"/>
      <c r="H24" s="375">
        <v>155</v>
      </c>
      <c r="I24" s="3">
        <v>22</v>
      </c>
      <c r="J24" s="160" t="s">
        <v>26</v>
      </c>
      <c r="K24" s="116">
        <f t="shared" si="1"/>
        <v>15</v>
      </c>
      <c r="L24" s="162" t="s">
        <v>20</v>
      </c>
      <c r="M24" s="314">
        <v>3265</v>
      </c>
      <c r="N24" s="89">
        <f t="shared" si="2"/>
        <v>3288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29</v>
      </c>
      <c r="C25" s="43">
        <f t="shared" si="3"/>
        <v>5895</v>
      </c>
      <c r="D25" s="89">
        <f t="shared" si="6"/>
        <v>5557</v>
      </c>
      <c r="E25" s="52">
        <f t="shared" si="4"/>
        <v>96.89349112426035</v>
      </c>
      <c r="F25" s="55">
        <f t="shared" si="5"/>
        <v>106.08241857117149</v>
      </c>
      <c r="G25" s="3"/>
      <c r="H25" s="125">
        <v>115</v>
      </c>
      <c r="I25" s="3">
        <v>19</v>
      </c>
      <c r="J25" s="160" t="s">
        <v>23</v>
      </c>
      <c r="K25" s="180">
        <f t="shared" si="1"/>
        <v>16</v>
      </c>
      <c r="L25" s="382" t="s">
        <v>3</v>
      </c>
      <c r="M25" s="315">
        <v>3176</v>
      </c>
      <c r="N25" s="166">
        <f t="shared" si="2"/>
        <v>3166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5791</v>
      </c>
      <c r="D26" s="89">
        <f t="shared" si="6"/>
        <v>5951</v>
      </c>
      <c r="E26" s="52">
        <f t="shared" si="4"/>
        <v>101.75716042874714</v>
      </c>
      <c r="F26" s="55">
        <f t="shared" si="5"/>
        <v>97.311376239287512</v>
      </c>
      <c r="G26" s="12"/>
      <c r="H26" s="91">
        <v>80</v>
      </c>
      <c r="I26" s="3">
        <v>4</v>
      </c>
      <c r="J26" s="160" t="s">
        <v>11</v>
      </c>
      <c r="K26" s="3"/>
      <c r="L26" s="364" t="s">
        <v>8</v>
      </c>
      <c r="M26" s="316">
        <v>83441</v>
      </c>
      <c r="N26" s="191">
        <f>SUM(H44)</f>
        <v>86094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5693</v>
      </c>
      <c r="D27" s="89">
        <f t="shared" si="6"/>
        <v>3046</v>
      </c>
      <c r="E27" s="52">
        <f t="shared" si="4"/>
        <v>99.527972027972027</v>
      </c>
      <c r="F27" s="55">
        <f t="shared" si="5"/>
        <v>186.90085357846357</v>
      </c>
      <c r="G27" s="3"/>
      <c r="H27" s="91">
        <v>73</v>
      </c>
      <c r="I27" s="3">
        <v>32</v>
      </c>
      <c r="J27" s="160" t="s">
        <v>35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19</v>
      </c>
      <c r="C28" s="43">
        <f t="shared" si="3"/>
        <v>5395</v>
      </c>
      <c r="D28" s="89">
        <f t="shared" si="6"/>
        <v>4926</v>
      </c>
      <c r="E28" s="52">
        <f t="shared" si="4"/>
        <v>98.395039212110163</v>
      </c>
      <c r="F28" s="55">
        <f t="shared" si="5"/>
        <v>109.52090946000811</v>
      </c>
      <c r="G28" s="3"/>
      <c r="H28" s="433">
        <v>71</v>
      </c>
      <c r="I28" s="3">
        <v>9</v>
      </c>
      <c r="J28" s="3" t="s">
        <v>163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4108</v>
      </c>
      <c r="D29" s="89">
        <f t="shared" si="6"/>
        <v>5046</v>
      </c>
      <c r="E29" s="52">
        <f t="shared" si="4"/>
        <v>94.916820702402958</v>
      </c>
      <c r="F29" s="55">
        <f t="shared" si="5"/>
        <v>81.411018628616731</v>
      </c>
      <c r="G29" s="11"/>
      <c r="H29" s="91">
        <v>42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3288</v>
      </c>
      <c r="D30" s="89">
        <f t="shared" si="6"/>
        <v>3004</v>
      </c>
      <c r="E30" s="52">
        <f t="shared" si="4"/>
        <v>100.70444104134764</v>
      </c>
      <c r="F30" s="55">
        <f t="shared" si="5"/>
        <v>109.45406125166446</v>
      </c>
      <c r="G30" s="12"/>
      <c r="H30" s="375">
        <v>21</v>
      </c>
      <c r="I30" s="3">
        <v>6</v>
      </c>
      <c r="J30" s="160" t="s">
        <v>13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2" t="s">
        <v>3</v>
      </c>
      <c r="C31" s="43">
        <f t="shared" si="3"/>
        <v>3166</v>
      </c>
      <c r="D31" s="89">
        <f t="shared" si="6"/>
        <v>3515</v>
      </c>
      <c r="E31" s="52">
        <f t="shared" si="4"/>
        <v>99.685138539042811</v>
      </c>
      <c r="F31" s="55">
        <f t="shared" si="5"/>
        <v>90.071123755334284</v>
      </c>
      <c r="G31" s="92"/>
      <c r="H31" s="125">
        <v>4</v>
      </c>
      <c r="I31" s="3">
        <v>20</v>
      </c>
      <c r="J31" s="160" t="s">
        <v>24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86094</v>
      </c>
      <c r="D32" s="67">
        <f>SUM(L14)</f>
        <v>95337</v>
      </c>
      <c r="E32" s="70">
        <f t="shared" si="4"/>
        <v>103.17949209621169</v>
      </c>
      <c r="F32" s="68">
        <f t="shared" si="5"/>
        <v>90.304918342301519</v>
      </c>
      <c r="G32" s="389">
        <v>69.900000000000006</v>
      </c>
      <c r="H32" s="440">
        <v>3</v>
      </c>
      <c r="I32" s="3">
        <v>3</v>
      </c>
      <c r="J32" s="160" t="s">
        <v>10</v>
      </c>
      <c r="L32" s="42"/>
      <c r="M32" s="26"/>
      <c r="S32" s="26"/>
      <c r="T32" s="26"/>
      <c r="U32" s="26"/>
    </row>
    <row r="33" spans="2:30">
      <c r="H33" s="43">
        <v>0</v>
      </c>
      <c r="I33" s="3">
        <v>5</v>
      </c>
      <c r="J33" s="160" t="s">
        <v>12</v>
      </c>
      <c r="L33" s="42"/>
      <c r="M33" s="26"/>
      <c r="S33" s="26"/>
      <c r="T33" s="26"/>
      <c r="U33" s="26"/>
    </row>
    <row r="34" spans="2:30">
      <c r="H34" s="97">
        <v>0</v>
      </c>
      <c r="I34" s="3">
        <v>7</v>
      </c>
      <c r="J34" s="160" t="s">
        <v>14</v>
      </c>
      <c r="S34" s="26"/>
      <c r="T34" s="26"/>
      <c r="U34" s="26"/>
    </row>
    <row r="35" spans="2:30">
      <c r="H35" s="122">
        <v>0</v>
      </c>
      <c r="I35" s="3">
        <v>8</v>
      </c>
      <c r="J35" s="160" t="s">
        <v>15</v>
      </c>
      <c r="L35" s="47"/>
      <c r="M35" s="388"/>
      <c r="O35" t="s">
        <v>201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10</v>
      </c>
      <c r="J36" s="160" t="s">
        <v>16</v>
      </c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11</v>
      </c>
      <c r="J37" s="160" t="s">
        <v>17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13</v>
      </c>
      <c r="J38" s="160" t="s">
        <v>7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18</v>
      </c>
      <c r="J39" s="160" t="s">
        <v>22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86094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91" t="s">
        <v>178</v>
      </c>
      <c r="L46" s="406" t="s">
        <v>181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208</v>
      </c>
      <c r="I47" s="3"/>
      <c r="J47" s="178" t="s">
        <v>71</v>
      </c>
      <c r="K47" s="3"/>
      <c r="L47" s="299" t="s">
        <v>193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3" t="s">
        <v>99</v>
      </c>
      <c r="S48" s="26"/>
      <c r="T48" s="26"/>
      <c r="U48" s="26"/>
      <c r="V48" s="26"/>
    </row>
    <row r="49" spans="1:22">
      <c r="H49" s="89">
        <v>81403</v>
      </c>
      <c r="I49" s="3">
        <v>26</v>
      </c>
      <c r="J49" s="160" t="s">
        <v>30</v>
      </c>
      <c r="K49" s="3">
        <f>SUM(I49)</f>
        <v>26</v>
      </c>
      <c r="L49" s="304">
        <v>82969</v>
      </c>
      <c r="S49" s="26"/>
      <c r="T49" s="26"/>
      <c r="U49" s="26"/>
      <c r="V49" s="26"/>
    </row>
    <row r="50" spans="1:22">
      <c r="H50" s="422">
        <v>17747</v>
      </c>
      <c r="I50" s="3">
        <v>13</v>
      </c>
      <c r="J50" s="160" t="s">
        <v>7</v>
      </c>
      <c r="K50" s="3">
        <f t="shared" ref="K50:K58" si="7">SUM(I50)</f>
        <v>13</v>
      </c>
      <c r="L50" s="304">
        <v>22505</v>
      </c>
      <c r="M50" s="26"/>
      <c r="N50" s="90"/>
      <c r="O50" s="90"/>
      <c r="S50" s="26"/>
      <c r="T50" s="26"/>
      <c r="U50" s="26"/>
      <c r="V50" s="26"/>
    </row>
    <row r="51" spans="1:22">
      <c r="H51" s="44">
        <v>11480</v>
      </c>
      <c r="I51" s="3">
        <v>33</v>
      </c>
      <c r="J51" s="160" t="s">
        <v>0</v>
      </c>
      <c r="K51" s="3">
        <f t="shared" si="7"/>
        <v>33</v>
      </c>
      <c r="L51" s="304">
        <v>10588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9350</v>
      </c>
      <c r="I52" s="3">
        <v>16</v>
      </c>
      <c r="J52" s="160" t="s">
        <v>3</v>
      </c>
      <c r="K52" s="3">
        <f t="shared" si="7"/>
        <v>16</v>
      </c>
      <c r="L52" s="304">
        <v>9831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203</v>
      </c>
      <c r="D53" s="59" t="s">
        <v>190</v>
      </c>
      <c r="E53" s="59" t="s">
        <v>41</v>
      </c>
      <c r="F53" s="59" t="s">
        <v>50</v>
      </c>
      <c r="G53" s="8" t="s">
        <v>174</v>
      </c>
      <c r="H53" s="88">
        <v>8784</v>
      </c>
      <c r="I53" s="3">
        <v>22</v>
      </c>
      <c r="J53" s="160" t="s">
        <v>26</v>
      </c>
      <c r="K53" s="3">
        <f t="shared" si="7"/>
        <v>22</v>
      </c>
      <c r="L53" s="304">
        <v>13535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81403</v>
      </c>
      <c r="D54" s="97">
        <f>SUM(L49)</f>
        <v>82969</v>
      </c>
      <c r="E54" s="52">
        <f t="shared" ref="E54:E64" si="9">SUM(N63/M63*100)</f>
        <v>97.321951627751275</v>
      </c>
      <c r="F54" s="52">
        <f>SUM(C54/D54*100)</f>
        <v>98.11254806011884</v>
      </c>
      <c r="G54" s="3"/>
      <c r="H54" s="88">
        <v>8138</v>
      </c>
      <c r="I54" s="3">
        <v>34</v>
      </c>
      <c r="J54" s="160" t="s">
        <v>1</v>
      </c>
      <c r="K54" s="3">
        <f t="shared" si="7"/>
        <v>34</v>
      </c>
      <c r="L54" s="304">
        <v>10484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17747</v>
      </c>
      <c r="D55" s="97">
        <f t="shared" ref="D55:D64" si="10">SUM(L50)</f>
        <v>22505</v>
      </c>
      <c r="E55" s="52">
        <f t="shared" si="9"/>
        <v>101.63211545069292</v>
      </c>
      <c r="F55" s="52">
        <f t="shared" ref="F55:F64" si="11">SUM(C55/D55*100)</f>
        <v>78.858031548544773</v>
      </c>
      <c r="G55" s="3"/>
      <c r="H55" s="44">
        <v>6421</v>
      </c>
      <c r="I55" s="3">
        <v>25</v>
      </c>
      <c r="J55" s="160" t="s">
        <v>29</v>
      </c>
      <c r="K55" s="3">
        <f t="shared" si="7"/>
        <v>25</v>
      </c>
      <c r="L55" s="304">
        <v>13325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11480</v>
      </c>
      <c r="D56" s="97">
        <f t="shared" si="10"/>
        <v>10588</v>
      </c>
      <c r="E56" s="52">
        <f t="shared" si="9"/>
        <v>86.296324137412611</v>
      </c>
      <c r="F56" s="52">
        <f t="shared" si="11"/>
        <v>108.4246316584813</v>
      </c>
      <c r="G56" s="3"/>
      <c r="H56" s="334">
        <v>5596</v>
      </c>
      <c r="I56" s="3">
        <v>24</v>
      </c>
      <c r="J56" s="160" t="s">
        <v>28</v>
      </c>
      <c r="K56" s="3">
        <f t="shared" si="7"/>
        <v>24</v>
      </c>
      <c r="L56" s="304">
        <v>6182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3</v>
      </c>
      <c r="C57" s="43">
        <f t="shared" si="8"/>
        <v>9350</v>
      </c>
      <c r="D57" s="97">
        <f t="shared" si="10"/>
        <v>9831</v>
      </c>
      <c r="E57" s="52">
        <f t="shared" si="9"/>
        <v>106.21379075315234</v>
      </c>
      <c r="F57" s="52">
        <f t="shared" si="11"/>
        <v>95.107313599837255</v>
      </c>
      <c r="G57" s="3"/>
      <c r="H57" s="91">
        <v>5453</v>
      </c>
      <c r="I57" s="3">
        <v>40</v>
      </c>
      <c r="J57" s="160" t="s">
        <v>2</v>
      </c>
      <c r="K57" s="3">
        <f t="shared" si="7"/>
        <v>40</v>
      </c>
      <c r="L57" s="304">
        <v>8460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26</v>
      </c>
      <c r="C58" s="43">
        <f t="shared" si="8"/>
        <v>8784</v>
      </c>
      <c r="D58" s="97">
        <f t="shared" si="10"/>
        <v>13535</v>
      </c>
      <c r="E58" s="52">
        <f t="shared" si="9"/>
        <v>104.50922070196312</v>
      </c>
      <c r="F58" s="52">
        <f t="shared" si="11"/>
        <v>64.898411525674177</v>
      </c>
      <c r="G58" s="12"/>
      <c r="H58" s="441">
        <v>4849</v>
      </c>
      <c r="I58" s="14">
        <v>36</v>
      </c>
      <c r="J58" s="162" t="s">
        <v>5</v>
      </c>
      <c r="K58" s="14">
        <f t="shared" si="7"/>
        <v>36</v>
      </c>
      <c r="L58" s="305">
        <v>5059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8138</v>
      </c>
      <c r="D59" s="97">
        <f t="shared" si="10"/>
        <v>10484</v>
      </c>
      <c r="E59" s="52">
        <f t="shared" si="9"/>
        <v>95.538858887062688</v>
      </c>
      <c r="F59" s="52">
        <f t="shared" si="11"/>
        <v>77.623044639450583</v>
      </c>
      <c r="G59" s="3"/>
      <c r="H59" s="442">
        <v>3124</v>
      </c>
      <c r="I59" s="336">
        <v>38</v>
      </c>
      <c r="J59" s="221" t="s">
        <v>38</v>
      </c>
      <c r="K59" s="8" t="s">
        <v>67</v>
      </c>
      <c r="L59" s="306">
        <v>192680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6421</v>
      </c>
      <c r="D60" s="97">
        <f t="shared" si="10"/>
        <v>13325</v>
      </c>
      <c r="E60" s="52">
        <f t="shared" si="9"/>
        <v>95.907393577296489</v>
      </c>
      <c r="F60" s="52">
        <f t="shared" si="11"/>
        <v>48.187617260787988</v>
      </c>
      <c r="G60" s="3"/>
      <c r="H60" s="91">
        <v>1485</v>
      </c>
      <c r="I60" s="139">
        <v>12</v>
      </c>
      <c r="J60" s="160" t="s">
        <v>18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5596</v>
      </c>
      <c r="D61" s="97">
        <f t="shared" si="10"/>
        <v>6182</v>
      </c>
      <c r="E61" s="52">
        <f t="shared" si="9"/>
        <v>99.697131658649567</v>
      </c>
      <c r="F61" s="52">
        <f t="shared" si="11"/>
        <v>90.520867033322546</v>
      </c>
      <c r="G61" s="11"/>
      <c r="H61" s="91">
        <v>1336</v>
      </c>
      <c r="I61" s="139">
        <v>21</v>
      </c>
      <c r="J61" s="3" t="s">
        <v>156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5453</v>
      </c>
      <c r="D62" s="97">
        <f t="shared" si="10"/>
        <v>8460</v>
      </c>
      <c r="E62" s="52">
        <f t="shared" si="9"/>
        <v>109.16916916916917</v>
      </c>
      <c r="F62" s="52">
        <f t="shared" si="11"/>
        <v>64.4562647754137</v>
      </c>
      <c r="G62" s="12"/>
      <c r="H62" s="125">
        <v>1037</v>
      </c>
      <c r="I62" s="173">
        <v>23</v>
      </c>
      <c r="J62" s="160" t="s">
        <v>27</v>
      </c>
      <c r="K62" s="50"/>
      <c r="L62" t="s">
        <v>61</v>
      </c>
      <c r="M62" s="405" t="s">
        <v>183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1">
        <f t="shared" si="8"/>
        <v>4849</v>
      </c>
      <c r="D63" s="137">
        <f t="shared" si="10"/>
        <v>5059</v>
      </c>
      <c r="E63" s="57">
        <f t="shared" si="9"/>
        <v>99.548347361937999</v>
      </c>
      <c r="F63" s="57">
        <f t="shared" si="11"/>
        <v>95.848982012255391</v>
      </c>
      <c r="G63" s="92"/>
      <c r="H63" s="91">
        <v>941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83643</v>
      </c>
      <c r="N63" s="89">
        <f>SUM(H49)</f>
        <v>81403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168351</v>
      </c>
      <c r="D64" s="138">
        <f t="shared" si="10"/>
        <v>192680</v>
      </c>
      <c r="E64" s="70">
        <f t="shared" si="9"/>
        <v>97.838101713827427</v>
      </c>
      <c r="F64" s="70">
        <f t="shared" si="11"/>
        <v>87.373365165040482</v>
      </c>
      <c r="G64" s="389">
        <v>71.400000000000006</v>
      </c>
      <c r="H64" s="91">
        <v>693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17462</v>
      </c>
      <c r="N64" s="89">
        <f t="shared" ref="N64:N72" si="13">SUM(H50)</f>
        <v>17747</v>
      </c>
      <c r="O64" s="45"/>
      <c r="S64" s="26"/>
      <c r="T64" s="26"/>
      <c r="U64" s="26"/>
      <c r="V64" s="26"/>
    </row>
    <row r="65" spans="2:22">
      <c r="H65" s="422">
        <v>191</v>
      </c>
      <c r="I65" s="3">
        <v>9</v>
      </c>
      <c r="J65" s="3" t="s">
        <v>163</v>
      </c>
      <c r="K65" s="3">
        <f t="shared" si="12"/>
        <v>33</v>
      </c>
      <c r="L65" s="160" t="s">
        <v>0</v>
      </c>
      <c r="M65" s="169">
        <v>13303</v>
      </c>
      <c r="N65" s="89">
        <f t="shared" si="13"/>
        <v>11480</v>
      </c>
      <c r="O65" s="45"/>
      <c r="S65" s="26"/>
      <c r="T65" s="26"/>
      <c r="U65" s="26"/>
      <c r="V65" s="26"/>
    </row>
    <row r="66" spans="2:22">
      <c r="H66" s="43">
        <v>150</v>
      </c>
      <c r="I66" s="3">
        <v>11</v>
      </c>
      <c r="J66" s="160" t="s">
        <v>17</v>
      </c>
      <c r="K66" s="3">
        <f t="shared" si="12"/>
        <v>16</v>
      </c>
      <c r="L66" s="160" t="s">
        <v>3</v>
      </c>
      <c r="M66" s="169">
        <v>8803</v>
      </c>
      <c r="N66" s="89">
        <f t="shared" si="13"/>
        <v>9350</v>
      </c>
      <c r="O66" s="45"/>
      <c r="S66" s="26"/>
      <c r="T66" s="26"/>
      <c r="U66" s="26"/>
      <c r="V66" s="26"/>
    </row>
    <row r="67" spans="2:22">
      <c r="H67" s="89">
        <v>68</v>
      </c>
      <c r="I67" s="3">
        <v>15</v>
      </c>
      <c r="J67" s="160" t="s">
        <v>20</v>
      </c>
      <c r="K67" s="3">
        <f t="shared" si="12"/>
        <v>22</v>
      </c>
      <c r="L67" s="160" t="s">
        <v>26</v>
      </c>
      <c r="M67" s="169">
        <v>8405</v>
      </c>
      <c r="N67" s="89">
        <f t="shared" si="13"/>
        <v>8784</v>
      </c>
      <c r="O67" s="45"/>
      <c r="S67" s="26"/>
      <c r="T67" s="26"/>
      <c r="U67" s="26"/>
      <c r="V67" s="26"/>
    </row>
    <row r="68" spans="2:22">
      <c r="B68" s="51"/>
      <c r="C68" s="26"/>
      <c r="H68" s="44">
        <v>47</v>
      </c>
      <c r="I68" s="3">
        <v>4</v>
      </c>
      <c r="J68" s="160" t="s">
        <v>11</v>
      </c>
      <c r="K68" s="3">
        <f t="shared" si="12"/>
        <v>34</v>
      </c>
      <c r="L68" s="160" t="s">
        <v>1</v>
      </c>
      <c r="M68" s="169">
        <v>8518</v>
      </c>
      <c r="N68" s="89">
        <f t="shared" si="13"/>
        <v>8138</v>
      </c>
      <c r="O68" s="45"/>
      <c r="S68" s="26"/>
      <c r="T68" s="26"/>
      <c r="U68" s="26"/>
      <c r="V68" s="26"/>
    </row>
    <row r="69" spans="2:22">
      <c r="B69" s="51"/>
      <c r="C69" s="26"/>
      <c r="H69" s="88">
        <v>42</v>
      </c>
      <c r="I69" s="3">
        <v>35</v>
      </c>
      <c r="J69" s="160" t="s">
        <v>36</v>
      </c>
      <c r="K69" s="3">
        <f t="shared" si="12"/>
        <v>25</v>
      </c>
      <c r="L69" s="160" t="s">
        <v>29</v>
      </c>
      <c r="M69" s="169">
        <v>6695</v>
      </c>
      <c r="N69" s="89">
        <f t="shared" si="13"/>
        <v>6421</v>
      </c>
      <c r="O69" s="45"/>
      <c r="S69" s="26"/>
      <c r="T69" s="26"/>
      <c r="U69" s="26"/>
      <c r="V69" s="26"/>
    </row>
    <row r="70" spans="2:22">
      <c r="B70" s="50"/>
      <c r="H70" s="334">
        <v>10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5613</v>
      </c>
      <c r="N70" s="89">
        <f t="shared" si="13"/>
        <v>5596</v>
      </c>
      <c r="O70" s="45"/>
      <c r="S70" s="26"/>
      <c r="T70" s="26"/>
      <c r="U70" s="26"/>
      <c r="V70" s="26"/>
    </row>
    <row r="71" spans="2:22">
      <c r="B71" s="50"/>
      <c r="H71" s="44">
        <v>6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4995</v>
      </c>
      <c r="N71" s="89">
        <f t="shared" si="13"/>
        <v>5453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4871</v>
      </c>
      <c r="N72" s="89">
        <f t="shared" si="13"/>
        <v>4849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172071</v>
      </c>
      <c r="N73" s="167">
        <f>SUM(H89)</f>
        <v>168351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8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168351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82" sqref="L82:M8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3" t="s">
        <v>176</v>
      </c>
      <c r="J1" s="101"/>
      <c r="Q1" s="26"/>
      <c r="R1" s="108"/>
    </row>
    <row r="2" spans="5:30">
      <c r="H2" s="417" t="s">
        <v>210</v>
      </c>
      <c r="I2" s="3"/>
      <c r="J2" s="185" t="s">
        <v>103</v>
      </c>
      <c r="K2" s="3"/>
      <c r="L2" s="179" t="s">
        <v>211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34"/>
      <c r="R3" s="48"/>
      <c r="S3" s="26"/>
      <c r="T3" s="26"/>
      <c r="U3" s="26"/>
      <c r="V3" s="26"/>
    </row>
    <row r="4" spans="5:30" ht="13.5" customHeight="1">
      <c r="H4" s="89">
        <v>73576</v>
      </c>
      <c r="I4" s="3">
        <v>31</v>
      </c>
      <c r="J4" s="33" t="s">
        <v>64</v>
      </c>
      <c r="K4" s="201">
        <f>SUM(I4)</f>
        <v>31</v>
      </c>
      <c r="L4" s="273">
        <v>87197</v>
      </c>
      <c r="M4" s="395"/>
      <c r="N4" s="434"/>
      <c r="R4" s="48"/>
      <c r="S4" s="26"/>
      <c r="T4" s="26"/>
      <c r="U4" s="26"/>
      <c r="V4" s="26"/>
    </row>
    <row r="5" spans="5:30" ht="13.5" customHeight="1">
      <c r="H5" s="88">
        <v>44087</v>
      </c>
      <c r="I5" s="3">
        <v>2</v>
      </c>
      <c r="J5" s="33" t="s">
        <v>6</v>
      </c>
      <c r="K5" s="201">
        <f t="shared" ref="K5:K13" si="0">SUM(I5)</f>
        <v>2</v>
      </c>
      <c r="L5" s="273">
        <v>50290</v>
      </c>
      <c r="M5" s="45"/>
      <c r="N5" s="434"/>
      <c r="R5" s="48"/>
      <c r="S5" s="26"/>
      <c r="T5" s="26"/>
      <c r="U5" s="26"/>
      <c r="V5" s="26"/>
    </row>
    <row r="6" spans="5:30" ht="13.5" customHeight="1">
      <c r="H6" s="88">
        <v>31222</v>
      </c>
      <c r="I6" s="3">
        <v>17</v>
      </c>
      <c r="J6" s="33" t="s">
        <v>21</v>
      </c>
      <c r="K6" s="201">
        <f t="shared" si="0"/>
        <v>17</v>
      </c>
      <c r="L6" s="273">
        <v>24302</v>
      </c>
      <c r="M6" s="45"/>
      <c r="N6" s="434"/>
      <c r="R6" s="48"/>
      <c r="S6" s="26"/>
      <c r="T6" s="26"/>
      <c r="U6" s="26"/>
      <c r="V6" s="26"/>
    </row>
    <row r="7" spans="5:30" ht="13.5" customHeight="1">
      <c r="H7" s="88">
        <v>30398</v>
      </c>
      <c r="I7" s="3">
        <v>3</v>
      </c>
      <c r="J7" s="33" t="s">
        <v>10</v>
      </c>
      <c r="K7" s="201">
        <f t="shared" si="0"/>
        <v>3</v>
      </c>
      <c r="L7" s="273">
        <v>19653</v>
      </c>
      <c r="M7" s="45"/>
      <c r="N7" s="434"/>
      <c r="R7" s="48"/>
      <c r="S7" s="26"/>
      <c r="T7" s="26"/>
      <c r="U7" s="26"/>
      <c r="V7" s="26"/>
    </row>
    <row r="8" spans="5:30">
      <c r="H8" s="88">
        <v>28185</v>
      </c>
      <c r="I8" s="3">
        <v>34</v>
      </c>
      <c r="J8" s="33" t="s">
        <v>1</v>
      </c>
      <c r="K8" s="201">
        <f t="shared" si="0"/>
        <v>34</v>
      </c>
      <c r="L8" s="273">
        <v>26599</v>
      </c>
      <c r="M8" s="45"/>
      <c r="R8" s="48"/>
      <c r="S8" s="26"/>
      <c r="T8" s="26"/>
      <c r="U8" s="26"/>
      <c r="V8" s="26"/>
    </row>
    <row r="9" spans="5:30">
      <c r="H9" s="44">
        <v>15327</v>
      </c>
      <c r="I9" s="3">
        <v>40</v>
      </c>
      <c r="J9" s="33" t="s">
        <v>2</v>
      </c>
      <c r="K9" s="201">
        <f t="shared" si="0"/>
        <v>40</v>
      </c>
      <c r="L9" s="273">
        <v>17409</v>
      </c>
      <c r="M9" s="45"/>
      <c r="R9" s="48"/>
      <c r="S9" s="26"/>
      <c r="T9" s="26"/>
      <c r="U9" s="26"/>
      <c r="V9" s="26"/>
    </row>
    <row r="10" spans="5:30">
      <c r="H10" s="88">
        <v>15174</v>
      </c>
      <c r="I10" s="3">
        <v>33</v>
      </c>
      <c r="J10" s="33" t="s">
        <v>0</v>
      </c>
      <c r="K10" s="201">
        <f t="shared" si="0"/>
        <v>33</v>
      </c>
      <c r="L10" s="273">
        <v>14127</v>
      </c>
      <c r="M10" s="45"/>
      <c r="R10" s="48"/>
      <c r="S10" s="26"/>
      <c r="T10" s="26"/>
      <c r="U10" s="26"/>
      <c r="V10" s="26"/>
    </row>
    <row r="11" spans="5:30">
      <c r="H11" s="88">
        <v>14861</v>
      </c>
      <c r="I11" s="3">
        <v>13</v>
      </c>
      <c r="J11" s="33" t="s">
        <v>7</v>
      </c>
      <c r="K11" s="201">
        <f t="shared" si="0"/>
        <v>13</v>
      </c>
      <c r="L11" s="273">
        <v>17096</v>
      </c>
      <c r="M11" s="45"/>
      <c r="N11" s="29"/>
      <c r="R11" s="48"/>
      <c r="S11" s="26"/>
      <c r="T11" s="26"/>
      <c r="U11" s="26"/>
      <c r="V11" s="26"/>
    </row>
    <row r="12" spans="5:30">
      <c r="H12" s="423">
        <v>11327</v>
      </c>
      <c r="I12" s="3">
        <v>38</v>
      </c>
      <c r="J12" s="33" t="s">
        <v>38</v>
      </c>
      <c r="K12" s="201">
        <f t="shared" si="0"/>
        <v>38</v>
      </c>
      <c r="L12" s="274">
        <v>12364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6">
        <v>11323</v>
      </c>
      <c r="I13" s="14">
        <v>16</v>
      </c>
      <c r="J13" s="77" t="s">
        <v>3</v>
      </c>
      <c r="K13" s="201">
        <f t="shared" si="0"/>
        <v>16</v>
      </c>
      <c r="L13" s="274">
        <v>17288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10956</v>
      </c>
      <c r="I14" s="220">
        <v>26</v>
      </c>
      <c r="J14" s="380" t="s">
        <v>30</v>
      </c>
      <c r="K14" s="107" t="s">
        <v>8</v>
      </c>
      <c r="L14" s="275">
        <v>358825</v>
      </c>
      <c r="N14" s="32"/>
      <c r="R14" s="48"/>
      <c r="S14" s="26"/>
      <c r="T14" s="26"/>
      <c r="U14" s="26"/>
      <c r="V14" s="26"/>
    </row>
    <row r="15" spans="5:30">
      <c r="H15" s="88">
        <v>9225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7664</v>
      </c>
      <c r="I16" s="3">
        <v>36</v>
      </c>
      <c r="J16" s="33" t="s">
        <v>5</v>
      </c>
      <c r="K16" s="50"/>
      <c r="L16" s="32"/>
      <c r="R16" s="48"/>
      <c r="S16" s="26"/>
      <c r="T16" s="26"/>
      <c r="U16" s="26"/>
      <c r="V16" s="26"/>
    </row>
    <row r="17" spans="1:22">
      <c r="H17" s="88">
        <v>6927</v>
      </c>
      <c r="I17" s="3">
        <v>1</v>
      </c>
      <c r="J17" s="33" t="s">
        <v>4</v>
      </c>
      <c r="L17" s="32"/>
      <c r="M17" s="399"/>
      <c r="R17" s="48"/>
      <c r="S17" s="26"/>
      <c r="T17" s="26"/>
      <c r="U17" s="26"/>
      <c r="V17" s="26"/>
    </row>
    <row r="18" spans="1:22">
      <c r="H18" s="122">
        <v>6577</v>
      </c>
      <c r="I18" s="3">
        <v>25</v>
      </c>
      <c r="J18" s="33" t="s">
        <v>29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408">
        <v>6492</v>
      </c>
      <c r="I19" s="3">
        <v>21</v>
      </c>
      <c r="J19" s="3" t="s">
        <v>156</v>
      </c>
      <c r="K19" s="116">
        <f>SUM(I4)</f>
        <v>31</v>
      </c>
      <c r="L19" s="33" t="s">
        <v>64</v>
      </c>
      <c r="M19" s="368">
        <v>85707</v>
      </c>
      <c r="N19" s="89">
        <f>SUM(H4)</f>
        <v>73576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203</v>
      </c>
      <c r="D20" s="59" t="s">
        <v>190</v>
      </c>
      <c r="E20" s="59" t="s">
        <v>41</v>
      </c>
      <c r="F20" s="59" t="s">
        <v>50</v>
      </c>
      <c r="G20" s="8" t="s">
        <v>174</v>
      </c>
      <c r="H20" s="44">
        <v>4868</v>
      </c>
      <c r="I20" s="3">
        <v>14</v>
      </c>
      <c r="J20" s="33" t="s">
        <v>19</v>
      </c>
      <c r="K20" s="116">
        <f t="shared" ref="K20:K28" si="1">SUM(I5)</f>
        <v>2</v>
      </c>
      <c r="L20" s="33" t="s">
        <v>6</v>
      </c>
      <c r="M20" s="369">
        <v>50799</v>
      </c>
      <c r="N20" s="89">
        <f t="shared" ref="N20:N28" si="2">SUM(H5)</f>
        <v>44087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200">
        <f>SUM(H4)</f>
        <v>73576</v>
      </c>
      <c r="D21" s="5">
        <f>SUM(L4)</f>
        <v>87197</v>
      </c>
      <c r="E21" s="52">
        <f t="shared" ref="E21:E30" si="3">SUM(N19/M19*100)</f>
        <v>85.845963573570415</v>
      </c>
      <c r="F21" s="52">
        <f t="shared" ref="F21:F31" si="4">SUM(C21/D21*100)</f>
        <v>84.3790497379497</v>
      </c>
      <c r="G21" s="62"/>
      <c r="H21" s="88">
        <v>4614</v>
      </c>
      <c r="I21" s="3">
        <v>24</v>
      </c>
      <c r="J21" s="33" t="s">
        <v>28</v>
      </c>
      <c r="K21" s="116">
        <f t="shared" si="1"/>
        <v>17</v>
      </c>
      <c r="L21" s="33" t="s">
        <v>21</v>
      </c>
      <c r="M21" s="369">
        <v>33044</v>
      </c>
      <c r="N21" s="89">
        <f t="shared" si="2"/>
        <v>31222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200">
        <f t="shared" ref="C22:C30" si="5">SUM(H5)</f>
        <v>44087</v>
      </c>
      <c r="D22" s="5">
        <f t="shared" ref="D22:D30" si="6">SUM(L5)</f>
        <v>50290</v>
      </c>
      <c r="E22" s="52">
        <f t="shared" si="3"/>
        <v>86.787141479162983</v>
      </c>
      <c r="F22" s="52">
        <f t="shared" si="4"/>
        <v>87.665539868761186</v>
      </c>
      <c r="G22" s="62"/>
      <c r="H22" s="44">
        <v>3669</v>
      </c>
      <c r="I22" s="3">
        <v>9</v>
      </c>
      <c r="J22" s="3" t="s">
        <v>163</v>
      </c>
      <c r="K22" s="116">
        <f t="shared" si="1"/>
        <v>3</v>
      </c>
      <c r="L22" s="33" t="s">
        <v>10</v>
      </c>
      <c r="M22" s="369">
        <v>22770</v>
      </c>
      <c r="N22" s="89">
        <f t="shared" si="2"/>
        <v>30398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200">
        <f t="shared" si="5"/>
        <v>31222</v>
      </c>
      <c r="D23" s="97">
        <f t="shared" si="6"/>
        <v>24302</v>
      </c>
      <c r="E23" s="52">
        <f t="shared" si="3"/>
        <v>94.486139692531168</v>
      </c>
      <c r="F23" s="52">
        <f t="shared" si="4"/>
        <v>128.47502263188215</v>
      </c>
      <c r="G23" s="62"/>
      <c r="H23" s="88">
        <v>2450</v>
      </c>
      <c r="I23" s="3">
        <v>10</v>
      </c>
      <c r="J23" s="33" t="s">
        <v>16</v>
      </c>
      <c r="K23" s="116">
        <f t="shared" si="1"/>
        <v>34</v>
      </c>
      <c r="L23" s="33" t="s">
        <v>1</v>
      </c>
      <c r="M23" s="369">
        <v>29111</v>
      </c>
      <c r="N23" s="89">
        <f t="shared" si="2"/>
        <v>28185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10</v>
      </c>
      <c r="C24" s="200">
        <f t="shared" si="5"/>
        <v>30398</v>
      </c>
      <c r="D24" s="5">
        <f t="shared" si="6"/>
        <v>19653</v>
      </c>
      <c r="E24" s="52">
        <f t="shared" si="3"/>
        <v>133.5002195871761</v>
      </c>
      <c r="F24" s="52">
        <f t="shared" si="4"/>
        <v>154.67358672976138</v>
      </c>
      <c r="G24" s="62"/>
      <c r="H24" s="88">
        <v>2197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9">
        <v>16582</v>
      </c>
      <c r="N24" s="89">
        <f t="shared" si="2"/>
        <v>15327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200">
        <f t="shared" si="5"/>
        <v>28185</v>
      </c>
      <c r="D25" s="5">
        <f t="shared" si="6"/>
        <v>26599</v>
      </c>
      <c r="E25" s="52">
        <f t="shared" si="3"/>
        <v>96.819071828518432</v>
      </c>
      <c r="F25" s="52">
        <f t="shared" si="4"/>
        <v>105.96263017406669</v>
      </c>
      <c r="G25" s="72"/>
      <c r="H25" s="88">
        <v>1106</v>
      </c>
      <c r="I25" s="3">
        <v>12</v>
      </c>
      <c r="J25" s="33" t="s">
        <v>18</v>
      </c>
      <c r="K25" s="116">
        <f t="shared" si="1"/>
        <v>33</v>
      </c>
      <c r="L25" s="33" t="s">
        <v>0</v>
      </c>
      <c r="M25" s="369">
        <v>13917</v>
      </c>
      <c r="N25" s="89">
        <f t="shared" si="2"/>
        <v>15174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200">
        <f t="shared" si="5"/>
        <v>15327</v>
      </c>
      <c r="D26" s="5">
        <f t="shared" si="6"/>
        <v>17409</v>
      </c>
      <c r="E26" s="52">
        <f t="shared" si="3"/>
        <v>92.431552285610906</v>
      </c>
      <c r="F26" s="52">
        <f t="shared" si="4"/>
        <v>88.040668619679479</v>
      </c>
      <c r="G26" s="62"/>
      <c r="H26" s="88">
        <v>594</v>
      </c>
      <c r="I26" s="3">
        <v>32</v>
      </c>
      <c r="J26" s="33" t="s">
        <v>35</v>
      </c>
      <c r="K26" s="116">
        <f t="shared" si="1"/>
        <v>13</v>
      </c>
      <c r="L26" s="33" t="s">
        <v>7</v>
      </c>
      <c r="M26" s="369">
        <v>14961</v>
      </c>
      <c r="N26" s="89">
        <f t="shared" si="2"/>
        <v>14861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0</v>
      </c>
      <c r="C27" s="200">
        <f t="shared" si="5"/>
        <v>15174</v>
      </c>
      <c r="D27" s="5">
        <f t="shared" si="6"/>
        <v>14127</v>
      </c>
      <c r="E27" s="52">
        <f t="shared" si="3"/>
        <v>109.03211899116189</v>
      </c>
      <c r="F27" s="52">
        <f t="shared" si="4"/>
        <v>107.41133998725844</v>
      </c>
      <c r="G27" s="62"/>
      <c r="H27" s="88">
        <v>544</v>
      </c>
      <c r="I27" s="3">
        <v>27</v>
      </c>
      <c r="J27" s="33" t="s">
        <v>31</v>
      </c>
      <c r="K27" s="116">
        <f t="shared" si="1"/>
        <v>38</v>
      </c>
      <c r="L27" s="33" t="s">
        <v>38</v>
      </c>
      <c r="M27" s="370">
        <v>12095</v>
      </c>
      <c r="N27" s="89">
        <f t="shared" si="2"/>
        <v>11327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200">
        <f t="shared" si="5"/>
        <v>14861</v>
      </c>
      <c r="D28" s="5">
        <f t="shared" si="6"/>
        <v>17096</v>
      </c>
      <c r="E28" s="52">
        <f t="shared" si="3"/>
        <v>99.331595481585452</v>
      </c>
      <c r="F28" s="52">
        <f t="shared" si="4"/>
        <v>86.926766495086568</v>
      </c>
      <c r="G28" s="73"/>
      <c r="H28" s="88">
        <v>521</v>
      </c>
      <c r="I28" s="3">
        <v>15</v>
      </c>
      <c r="J28" s="33" t="s">
        <v>20</v>
      </c>
      <c r="K28" s="180">
        <f t="shared" si="1"/>
        <v>16</v>
      </c>
      <c r="L28" s="77" t="s">
        <v>3</v>
      </c>
      <c r="M28" s="371">
        <v>11826</v>
      </c>
      <c r="N28" s="166">
        <f t="shared" si="2"/>
        <v>11323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38</v>
      </c>
      <c r="C29" s="200">
        <f t="shared" si="5"/>
        <v>11327</v>
      </c>
      <c r="D29" s="5">
        <f t="shared" si="6"/>
        <v>12364</v>
      </c>
      <c r="E29" s="52">
        <f t="shared" si="3"/>
        <v>93.650268706076886</v>
      </c>
      <c r="F29" s="52">
        <f t="shared" si="4"/>
        <v>91.61274668392106</v>
      </c>
      <c r="G29" s="72"/>
      <c r="H29" s="88">
        <v>458</v>
      </c>
      <c r="I29" s="3">
        <v>4</v>
      </c>
      <c r="J29" s="33" t="s">
        <v>11</v>
      </c>
      <c r="K29" s="114"/>
      <c r="L29" s="114" t="s">
        <v>55</v>
      </c>
      <c r="M29" s="372">
        <v>360400</v>
      </c>
      <c r="N29" s="171">
        <f>SUM(H44)</f>
        <v>345751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11323</v>
      </c>
      <c r="D30" s="5">
        <f t="shared" si="6"/>
        <v>17288</v>
      </c>
      <c r="E30" s="57">
        <f t="shared" si="3"/>
        <v>95.746659901911045</v>
      </c>
      <c r="F30" s="63">
        <f t="shared" si="4"/>
        <v>65.496298010180482</v>
      </c>
      <c r="G30" s="75"/>
      <c r="H30" s="88">
        <v>417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345751</v>
      </c>
      <c r="D31" s="67">
        <f>SUM(L14)</f>
        <v>358825</v>
      </c>
      <c r="E31" s="70">
        <f>SUM(N29/M29*100)</f>
        <v>95.935349611542733</v>
      </c>
      <c r="F31" s="63">
        <f t="shared" si="4"/>
        <v>96.356441162126387</v>
      </c>
      <c r="G31" s="83">
        <v>49.1</v>
      </c>
      <c r="H31" s="88">
        <v>356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306</v>
      </c>
      <c r="I32" s="3">
        <v>20</v>
      </c>
      <c r="J32" s="33" t="s">
        <v>24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296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290">
        <v>15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445">
        <v>8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08">
        <v>5</v>
      </c>
      <c r="I36" s="3">
        <v>19</v>
      </c>
      <c r="J36" s="33" t="s">
        <v>23</v>
      </c>
      <c r="M36" s="446"/>
      <c r="N36" s="26"/>
      <c r="R36" s="48"/>
      <c r="S36" s="26"/>
      <c r="T36" s="26"/>
      <c r="U36" s="26"/>
      <c r="V36" s="26"/>
    </row>
    <row r="37" spans="3:30">
      <c r="H37" s="290">
        <v>5</v>
      </c>
      <c r="I37" s="3">
        <v>29</v>
      </c>
      <c r="J37" s="33" t="s">
        <v>54</v>
      </c>
      <c r="L37" s="47"/>
      <c r="M37" s="447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M38" s="44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345751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5" t="s">
        <v>179</v>
      </c>
      <c r="L47" s="399" t="s">
        <v>176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210</v>
      </c>
      <c r="I48" s="3"/>
      <c r="J48" s="188" t="s">
        <v>91</v>
      </c>
      <c r="K48" s="3"/>
      <c r="L48" s="327" t="s">
        <v>211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7" t="s">
        <v>99</v>
      </c>
      <c r="M49" s="400"/>
      <c r="R49" s="48"/>
      <c r="S49" s="26"/>
      <c r="T49" s="26"/>
      <c r="U49" s="26"/>
      <c r="V49" s="26"/>
    </row>
    <row r="50" spans="1:22" ht="13.5" customHeight="1">
      <c r="H50" s="43">
        <v>15995</v>
      </c>
      <c r="I50" s="3">
        <v>16</v>
      </c>
      <c r="J50" s="33" t="s">
        <v>3</v>
      </c>
      <c r="K50" s="325">
        <f>SUM(I50)</f>
        <v>16</v>
      </c>
      <c r="L50" s="328">
        <v>15128</v>
      </c>
      <c r="M50" s="400"/>
      <c r="R50" s="48"/>
      <c r="S50" s="26"/>
      <c r="T50" s="26"/>
      <c r="U50" s="26"/>
      <c r="V50" s="26"/>
    </row>
    <row r="51" spans="1:22" ht="13.5" customHeight="1">
      <c r="H51" s="44">
        <v>14687</v>
      </c>
      <c r="I51" s="3">
        <v>26</v>
      </c>
      <c r="J51" s="33" t="s">
        <v>30</v>
      </c>
      <c r="K51" s="325">
        <f t="shared" ref="K51:K59" si="7">SUM(I51)</f>
        <v>26</v>
      </c>
      <c r="L51" s="329">
        <v>6276</v>
      </c>
      <c r="M51" s="400"/>
      <c r="R51" s="48"/>
      <c r="S51" s="26"/>
      <c r="T51" s="26"/>
      <c r="U51" s="26"/>
      <c r="V51" s="26"/>
    </row>
    <row r="52" spans="1:22" ht="14.25" thickBot="1">
      <c r="H52" s="44">
        <v>9687</v>
      </c>
      <c r="I52" s="3">
        <v>34</v>
      </c>
      <c r="J52" s="33" t="s">
        <v>1</v>
      </c>
      <c r="K52" s="325">
        <f t="shared" si="7"/>
        <v>34</v>
      </c>
      <c r="L52" s="329">
        <v>1911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203</v>
      </c>
      <c r="D53" s="59" t="s">
        <v>190</v>
      </c>
      <c r="E53" s="59" t="s">
        <v>41</v>
      </c>
      <c r="F53" s="59" t="s">
        <v>50</v>
      </c>
      <c r="G53" s="8" t="s">
        <v>174</v>
      </c>
      <c r="H53" s="44">
        <v>7948</v>
      </c>
      <c r="I53" s="3">
        <v>33</v>
      </c>
      <c r="J53" s="33" t="s">
        <v>0</v>
      </c>
      <c r="K53" s="325">
        <f t="shared" si="7"/>
        <v>33</v>
      </c>
      <c r="L53" s="329">
        <v>8688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15995</v>
      </c>
      <c r="D54" s="97">
        <f>SUM(L50)</f>
        <v>15128</v>
      </c>
      <c r="E54" s="52">
        <f t="shared" ref="E54:E63" si="8">SUM(N67/M67*100)</f>
        <v>103.78950100577509</v>
      </c>
      <c r="F54" s="52">
        <f t="shared" ref="F54:F62" si="9">SUM(C54/D54*100)</f>
        <v>105.73109465891062</v>
      </c>
      <c r="G54" s="62"/>
      <c r="H54" s="88">
        <v>1864</v>
      </c>
      <c r="I54" s="3">
        <v>40</v>
      </c>
      <c r="J54" s="33" t="s">
        <v>2</v>
      </c>
      <c r="K54" s="325">
        <f t="shared" si="7"/>
        <v>40</v>
      </c>
      <c r="L54" s="329">
        <v>1671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14687</v>
      </c>
      <c r="D55" s="97">
        <f t="shared" ref="D55:D63" si="11">SUM(L51)</f>
        <v>6276</v>
      </c>
      <c r="E55" s="52">
        <f t="shared" si="8"/>
        <v>98.201390746188821</v>
      </c>
      <c r="F55" s="52">
        <f t="shared" si="9"/>
        <v>234.01848311026131</v>
      </c>
      <c r="G55" s="62"/>
      <c r="H55" s="44">
        <v>1834</v>
      </c>
      <c r="I55" s="3">
        <v>31</v>
      </c>
      <c r="J55" s="33" t="s">
        <v>64</v>
      </c>
      <c r="K55" s="325">
        <f t="shared" si="7"/>
        <v>31</v>
      </c>
      <c r="L55" s="329">
        <v>1491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9687</v>
      </c>
      <c r="D56" s="97">
        <f t="shared" si="11"/>
        <v>1911</v>
      </c>
      <c r="E56" s="52">
        <f t="shared" si="8"/>
        <v>107.92112299465239</v>
      </c>
      <c r="F56" s="52">
        <f t="shared" si="9"/>
        <v>506.90737833594977</v>
      </c>
      <c r="G56" s="62"/>
      <c r="H56" s="290">
        <v>1774</v>
      </c>
      <c r="I56" s="3">
        <v>36</v>
      </c>
      <c r="J56" s="33" t="s">
        <v>5</v>
      </c>
      <c r="K56" s="325">
        <f t="shared" si="7"/>
        <v>36</v>
      </c>
      <c r="L56" s="329">
        <v>128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7948</v>
      </c>
      <c r="D57" s="97">
        <f t="shared" si="11"/>
        <v>8688</v>
      </c>
      <c r="E57" s="52">
        <f t="shared" si="8"/>
        <v>121.65926833001683</v>
      </c>
      <c r="F57" s="52">
        <f t="shared" si="9"/>
        <v>91.482504604051556</v>
      </c>
      <c r="G57" s="62"/>
      <c r="H57" s="334">
        <v>1548</v>
      </c>
      <c r="I57" s="3">
        <v>39</v>
      </c>
      <c r="J57" s="33" t="s">
        <v>39</v>
      </c>
      <c r="K57" s="325">
        <f t="shared" si="7"/>
        <v>39</v>
      </c>
      <c r="L57" s="329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</v>
      </c>
      <c r="C58" s="43">
        <f t="shared" si="10"/>
        <v>1864</v>
      </c>
      <c r="D58" s="97">
        <f t="shared" si="11"/>
        <v>1671</v>
      </c>
      <c r="E58" s="52">
        <f t="shared" si="8"/>
        <v>102.02517788724685</v>
      </c>
      <c r="F58" s="52">
        <f t="shared" si="9"/>
        <v>111.54997007779772</v>
      </c>
      <c r="G58" s="72"/>
      <c r="H58" s="44">
        <v>1484</v>
      </c>
      <c r="I58" s="3">
        <v>25</v>
      </c>
      <c r="J58" s="33" t="s">
        <v>29</v>
      </c>
      <c r="K58" s="325">
        <f t="shared" si="7"/>
        <v>25</v>
      </c>
      <c r="L58" s="329">
        <v>1748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64</v>
      </c>
      <c r="C59" s="43">
        <f t="shared" si="10"/>
        <v>1834</v>
      </c>
      <c r="D59" s="97">
        <f t="shared" si="11"/>
        <v>1491</v>
      </c>
      <c r="E59" s="52">
        <f t="shared" si="8"/>
        <v>91.334661354581669</v>
      </c>
      <c r="F59" s="52">
        <f t="shared" si="9"/>
        <v>123.00469483568075</v>
      </c>
      <c r="G59" s="62"/>
      <c r="H59" s="424">
        <v>1371</v>
      </c>
      <c r="I59" s="14">
        <v>22</v>
      </c>
      <c r="J59" s="77" t="s">
        <v>26</v>
      </c>
      <c r="K59" s="326">
        <f t="shared" si="7"/>
        <v>22</v>
      </c>
      <c r="L59" s="330">
        <v>1371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5</v>
      </c>
      <c r="C60" s="89">
        <f t="shared" si="10"/>
        <v>1774</v>
      </c>
      <c r="D60" s="97">
        <f t="shared" si="11"/>
        <v>128</v>
      </c>
      <c r="E60" s="52">
        <f t="shared" si="8"/>
        <v>121.00954979536154</v>
      </c>
      <c r="F60" s="52">
        <f t="shared" si="9"/>
        <v>1385.9375</v>
      </c>
      <c r="G60" s="62"/>
      <c r="H60" s="437">
        <v>1144</v>
      </c>
      <c r="I60" s="220">
        <v>14</v>
      </c>
      <c r="J60" s="380" t="s">
        <v>19</v>
      </c>
      <c r="K60" s="365" t="s">
        <v>8</v>
      </c>
      <c r="L60" s="374">
        <v>43581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1548</v>
      </c>
      <c r="D61" s="97">
        <f t="shared" si="11"/>
        <v>0</v>
      </c>
      <c r="E61" s="52">
        <f t="shared" si="8"/>
        <v>110.41369472182596</v>
      </c>
      <c r="F61" s="438" t="s">
        <v>216</v>
      </c>
      <c r="G61" s="73"/>
      <c r="H61" s="44">
        <v>1054</v>
      </c>
      <c r="I61" s="3">
        <v>38</v>
      </c>
      <c r="J61" s="33" t="s">
        <v>38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29</v>
      </c>
      <c r="C62" s="43">
        <f t="shared" si="10"/>
        <v>1484</v>
      </c>
      <c r="D62" s="97">
        <f t="shared" si="11"/>
        <v>1748</v>
      </c>
      <c r="E62" s="57">
        <f t="shared" si="8"/>
        <v>100.54200542005421</v>
      </c>
      <c r="F62" s="52">
        <f t="shared" si="9"/>
        <v>84.897025171624719</v>
      </c>
      <c r="G62" s="72"/>
      <c r="H62" s="88">
        <v>860</v>
      </c>
      <c r="I62" s="3">
        <v>17</v>
      </c>
      <c r="J62" s="33" t="s">
        <v>21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26</v>
      </c>
      <c r="C63" s="43">
        <f t="shared" si="10"/>
        <v>1371</v>
      </c>
      <c r="D63" s="97">
        <f t="shared" si="11"/>
        <v>1371</v>
      </c>
      <c r="E63" s="57">
        <f t="shared" si="8"/>
        <v>100</v>
      </c>
      <c r="F63" s="52">
        <f>SUM(C63/D63*100)</f>
        <v>100</v>
      </c>
      <c r="G63" s="75"/>
      <c r="H63" s="44">
        <v>820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64448</v>
      </c>
      <c r="D64" s="67">
        <f>SUM(L60)</f>
        <v>43581</v>
      </c>
      <c r="E64" s="70">
        <f>SUM(N77/M77*100)</f>
        <v>105.20404831864185</v>
      </c>
      <c r="F64" s="70">
        <f>SUM(C64/D64*100)</f>
        <v>147.88095729790504</v>
      </c>
      <c r="G64" s="390">
        <v>104.5</v>
      </c>
      <c r="H64" s="425">
        <v>768</v>
      </c>
      <c r="I64" s="3">
        <v>24</v>
      </c>
      <c r="J64" s="33" t="s">
        <v>28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496</v>
      </c>
      <c r="I65" s="3">
        <v>15</v>
      </c>
      <c r="J65" s="33" t="s">
        <v>20</v>
      </c>
      <c r="M65" s="399" t="s">
        <v>176</v>
      </c>
      <c r="N65" s="26"/>
      <c r="R65" s="48"/>
      <c r="S65" s="26"/>
      <c r="T65" s="26"/>
      <c r="U65" s="26"/>
      <c r="V65" s="26"/>
    </row>
    <row r="66" spans="3:22">
      <c r="H66" s="88">
        <v>400</v>
      </c>
      <c r="I66" s="3">
        <v>19</v>
      </c>
      <c r="J66" s="33" t="s">
        <v>23</v>
      </c>
      <c r="L66" s="189" t="s">
        <v>91</v>
      </c>
      <c r="M66" s="341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330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2">
        <v>15411</v>
      </c>
      <c r="N67" s="89">
        <f>SUM(H50)</f>
        <v>15995</v>
      </c>
      <c r="R67" s="48"/>
      <c r="S67" s="26"/>
      <c r="T67" s="26"/>
      <c r="U67" s="26"/>
      <c r="V67" s="26"/>
    </row>
    <row r="68" spans="3:22">
      <c r="C68" s="26"/>
      <c r="H68" s="88">
        <v>193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3">
        <v>14956</v>
      </c>
      <c r="N68" s="89">
        <f t="shared" ref="N68:N76" si="13">SUM(H51)</f>
        <v>14687</v>
      </c>
      <c r="R68" s="48"/>
      <c r="S68" s="26"/>
      <c r="T68" s="26"/>
      <c r="U68" s="26"/>
      <c r="V68" s="26"/>
    </row>
    <row r="69" spans="3:22">
      <c r="H69" s="44">
        <v>142</v>
      </c>
      <c r="I69" s="3">
        <v>9</v>
      </c>
      <c r="J69" s="3" t="s">
        <v>163</v>
      </c>
      <c r="K69" s="3">
        <f t="shared" si="12"/>
        <v>34</v>
      </c>
      <c r="L69" s="33" t="s">
        <v>1</v>
      </c>
      <c r="M69" s="393">
        <v>8976</v>
      </c>
      <c r="N69" s="89">
        <f t="shared" si="13"/>
        <v>9687</v>
      </c>
      <c r="R69" s="48"/>
      <c r="S69" s="26"/>
      <c r="T69" s="26"/>
      <c r="U69" s="26"/>
      <c r="V69" s="26"/>
    </row>
    <row r="70" spans="3:22">
      <c r="H70" s="44">
        <v>44</v>
      </c>
      <c r="I70" s="3">
        <v>13</v>
      </c>
      <c r="J70" s="33" t="s">
        <v>7</v>
      </c>
      <c r="K70" s="3">
        <f t="shared" si="12"/>
        <v>33</v>
      </c>
      <c r="L70" s="33" t="s">
        <v>0</v>
      </c>
      <c r="M70" s="393">
        <v>6533</v>
      </c>
      <c r="N70" s="89">
        <f t="shared" si="13"/>
        <v>7948</v>
      </c>
      <c r="R70" s="48"/>
      <c r="S70" s="26"/>
      <c r="T70" s="26"/>
      <c r="U70" s="26"/>
      <c r="V70" s="26"/>
    </row>
    <row r="71" spans="3:22">
      <c r="H71" s="88">
        <v>4</v>
      </c>
      <c r="I71" s="3">
        <v>23</v>
      </c>
      <c r="J71" s="33" t="s">
        <v>27</v>
      </c>
      <c r="K71" s="3">
        <f t="shared" si="12"/>
        <v>40</v>
      </c>
      <c r="L71" s="33" t="s">
        <v>2</v>
      </c>
      <c r="M71" s="393">
        <v>1827</v>
      </c>
      <c r="N71" s="89">
        <f t="shared" si="13"/>
        <v>1864</v>
      </c>
      <c r="R71" s="48"/>
      <c r="S71" s="26"/>
      <c r="T71" s="26"/>
      <c r="U71" s="26"/>
      <c r="V71" s="26"/>
    </row>
    <row r="72" spans="3:22">
      <c r="H72" s="44">
        <v>1</v>
      </c>
      <c r="I72" s="3">
        <v>28</v>
      </c>
      <c r="J72" s="33" t="s">
        <v>32</v>
      </c>
      <c r="K72" s="3">
        <f t="shared" si="12"/>
        <v>31</v>
      </c>
      <c r="L72" s="33" t="s">
        <v>64</v>
      </c>
      <c r="M72" s="393">
        <v>2008</v>
      </c>
      <c r="N72" s="89">
        <f t="shared" si="13"/>
        <v>1834</v>
      </c>
      <c r="R72" s="48"/>
      <c r="S72" s="26"/>
      <c r="T72" s="26"/>
      <c r="U72" s="26"/>
      <c r="V72" s="26"/>
    </row>
    <row r="73" spans="3:22">
      <c r="H73" s="44">
        <v>0</v>
      </c>
      <c r="I73" s="3">
        <v>2</v>
      </c>
      <c r="J73" s="33" t="s">
        <v>6</v>
      </c>
      <c r="K73" s="3">
        <f t="shared" si="12"/>
        <v>36</v>
      </c>
      <c r="L73" s="33" t="s">
        <v>5</v>
      </c>
      <c r="M73" s="393">
        <v>1466</v>
      </c>
      <c r="N73" s="89">
        <f t="shared" si="13"/>
        <v>1774</v>
      </c>
      <c r="R73" s="48"/>
      <c r="S73" s="26"/>
      <c r="T73" s="26"/>
      <c r="U73" s="26"/>
      <c r="V73" s="26"/>
    </row>
    <row r="74" spans="3:22">
      <c r="H74" s="44">
        <v>0</v>
      </c>
      <c r="I74" s="3">
        <v>3</v>
      </c>
      <c r="J74" s="33" t="s">
        <v>10</v>
      </c>
      <c r="K74" s="3">
        <f t="shared" si="12"/>
        <v>39</v>
      </c>
      <c r="L74" s="33" t="s">
        <v>39</v>
      </c>
      <c r="M74" s="393">
        <v>1402</v>
      </c>
      <c r="N74" s="89">
        <f t="shared" si="13"/>
        <v>1548</v>
      </c>
      <c r="R74" s="48"/>
      <c r="S74" s="26"/>
      <c r="T74" s="26"/>
      <c r="U74" s="26"/>
      <c r="V74" s="26"/>
    </row>
    <row r="75" spans="3:22">
      <c r="H75" s="44">
        <v>0</v>
      </c>
      <c r="I75" s="3">
        <v>4</v>
      </c>
      <c r="J75" s="33" t="s">
        <v>11</v>
      </c>
      <c r="K75" s="3">
        <f t="shared" si="12"/>
        <v>25</v>
      </c>
      <c r="L75" s="33" t="s">
        <v>29</v>
      </c>
      <c r="M75" s="393">
        <v>1476</v>
      </c>
      <c r="N75" s="89">
        <f t="shared" si="13"/>
        <v>1484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5</v>
      </c>
      <c r="J76" s="33" t="s">
        <v>12</v>
      </c>
      <c r="K76" s="14">
        <f t="shared" si="12"/>
        <v>22</v>
      </c>
      <c r="L76" s="77" t="s">
        <v>26</v>
      </c>
      <c r="M76" s="394">
        <v>1371</v>
      </c>
      <c r="N76" s="166">
        <f t="shared" si="13"/>
        <v>1371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6</v>
      </c>
      <c r="J77" s="33" t="s">
        <v>13</v>
      </c>
      <c r="K77" s="3"/>
      <c r="L77" s="114" t="s">
        <v>56</v>
      </c>
      <c r="M77" s="295">
        <v>61260</v>
      </c>
      <c r="N77" s="171">
        <f>SUM(H90)</f>
        <v>64448</v>
      </c>
      <c r="R77" s="48"/>
      <c r="S77" s="26"/>
      <c r="T77" s="26"/>
      <c r="U77" s="26"/>
      <c r="V77" s="26"/>
    </row>
    <row r="78" spans="3:22">
      <c r="H78" s="89">
        <v>0</v>
      </c>
      <c r="I78" s="3">
        <v>7</v>
      </c>
      <c r="J78" s="33" t="s">
        <v>14</v>
      </c>
      <c r="R78" s="48"/>
      <c r="S78" s="26"/>
      <c r="T78" s="26"/>
      <c r="U78" s="26"/>
      <c r="V78" s="26"/>
    </row>
    <row r="79" spans="3:22">
      <c r="H79" s="44">
        <v>0</v>
      </c>
      <c r="I79" s="3">
        <v>8</v>
      </c>
      <c r="J79" s="33" t="s">
        <v>15</v>
      </c>
      <c r="R79" s="48"/>
      <c r="S79" s="26"/>
      <c r="T79" s="26"/>
      <c r="U79" s="26"/>
      <c r="V79" s="26"/>
    </row>
    <row r="80" spans="3:22">
      <c r="H80" s="348">
        <v>0</v>
      </c>
      <c r="I80" s="3">
        <v>10</v>
      </c>
      <c r="J80" s="33" t="s">
        <v>16</v>
      </c>
      <c r="R80" s="48"/>
      <c r="S80" s="26"/>
      <c r="T80" s="26"/>
      <c r="U80" s="26"/>
      <c r="V80" s="26"/>
    </row>
    <row r="81" spans="8:22">
      <c r="H81" s="43">
        <v>0</v>
      </c>
      <c r="I81" s="3">
        <v>12</v>
      </c>
      <c r="J81" s="33" t="s">
        <v>18</v>
      </c>
      <c r="R81" s="48"/>
      <c r="S81" s="26"/>
      <c r="T81" s="26"/>
      <c r="U81" s="26"/>
      <c r="V81" s="26"/>
    </row>
    <row r="82" spans="8:22">
      <c r="H82" s="44">
        <v>0</v>
      </c>
      <c r="I82" s="3">
        <v>18</v>
      </c>
      <c r="J82" s="33" t="s">
        <v>22</v>
      </c>
      <c r="L82" s="42"/>
      <c r="M82" s="26"/>
      <c r="R82" s="48"/>
      <c r="S82" s="26"/>
      <c r="T82" s="26"/>
      <c r="U82" s="26"/>
      <c r="V82" s="26"/>
    </row>
    <row r="83" spans="8:22">
      <c r="H83" s="88">
        <v>0</v>
      </c>
      <c r="I83" s="3">
        <v>20</v>
      </c>
      <c r="J83" s="33" t="s">
        <v>24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21</v>
      </c>
      <c r="J84" s="33" t="s">
        <v>72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8"/>
      <c r="R87" s="48"/>
      <c r="S87" s="26"/>
      <c r="T87" s="26"/>
      <c r="U87" s="26"/>
      <c r="V87" s="26"/>
    </row>
    <row r="88" spans="8:22">
      <c r="H88" s="290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64448</v>
      </c>
      <c r="I90" s="3"/>
      <c r="J90" s="3" t="s">
        <v>48</v>
      </c>
    </row>
  </sheetData>
  <sortState ref="H3:J43">
    <sortCondition descending="1" ref="H3:H43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69" sqref="P6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5"/>
      <c r="J1" s="46"/>
      <c r="L1" s="47"/>
      <c r="M1" s="397"/>
      <c r="N1" s="47"/>
      <c r="O1" s="48"/>
      <c r="R1" s="108"/>
    </row>
    <row r="2" spans="8:30" ht="13.5" customHeight="1">
      <c r="H2" s="291" t="s">
        <v>212</v>
      </c>
      <c r="I2" s="3"/>
      <c r="J2" s="182" t="s">
        <v>70</v>
      </c>
      <c r="K2" s="81"/>
      <c r="L2" s="317" t="s">
        <v>213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M3" s="401"/>
      <c r="N3" s="402"/>
      <c r="O3" s="1"/>
      <c r="R3" s="48"/>
      <c r="S3" s="26"/>
      <c r="T3" s="26"/>
      <c r="U3" s="26"/>
      <c r="V3" s="26"/>
    </row>
    <row r="4" spans="8:30" ht="13.5" customHeight="1">
      <c r="H4" s="89">
        <v>24547</v>
      </c>
      <c r="I4" s="3">
        <v>33</v>
      </c>
      <c r="J4" s="160" t="s">
        <v>0</v>
      </c>
      <c r="K4" s="120">
        <f>SUM(I4)</f>
        <v>33</v>
      </c>
      <c r="L4" s="310">
        <v>23904</v>
      </c>
      <c r="M4" s="407"/>
      <c r="N4" s="435"/>
      <c r="O4" s="1"/>
      <c r="R4" s="48"/>
      <c r="S4" s="26"/>
      <c r="T4" s="26"/>
      <c r="U4" s="26"/>
      <c r="V4" s="26"/>
    </row>
    <row r="5" spans="8:30" ht="13.5" customHeight="1">
      <c r="H5" s="88">
        <v>14677</v>
      </c>
      <c r="I5" s="3">
        <v>13</v>
      </c>
      <c r="J5" s="160" t="s">
        <v>7</v>
      </c>
      <c r="K5" s="120">
        <f t="shared" ref="K5:K13" si="0">SUM(I5)</f>
        <v>13</v>
      </c>
      <c r="L5" s="311">
        <v>13879</v>
      </c>
      <c r="M5" s="401"/>
      <c r="N5" s="435"/>
      <c r="O5" s="1"/>
      <c r="R5" s="48"/>
      <c r="S5" s="26"/>
      <c r="T5" s="26"/>
      <c r="U5" s="26"/>
      <c r="V5" s="26"/>
    </row>
    <row r="6" spans="8:30" ht="13.5" customHeight="1">
      <c r="H6" s="88">
        <v>13160</v>
      </c>
      <c r="I6" s="3">
        <v>9</v>
      </c>
      <c r="J6" s="3" t="s">
        <v>163</v>
      </c>
      <c r="K6" s="120">
        <f t="shared" si="0"/>
        <v>9</v>
      </c>
      <c r="L6" s="311">
        <v>15001</v>
      </c>
      <c r="M6" s="95"/>
      <c r="N6" s="435"/>
      <c r="O6" s="1"/>
      <c r="R6" s="48"/>
      <c r="S6" s="26"/>
      <c r="T6" s="26"/>
      <c r="U6" s="26"/>
      <c r="V6" s="26"/>
    </row>
    <row r="7" spans="8:30" ht="13.5" customHeight="1">
      <c r="H7" s="88">
        <v>9289</v>
      </c>
      <c r="I7" s="3">
        <v>34</v>
      </c>
      <c r="J7" s="160" t="s">
        <v>1</v>
      </c>
      <c r="K7" s="120">
        <f t="shared" si="0"/>
        <v>34</v>
      </c>
      <c r="L7" s="311">
        <v>7494</v>
      </c>
      <c r="M7" s="95"/>
      <c r="N7" s="435"/>
      <c r="O7" s="1"/>
      <c r="R7" s="48"/>
      <c r="S7" s="26"/>
      <c r="T7" s="26"/>
      <c r="U7" s="26"/>
      <c r="V7" s="26"/>
    </row>
    <row r="8" spans="8:30" ht="13.5" customHeight="1">
      <c r="H8" s="290">
        <v>7364</v>
      </c>
      <c r="I8" s="3">
        <v>24</v>
      </c>
      <c r="J8" s="160" t="s">
        <v>28</v>
      </c>
      <c r="K8" s="120">
        <f t="shared" si="0"/>
        <v>24</v>
      </c>
      <c r="L8" s="311">
        <v>7013</v>
      </c>
      <c r="M8" s="95"/>
      <c r="N8" s="435"/>
      <c r="O8" s="1"/>
      <c r="R8" s="48"/>
      <c r="S8" s="26"/>
      <c r="T8" s="26"/>
      <c r="U8" s="26"/>
      <c r="V8" s="26"/>
    </row>
    <row r="9" spans="8:30" ht="13.5" customHeight="1">
      <c r="H9" s="88">
        <v>5447</v>
      </c>
      <c r="I9" s="3">
        <v>25</v>
      </c>
      <c r="J9" s="160" t="s">
        <v>29</v>
      </c>
      <c r="K9" s="120">
        <f t="shared" si="0"/>
        <v>25</v>
      </c>
      <c r="L9" s="311">
        <v>4916</v>
      </c>
      <c r="M9" s="95"/>
      <c r="O9" s="1"/>
      <c r="R9" s="48"/>
      <c r="S9" s="26"/>
      <c r="T9" s="26"/>
      <c r="U9" s="26"/>
      <c r="V9" s="26"/>
    </row>
    <row r="10" spans="8:30" ht="13.5" customHeight="1">
      <c r="H10" s="290">
        <v>3582</v>
      </c>
      <c r="I10" s="3">
        <v>22</v>
      </c>
      <c r="J10" s="160" t="s">
        <v>26</v>
      </c>
      <c r="K10" s="120">
        <f t="shared" si="0"/>
        <v>22</v>
      </c>
      <c r="L10" s="311">
        <v>4447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3285</v>
      </c>
      <c r="I11" s="3">
        <v>20</v>
      </c>
      <c r="J11" s="160" t="s">
        <v>24</v>
      </c>
      <c r="K11" s="120">
        <f t="shared" si="0"/>
        <v>20</v>
      </c>
      <c r="L11" s="311">
        <v>2407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3191</v>
      </c>
      <c r="I12" s="3">
        <v>17</v>
      </c>
      <c r="J12" s="160" t="s">
        <v>21</v>
      </c>
      <c r="K12" s="120">
        <f t="shared" si="0"/>
        <v>17</v>
      </c>
      <c r="L12" s="311">
        <v>3151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2861</v>
      </c>
      <c r="I13" s="14">
        <v>1</v>
      </c>
      <c r="J13" s="162" t="s">
        <v>4</v>
      </c>
      <c r="K13" s="181">
        <f t="shared" si="0"/>
        <v>1</v>
      </c>
      <c r="L13" s="319">
        <v>2477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2776</v>
      </c>
      <c r="I14" s="220">
        <v>26</v>
      </c>
      <c r="J14" s="221" t="s">
        <v>30</v>
      </c>
      <c r="K14" s="81" t="s">
        <v>8</v>
      </c>
      <c r="L14" s="320">
        <v>99809</v>
      </c>
      <c r="N14" s="48"/>
      <c r="R14" s="48"/>
      <c r="S14" s="26"/>
      <c r="T14" s="26"/>
      <c r="U14" s="26"/>
      <c r="V14" s="26"/>
    </row>
    <row r="15" spans="8:30" ht="13.5" customHeight="1">
      <c r="H15" s="88">
        <v>1724</v>
      </c>
      <c r="I15" s="3">
        <v>12</v>
      </c>
      <c r="J15" s="160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90">
        <v>1285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1210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25">
        <v>1171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1152</v>
      </c>
      <c r="I19" s="3">
        <v>40</v>
      </c>
      <c r="J19" s="160" t="s">
        <v>2</v>
      </c>
      <c r="L19" s="418" t="s">
        <v>189</v>
      </c>
      <c r="M19" s="93" t="s">
        <v>188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1090</v>
      </c>
      <c r="I20" s="3">
        <v>36</v>
      </c>
      <c r="J20" s="160" t="s">
        <v>5</v>
      </c>
      <c r="K20" s="120">
        <f>SUM(I4)</f>
        <v>33</v>
      </c>
      <c r="L20" s="160" t="s">
        <v>0</v>
      </c>
      <c r="M20" s="321">
        <v>23658</v>
      </c>
      <c r="N20" s="89">
        <f>SUM(H4)</f>
        <v>24547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203</v>
      </c>
      <c r="D21" s="59" t="s">
        <v>190</v>
      </c>
      <c r="E21" s="59" t="s">
        <v>41</v>
      </c>
      <c r="F21" s="59" t="s">
        <v>50</v>
      </c>
      <c r="G21" s="8" t="s">
        <v>174</v>
      </c>
      <c r="H21" s="290">
        <v>918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2">
        <v>14961</v>
      </c>
      <c r="N21" s="89">
        <f t="shared" ref="N21:N29" si="2">SUM(H5)</f>
        <v>14677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24547</v>
      </c>
      <c r="D22" s="97">
        <f>SUM(L4)</f>
        <v>23904</v>
      </c>
      <c r="E22" s="55">
        <f t="shared" ref="E22:E31" si="3">SUM(N20/M20*100)</f>
        <v>103.75771409248458</v>
      </c>
      <c r="F22" s="52">
        <f t="shared" ref="F22:F32" si="4">SUM(C22/D22*100)</f>
        <v>102.68992637215528</v>
      </c>
      <c r="G22" s="62"/>
      <c r="H22" s="88">
        <v>849</v>
      </c>
      <c r="I22" s="3">
        <v>2</v>
      </c>
      <c r="J22" s="160" t="s">
        <v>6</v>
      </c>
      <c r="K22" s="120">
        <f t="shared" si="1"/>
        <v>9</v>
      </c>
      <c r="L22" s="3" t="s">
        <v>163</v>
      </c>
      <c r="M22" s="322">
        <v>13531</v>
      </c>
      <c r="N22" s="89">
        <f t="shared" si="2"/>
        <v>13160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14677</v>
      </c>
      <c r="D23" s="97">
        <f t="shared" ref="D23:D31" si="6">SUM(L5)</f>
        <v>13879</v>
      </c>
      <c r="E23" s="55">
        <f t="shared" si="3"/>
        <v>98.101731167702695</v>
      </c>
      <c r="F23" s="52">
        <f t="shared" si="4"/>
        <v>105.74969378197277</v>
      </c>
      <c r="G23" s="62"/>
      <c r="H23" s="290">
        <v>578</v>
      </c>
      <c r="I23" s="3">
        <v>18</v>
      </c>
      <c r="J23" s="160" t="s">
        <v>22</v>
      </c>
      <c r="K23" s="120">
        <f t="shared" si="1"/>
        <v>34</v>
      </c>
      <c r="L23" s="160" t="s">
        <v>1</v>
      </c>
      <c r="M23" s="322">
        <v>9760</v>
      </c>
      <c r="N23" s="89">
        <f t="shared" si="2"/>
        <v>9289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13160</v>
      </c>
      <c r="D24" s="97">
        <f t="shared" si="6"/>
        <v>15001</v>
      </c>
      <c r="E24" s="55">
        <f t="shared" si="3"/>
        <v>97.258147956544221</v>
      </c>
      <c r="F24" s="52">
        <f t="shared" si="4"/>
        <v>87.727484834344381</v>
      </c>
      <c r="G24" s="62"/>
      <c r="H24" s="88">
        <v>403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7249</v>
      </c>
      <c r="N24" s="89">
        <f t="shared" si="2"/>
        <v>7364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9289</v>
      </c>
      <c r="D25" s="97">
        <f t="shared" si="6"/>
        <v>7494</v>
      </c>
      <c r="E25" s="55">
        <f t="shared" si="3"/>
        <v>95.174180327868854</v>
      </c>
      <c r="F25" s="52">
        <f t="shared" si="4"/>
        <v>123.952495329597</v>
      </c>
      <c r="G25" s="62"/>
      <c r="H25" s="88">
        <v>308</v>
      </c>
      <c r="I25" s="3">
        <v>31</v>
      </c>
      <c r="J25" s="3" t="s">
        <v>64</v>
      </c>
      <c r="K25" s="120">
        <f t="shared" si="1"/>
        <v>25</v>
      </c>
      <c r="L25" s="160" t="s">
        <v>29</v>
      </c>
      <c r="M25" s="322">
        <v>4389</v>
      </c>
      <c r="N25" s="89">
        <f t="shared" si="2"/>
        <v>5447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7364</v>
      </c>
      <c r="D26" s="97">
        <f t="shared" si="6"/>
        <v>7013</v>
      </c>
      <c r="E26" s="55">
        <f t="shared" si="3"/>
        <v>101.58642571389159</v>
      </c>
      <c r="F26" s="52">
        <f t="shared" si="4"/>
        <v>105.00499073149865</v>
      </c>
      <c r="G26" s="72"/>
      <c r="H26" s="88">
        <v>296</v>
      </c>
      <c r="I26" s="3">
        <v>5</v>
      </c>
      <c r="J26" s="160" t="s">
        <v>12</v>
      </c>
      <c r="K26" s="120">
        <f t="shared" si="1"/>
        <v>22</v>
      </c>
      <c r="L26" s="160" t="s">
        <v>26</v>
      </c>
      <c r="M26" s="322">
        <v>3514</v>
      </c>
      <c r="N26" s="89">
        <f t="shared" si="2"/>
        <v>3582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5447</v>
      </c>
      <c r="D27" s="97">
        <f t="shared" si="6"/>
        <v>4916</v>
      </c>
      <c r="E27" s="55">
        <f t="shared" si="3"/>
        <v>124.10571884256095</v>
      </c>
      <c r="F27" s="52">
        <f t="shared" si="4"/>
        <v>110.80146460537021</v>
      </c>
      <c r="G27" s="76"/>
      <c r="H27" s="88">
        <v>281</v>
      </c>
      <c r="I27" s="3">
        <v>14</v>
      </c>
      <c r="J27" s="160" t="s">
        <v>19</v>
      </c>
      <c r="K27" s="120">
        <f t="shared" si="1"/>
        <v>20</v>
      </c>
      <c r="L27" s="160" t="s">
        <v>24</v>
      </c>
      <c r="M27" s="322">
        <v>3073</v>
      </c>
      <c r="N27" s="89">
        <f t="shared" si="2"/>
        <v>3285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26</v>
      </c>
      <c r="C28" s="43">
        <f t="shared" si="5"/>
        <v>3582</v>
      </c>
      <c r="D28" s="97">
        <f t="shared" si="6"/>
        <v>4447</v>
      </c>
      <c r="E28" s="55">
        <f t="shared" si="3"/>
        <v>101.93511667615253</v>
      </c>
      <c r="F28" s="52">
        <f t="shared" si="4"/>
        <v>80.548684506408819</v>
      </c>
      <c r="G28" s="62"/>
      <c r="H28" s="88">
        <v>183</v>
      </c>
      <c r="I28" s="3">
        <v>11</v>
      </c>
      <c r="J28" s="160" t="s">
        <v>17</v>
      </c>
      <c r="K28" s="120">
        <f t="shared" si="1"/>
        <v>17</v>
      </c>
      <c r="L28" s="160" t="s">
        <v>21</v>
      </c>
      <c r="M28" s="322">
        <v>3206</v>
      </c>
      <c r="N28" s="89">
        <f t="shared" si="2"/>
        <v>3191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3285</v>
      </c>
      <c r="D29" s="97">
        <f t="shared" si="6"/>
        <v>2407</v>
      </c>
      <c r="E29" s="55">
        <f t="shared" si="3"/>
        <v>106.89879596485518</v>
      </c>
      <c r="F29" s="52">
        <f t="shared" si="4"/>
        <v>136.47694225176568</v>
      </c>
      <c r="G29" s="73"/>
      <c r="H29" s="88">
        <v>50</v>
      </c>
      <c r="I29" s="3">
        <v>29</v>
      </c>
      <c r="J29" s="160" t="s">
        <v>54</v>
      </c>
      <c r="K29" s="181">
        <f t="shared" si="1"/>
        <v>1</v>
      </c>
      <c r="L29" s="162" t="s">
        <v>4</v>
      </c>
      <c r="M29" s="323">
        <v>3140</v>
      </c>
      <c r="N29" s="89">
        <f t="shared" si="2"/>
        <v>2861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21</v>
      </c>
      <c r="C30" s="43">
        <f t="shared" si="5"/>
        <v>3191</v>
      </c>
      <c r="D30" s="97">
        <f t="shared" si="6"/>
        <v>3151</v>
      </c>
      <c r="E30" s="55">
        <f t="shared" si="3"/>
        <v>99.5321272613849</v>
      </c>
      <c r="F30" s="52">
        <f t="shared" si="4"/>
        <v>101.26943827356394</v>
      </c>
      <c r="G30" s="72"/>
      <c r="H30" s="88">
        <v>43</v>
      </c>
      <c r="I30" s="3">
        <v>4</v>
      </c>
      <c r="J30" s="160" t="s">
        <v>11</v>
      </c>
      <c r="K30" s="114"/>
      <c r="L30" s="333" t="s">
        <v>107</v>
      </c>
      <c r="M30" s="324">
        <v>99554</v>
      </c>
      <c r="N30" s="89">
        <f>SUM(H44)</f>
        <v>101791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4</v>
      </c>
      <c r="C31" s="43">
        <f t="shared" si="5"/>
        <v>2861</v>
      </c>
      <c r="D31" s="97">
        <f t="shared" si="6"/>
        <v>2477</v>
      </c>
      <c r="E31" s="56">
        <f t="shared" si="3"/>
        <v>91.114649681528661</v>
      </c>
      <c r="F31" s="63">
        <f t="shared" si="4"/>
        <v>115.50262414210739</v>
      </c>
      <c r="G31" s="75"/>
      <c r="H31" s="88">
        <v>42</v>
      </c>
      <c r="I31" s="3">
        <v>28</v>
      </c>
      <c r="J31" s="160" t="s">
        <v>32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101791</v>
      </c>
      <c r="D32" s="67">
        <f>SUM(L14)</f>
        <v>99809</v>
      </c>
      <c r="E32" s="68">
        <f>SUM(N30/M30*100)</f>
        <v>102.24702171685718</v>
      </c>
      <c r="F32" s="63">
        <f t="shared" si="4"/>
        <v>101.98579286437095</v>
      </c>
      <c r="G32" s="83">
        <v>88.7</v>
      </c>
      <c r="H32" s="89">
        <v>27</v>
      </c>
      <c r="I32" s="3">
        <v>27</v>
      </c>
      <c r="J32" s="160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2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08">
        <v>0</v>
      </c>
      <c r="I35" s="3">
        <v>7</v>
      </c>
      <c r="J35" s="160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47"/>
      <c r="M40" s="388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101791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177</v>
      </c>
      <c r="J47" s="46"/>
      <c r="L47" s="405"/>
      <c r="N47" s="47"/>
      <c r="R47" s="48"/>
      <c r="S47" s="26"/>
      <c r="T47" s="26"/>
      <c r="U47" s="26"/>
      <c r="V47" s="26"/>
    </row>
    <row r="48" spans="3:30" ht="13.5" customHeight="1">
      <c r="H48" s="183" t="s">
        <v>210</v>
      </c>
      <c r="I48" s="3"/>
      <c r="J48" s="178" t="s">
        <v>104</v>
      </c>
      <c r="K48" s="81"/>
      <c r="L48" s="297" t="s">
        <v>213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401"/>
      <c r="N49" s="402"/>
      <c r="R49" s="48"/>
      <c r="S49" s="26"/>
      <c r="T49" s="26"/>
      <c r="U49" s="26"/>
      <c r="V49" s="26"/>
    </row>
    <row r="50" spans="1:22" ht="13.5" customHeight="1">
      <c r="H50" s="89">
        <v>406252</v>
      </c>
      <c r="I50" s="160">
        <v>17</v>
      </c>
      <c r="J50" s="160" t="s">
        <v>21</v>
      </c>
      <c r="K50" s="123">
        <f>SUM(I50)</f>
        <v>17</v>
      </c>
      <c r="L50" s="298">
        <v>287804</v>
      </c>
      <c r="M50" s="401"/>
      <c r="N50" s="402"/>
      <c r="O50" s="26"/>
      <c r="R50" s="48"/>
      <c r="S50" s="26"/>
      <c r="T50" s="26"/>
      <c r="U50" s="26"/>
      <c r="V50" s="26"/>
    </row>
    <row r="51" spans="1:22" ht="13.5" customHeight="1">
      <c r="H51" s="88">
        <v>112539</v>
      </c>
      <c r="I51" s="160">
        <v>36</v>
      </c>
      <c r="J51" s="160" t="s">
        <v>5</v>
      </c>
      <c r="K51" s="123">
        <f t="shared" ref="K51:K59" si="7">SUM(I51)</f>
        <v>36</v>
      </c>
      <c r="L51" s="298">
        <v>113893</v>
      </c>
      <c r="M51" s="401"/>
      <c r="N51" s="402"/>
      <c r="O51" s="26"/>
      <c r="R51" s="48"/>
      <c r="S51" s="26"/>
      <c r="T51" s="26"/>
      <c r="U51" s="26"/>
      <c r="V51" s="26"/>
    </row>
    <row r="52" spans="1:22" ht="13.5" customHeight="1">
      <c r="H52" s="290">
        <v>39818</v>
      </c>
      <c r="I52" s="160">
        <v>40</v>
      </c>
      <c r="J52" s="160" t="s">
        <v>2</v>
      </c>
      <c r="K52" s="123">
        <f t="shared" si="7"/>
        <v>40</v>
      </c>
      <c r="L52" s="298">
        <v>33644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24280</v>
      </c>
      <c r="I53" s="160">
        <v>38</v>
      </c>
      <c r="J53" s="160" t="s">
        <v>38</v>
      </c>
      <c r="K53" s="123">
        <f t="shared" si="7"/>
        <v>38</v>
      </c>
      <c r="L53" s="298">
        <v>32646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203</v>
      </c>
      <c r="D54" s="59" t="s">
        <v>190</v>
      </c>
      <c r="E54" s="59" t="s">
        <v>41</v>
      </c>
      <c r="F54" s="59" t="s">
        <v>50</v>
      </c>
      <c r="G54" s="8" t="s">
        <v>174</v>
      </c>
      <c r="H54" s="88">
        <v>22882</v>
      </c>
      <c r="I54" s="160">
        <v>16</v>
      </c>
      <c r="J54" s="160" t="s">
        <v>3</v>
      </c>
      <c r="K54" s="123">
        <f t="shared" si="7"/>
        <v>16</v>
      </c>
      <c r="L54" s="298">
        <v>26375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406252</v>
      </c>
      <c r="D55" s="5">
        <f t="shared" ref="D55:D64" si="8">SUM(L50)</f>
        <v>287804</v>
      </c>
      <c r="E55" s="52">
        <f>SUM(N66/M66*100)</f>
        <v>100.47262088187941</v>
      </c>
      <c r="F55" s="52">
        <f t="shared" ref="F55:F65" si="9">SUM(C55/D55*100)</f>
        <v>141.155786576976</v>
      </c>
      <c r="G55" s="62"/>
      <c r="H55" s="88">
        <v>19783</v>
      </c>
      <c r="I55" s="160">
        <v>24</v>
      </c>
      <c r="J55" s="160" t="s">
        <v>28</v>
      </c>
      <c r="K55" s="123">
        <f t="shared" si="7"/>
        <v>24</v>
      </c>
      <c r="L55" s="298">
        <v>22367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112539</v>
      </c>
      <c r="D56" s="5">
        <f t="shared" si="8"/>
        <v>113893</v>
      </c>
      <c r="E56" s="52">
        <f t="shared" ref="E56:E65" si="11">SUM(N67/M67*100)</f>
        <v>93.496556365116689</v>
      </c>
      <c r="F56" s="52">
        <f t="shared" si="9"/>
        <v>98.811164865268282</v>
      </c>
      <c r="G56" s="62"/>
      <c r="H56" s="88">
        <v>17632</v>
      </c>
      <c r="I56" s="160">
        <v>25</v>
      </c>
      <c r="J56" s="160" t="s">
        <v>29</v>
      </c>
      <c r="K56" s="123">
        <f t="shared" si="7"/>
        <v>25</v>
      </c>
      <c r="L56" s="298">
        <v>16164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39818</v>
      </c>
      <c r="D57" s="5">
        <f t="shared" si="8"/>
        <v>33644</v>
      </c>
      <c r="E57" s="52">
        <f t="shared" si="11"/>
        <v>103.48788855390374</v>
      </c>
      <c r="F57" s="52">
        <f t="shared" si="9"/>
        <v>118.35096896920699</v>
      </c>
      <c r="G57" s="62"/>
      <c r="H57" s="88">
        <v>14777</v>
      </c>
      <c r="I57" s="160">
        <v>37</v>
      </c>
      <c r="J57" s="160" t="s">
        <v>37</v>
      </c>
      <c r="K57" s="123">
        <f t="shared" si="7"/>
        <v>37</v>
      </c>
      <c r="L57" s="298">
        <v>15176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38</v>
      </c>
      <c r="C58" s="43">
        <f t="shared" si="10"/>
        <v>24280</v>
      </c>
      <c r="D58" s="5">
        <f t="shared" si="8"/>
        <v>32646</v>
      </c>
      <c r="E58" s="52">
        <f t="shared" si="11"/>
        <v>107.25802889075406</v>
      </c>
      <c r="F58" s="52">
        <f t="shared" si="9"/>
        <v>74.373583287385898</v>
      </c>
      <c r="G58" s="62"/>
      <c r="H58" s="377">
        <v>13395</v>
      </c>
      <c r="I58" s="162">
        <v>26</v>
      </c>
      <c r="J58" s="162" t="s">
        <v>30</v>
      </c>
      <c r="K58" s="123">
        <f t="shared" si="7"/>
        <v>26</v>
      </c>
      <c r="L58" s="296">
        <v>17946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</v>
      </c>
      <c r="C59" s="43">
        <f t="shared" si="10"/>
        <v>22882</v>
      </c>
      <c r="D59" s="5">
        <f t="shared" si="8"/>
        <v>26375</v>
      </c>
      <c r="E59" s="52">
        <f t="shared" si="11"/>
        <v>91.363545617887794</v>
      </c>
      <c r="F59" s="52">
        <f t="shared" si="9"/>
        <v>86.756398104265401</v>
      </c>
      <c r="G59" s="72"/>
      <c r="H59" s="377">
        <v>10459</v>
      </c>
      <c r="I59" s="162">
        <v>33</v>
      </c>
      <c r="J59" s="162" t="s">
        <v>0</v>
      </c>
      <c r="K59" s="123">
        <f t="shared" si="7"/>
        <v>33</v>
      </c>
      <c r="L59" s="296">
        <v>12591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19783</v>
      </c>
      <c r="D60" s="5">
        <f t="shared" si="8"/>
        <v>22367</v>
      </c>
      <c r="E60" s="52">
        <f t="shared" si="11"/>
        <v>101.16076907343015</v>
      </c>
      <c r="F60" s="52">
        <f t="shared" si="9"/>
        <v>88.447266061608616</v>
      </c>
      <c r="G60" s="62"/>
      <c r="H60" s="431">
        <v>7436</v>
      </c>
      <c r="I60" s="221">
        <v>30</v>
      </c>
      <c r="J60" s="221" t="s">
        <v>98</v>
      </c>
      <c r="K60" s="81" t="s">
        <v>8</v>
      </c>
      <c r="L60" s="300">
        <v>629995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17632</v>
      </c>
      <c r="D61" s="5">
        <f t="shared" si="8"/>
        <v>16164</v>
      </c>
      <c r="E61" s="52">
        <f t="shared" si="11"/>
        <v>100.85802539755177</v>
      </c>
      <c r="F61" s="52">
        <f t="shared" si="9"/>
        <v>109.08191041821331</v>
      </c>
      <c r="G61" s="62"/>
      <c r="H61" s="88">
        <v>6466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14777</v>
      </c>
      <c r="D62" s="5">
        <f t="shared" si="8"/>
        <v>15176</v>
      </c>
      <c r="E62" s="52">
        <f t="shared" si="11"/>
        <v>112.99128307080592</v>
      </c>
      <c r="F62" s="52">
        <f t="shared" si="9"/>
        <v>97.370848708487088</v>
      </c>
      <c r="G62" s="73"/>
      <c r="H62" s="88">
        <v>6237</v>
      </c>
      <c r="I62" s="160">
        <v>1</v>
      </c>
      <c r="J62" s="160" t="s">
        <v>4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13395</v>
      </c>
      <c r="D63" s="5">
        <f t="shared" si="8"/>
        <v>17946</v>
      </c>
      <c r="E63" s="52">
        <f t="shared" si="11"/>
        <v>97.723790763843283</v>
      </c>
      <c r="F63" s="52">
        <f t="shared" si="9"/>
        <v>74.640588431962556</v>
      </c>
      <c r="G63" s="72"/>
      <c r="H63" s="290">
        <v>6198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10459</v>
      </c>
      <c r="D64" s="5">
        <f t="shared" si="8"/>
        <v>12591</v>
      </c>
      <c r="E64" s="57">
        <f t="shared" si="11"/>
        <v>121.12333526346266</v>
      </c>
      <c r="F64" s="52">
        <f t="shared" si="9"/>
        <v>83.067270272416806</v>
      </c>
      <c r="G64" s="75"/>
      <c r="H64" s="430">
        <v>6008</v>
      </c>
      <c r="I64" s="160">
        <v>34</v>
      </c>
      <c r="J64" s="160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730001</v>
      </c>
      <c r="D65" s="67">
        <f>SUM(L60)</f>
        <v>629995</v>
      </c>
      <c r="E65" s="70">
        <f t="shared" si="11"/>
        <v>99.529620929005475</v>
      </c>
      <c r="F65" s="70">
        <f t="shared" si="9"/>
        <v>115.87409423884316</v>
      </c>
      <c r="G65" s="83">
        <v>79.3</v>
      </c>
      <c r="H65" s="89">
        <v>5404</v>
      </c>
      <c r="I65" s="160">
        <v>15</v>
      </c>
      <c r="J65" s="160" t="s">
        <v>20</v>
      </c>
      <c r="L65" s="190" t="s">
        <v>104</v>
      </c>
      <c r="M65" s="141" t="s">
        <v>182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90">
        <v>3518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9">
        <v>404341</v>
      </c>
      <c r="N66" s="89">
        <f>SUM(H50)</f>
        <v>406252</v>
      </c>
      <c r="R66" s="48"/>
      <c r="S66" s="26"/>
      <c r="T66" s="26"/>
      <c r="U66" s="26"/>
      <c r="V66" s="26"/>
    </row>
    <row r="67" spans="1:22" ht="13.5" customHeight="1">
      <c r="H67" s="88">
        <v>3166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7">
        <v>120367</v>
      </c>
      <c r="N67" s="89">
        <f t="shared" ref="N67:N75" si="13">SUM(H51)</f>
        <v>112539</v>
      </c>
      <c r="R67" s="48"/>
      <c r="S67" s="26"/>
      <c r="T67" s="26"/>
      <c r="U67" s="26"/>
      <c r="V67" s="26"/>
    </row>
    <row r="68" spans="1:22" ht="13.5" customHeight="1">
      <c r="C68" s="26"/>
      <c r="H68" s="290">
        <v>1171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7">
        <v>38476</v>
      </c>
      <c r="N68" s="89">
        <f t="shared" si="13"/>
        <v>39818</v>
      </c>
      <c r="R68" s="48"/>
      <c r="S68" s="26"/>
      <c r="T68" s="26"/>
      <c r="U68" s="26"/>
      <c r="V68" s="26"/>
    </row>
    <row r="69" spans="1:22" ht="13.5" customHeight="1">
      <c r="H69" s="88">
        <v>557</v>
      </c>
      <c r="I69" s="160">
        <v>2</v>
      </c>
      <c r="J69" s="160" t="s">
        <v>6</v>
      </c>
      <c r="K69" s="116">
        <f t="shared" si="12"/>
        <v>38</v>
      </c>
      <c r="L69" s="160" t="s">
        <v>38</v>
      </c>
      <c r="M69" s="307">
        <v>22637</v>
      </c>
      <c r="N69" s="89">
        <f t="shared" si="13"/>
        <v>24280</v>
      </c>
      <c r="R69" s="48"/>
      <c r="S69" s="26"/>
      <c r="T69" s="26"/>
      <c r="U69" s="26"/>
      <c r="V69" s="26"/>
    </row>
    <row r="70" spans="1:22" ht="13.5" customHeight="1">
      <c r="H70" s="88">
        <v>469</v>
      </c>
      <c r="I70" s="160">
        <v>9</v>
      </c>
      <c r="J70" s="3" t="s">
        <v>163</v>
      </c>
      <c r="K70" s="116">
        <f t="shared" si="12"/>
        <v>16</v>
      </c>
      <c r="L70" s="160" t="s">
        <v>3</v>
      </c>
      <c r="M70" s="307">
        <v>25045</v>
      </c>
      <c r="N70" s="89">
        <f t="shared" si="13"/>
        <v>22882</v>
      </c>
      <c r="R70" s="48"/>
      <c r="S70" s="26"/>
      <c r="T70" s="26"/>
      <c r="U70" s="26"/>
      <c r="V70" s="26"/>
    </row>
    <row r="71" spans="1:22" ht="13.5" customHeight="1">
      <c r="H71" s="290">
        <v>376</v>
      </c>
      <c r="I71" s="160">
        <v>11</v>
      </c>
      <c r="J71" s="160" t="s">
        <v>17</v>
      </c>
      <c r="K71" s="116">
        <f t="shared" si="12"/>
        <v>24</v>
      </c>
      <c r="L71" s="160" t="s">
        <v>28</v>
      </c>
      <c r="M71" s="307">
        <v>19556</v>
      </c>
      <c r="N71" s="89">
        <f t="shared" si="13"/>
        <v>19783</v>
      </c>
      <c r="R71" s="48"/>
      <c r="S71" s="26"/>
      <c r="T71" s="26"/>
      <c r="U71" s="26"/>
      <c r="V71" s="26"/>
    </row>
    <row r="72" spans="1:22" ht="13.5" customHeight="1">
      <c r="H72" s="88">
        <v>300</v>
      </c>
      <c r="I72" s="160">
        <v>22</v>
      </c>
      <c r="J72" s="160" t="s">
        <v>26</v>
      </c>
      <c r="K72" s="116">
        <f t="shared" si="12"/>
        <v>25</v>
      </c>
      <c r="L72" s="160" t="s">
        <v>29</v>
      </c>
      <c r="M72" s="307">
        <v>17482</v>
      </c>
      <c r="N72" s="89">
        <f t="shared" si="13"/>
        <v>17632</v>
      </c>
      <c r="R72" s="48"/>
      <c r="S72" s="26"/>
      <c r="T72" s="26"/>
      <c r="U72" s="26"/>
      <c r="V72" s="26"/>
    </row>
    <row r="73" spans="1:22" ht="13.5" customHeight="1">
      <c r="H73" s="88">
        <v>209</v>
      </c>
      <c r="I73" s="160">
        <v>23</v>
      </c>
      <c r="J73" s="160" t="s">
        <v>27</v>
      </c>
      <c r="K73" s="116">
        <f t="shared" si="12"/>
        <v>37</v>
      </c>
      <c r="L73" s="160" t="s">
        <v>37</v>
      </c>
      <c r="M73" s="307">
        <v>13078</v>
      </c>
      <c r="N73" s="89">
        <f t="shared" si="13"/>
        <v>14777</v>
      </c>
      <c r="R73" s="48"/>
      <c r="S73" s="26"/>
      <c r="T73" s="26"/>
      <c r="U73" s="26"/>
      <c r="V73" s="26"/>
    </row>
    <row r="74" spans="1:22" ht="13.5" customHeight="1">
      <c r="H74" s="88">
        <v>201</v>
      </c>
      <c r="I74" s="160">
        <v>39</v>
      </c>
      <c r="J74" s="160" t="s">
        <v>39</v>
      </c>
      <c r="K74" s="116">
        <f t="shared" si="12"/>
        <v>26</v>
      </c>
      <c r="L74" s="162" t="s">
        <v>30</v>
      </c>
      <c r="M74" s="308">
        <v>13707</v>
      </c>
      <c r="N74" s="89">
        <f t="shared" si="13"/>
        <v>13395</v>
      </c>
      <c r="R74" s="48"/>
      <c r="S74" s="26"/>
      <c r="T74" s="26"/>
      <c r="U74" s="26"/>
      <c r="V74" s="26"/>
    </row>
    <row r="75" spans="1:22" ht="13.5" customHeight="1" thickBot="1">
      <c r="H75" s="88">
        <v>198</v>
      </c>
      <c r="I75" s="160">
        <v>27</v>
      </c>
      <c r="J75" s="160" t="s">
        <v>31</v>
      </c>
      <c r="K75" s="116">
        <f t="shared" si="12"/>
        <v>33</v>
      </c>
      <c r="L75" s="162" t="s">
        <v>0</v>
      </c>
      <c r="M75" s="308">
        <v>8635</v>
      </c>
      <c r="N75" s="166">
        <f t="shared" si="13"/>
        <v>10459</v>
      </c>
      <c r="R75" s="48"/>
      <c r="S75" s="26"/>
      <c r="T75" s="26"/>
      <c r="U75" s="26"/>
      <c r="V75" s="26"/>
    </row>
    <row r="76" spans="1:22" ht="13.5" customHeight="1" thickTop="1">
      <c r="H76" s="88">
        <v>188</v>
      </c>
      <c r="I76" s="160">
        <v>28</v>
      </c>
      <c r="J76" s="160" t="s">
        <v>32</v>
      </c>
      <c r="K76" s="3"/>
      <c r="L76" s="333" t="s">
        <v>107</v>
      </c>
      <c r="M76" s="338">
        <v>733451</v>
      </c>
      <c r="N76" s="171">
        <f>SUM(H90)</f>
        <v>730001</v>
      </c>
      <c r="R76" s="48"/>
      <c r="S76" s="26"/>
      <c r="T76" s="26"/>
      <c r="U76" s="26"/>
      <c r="V76" s="26"/>
    </row>
    <row r="77" spans="1:22" ht="13.5" customHeight="1">
      <c r="H77" s="88">
        <v>49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33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448"/>
      <c r="M81" s="90"/>
      <c r="R81" s="48"/>
      <c r="S81" s="26"/>
      <c r="T81" s="26"/>
      <c r="U81" s="26"/>
      <c r="V81" s="26"/>
    </row>
    <row r="82" spans="8:22" ht="13.5" customHeight="1">
      <c r="H82" s="290">
        <v>0</v>
      </c>
      <c r="I82" s="160">
        <v>7</v>
      </c>
      <c r="J82" s="160" t="s">
        <v>14</v>
      </c>
      <c r="K82" s="45"/>
      <c r="L82" s="448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448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448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446"/>
      <c r="M85" s="446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49"/>
      <c r="M86" s="447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90"/>
      <c r="M87" s="44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730001</v>
      </c>
      <c r="I90" s="3"/>
      <c r="J90" s="6" t="s">
        <v>48</v>
      </c>
      <c r="K90" s="54"/>
    </row>
  </sheetData>
  <sortState ref="H3:J43">
    <sortCondition descending="1" ref="H3:H43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N21" sqref="N21:O2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2" t="s">
        <v>87</v>
      </c>
      <c r="N16" s="204" t="s">
        <v>121</v>
      </c>
      <c r="O16" s="148" t="s">
        <v>123</v>
      </c>
    </row>
    <row r="17" spans="1:25" ht="11.1" customHeight="1">
      <c r="A17" s="6" t="s">
        <v>171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6">
        <f>SUM(B17:M17)</f>
        <v>813.3</v>
      </c>
      <c r="O17" s="205">
        <v>89.4</v>
      </c>
      <c r="P17" s="142"/>
      <c r="Q17" s="207"/>
      <c r="R17" s="208"/>
      <c r="S17" s="208"/>
      <c r="T17" s="142"/>
      <c r="U17" s="142"/>
      <c r="V17" s="142"/>
      <c r="W17" s="142"/>
      <c r="X17" s="142"/>
      <c r="Y17" s="142"/>
    </row>
    <row r="18" spans="1:25" ht="11.1" customHeight="1">
      <c r="A18" s="6" t="s">
        <v>173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6">
        <f>SUM(B18:M18)</f>
        <v>978.69999999999993</v>
      </c>
      <c r="O18" s="205">
        <f t="shared" ref="O18:O20" si="0">ROUND(N18/N17*100,1)</f>
        <v>120.3</v>
      </c>
      <c r="P18" s="142"/>
      <c r="Q18" s="208"/>
      <c r="R18" s="208"/>
      <c r="S18" s="208"/>
      <c r="T18" s="142"/>
      <c r="U18" s="142"/>
      <c r="V18" s="142"/>
      <c r="W18" s="142"/>
      <c r="X18" s="142"/>
      <c r="Y18" s="142"/>
    </row>
    <row r="19" spans="1:25" ht="11.1" customHeight="1">
      <c r="A19" s="6" t="s">
        <v>185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6">
        <f>SUM(B19:M19)</f>
        <v>850.69999999999993</v>
      </c>
      <c r="O19" s="205">
        <f t="shared" si="0"/>
        <v>86.9</v>
      </c>
      <c r="P19" s="142"/>
      <c r="Q19" s="158"/>
      <c r="R19" s="208"/>
      <c r="S19" s="208"/>
      <c r="T19" s="142"/>
      <c r="U19" s="142"/>
      <c r="V19" s="142"/>
      <c r="W19" s="142"/>
      <c r="X19" s="142"/>
      <c r="Y19" s="142"/>
    </row>
    <row r="20" spans="1:25" ht="11.1" customHeight="1">
      <c r="A20" s="6" t="s">
        <v>190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6">
        <f>SUM(B20:M20)</f>
        <v>799.5</v>
      </c>
      <c r="O20" s="205">
        <f t="shared" si="0"/>
        <v>94</v>
      </c>
      <c r="P20" s="142"/>
      <c r="Q20" s="158"/>
      <c r="R20" s="208"/>
      <c r="S20" s="208"/>
      <c r="T20" s="142"/>
      <c r="U20" s="142"/>
      <c r="V20" s="142"/>
      <c r="W20" s="142"/>
      <c r="X20" s="142"/>
      <c r="Y20" s="142"/>
    </row>
    <row r="21" spans="1:25" ht="11.1" customHeight="1">
      <c r="A21" s="6" t="s">
        <v>203</v>
      </c>
      <c r="B21" s="145">
        <v>54.3</v>
      </c>
      <c r="C21" s="145">
        <v>60.6</v>
      </c>
      <c r="D21" s="145"/>
      <c r="E21" s="145"/>
      <c r="F21" s="145"/>
      <c r="G21" s="145"/>
      <c r="H21" s="147"/>
      <c r="I21" s="145"/>
      <c r="J21" s="145"/>
      <c r="K21" s="145"/>
      <c r="L21" s="145"/>
      <c r="M21" s="146"/>
      <c r="N21" s="206"/>
      <c r="O21" s="205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2" t="s">
        <v>87</v>
      </c>
      <c r="N41" s="204" t="s">
        <v>122</v>
      </c>
      <c r="O41" s="148" t="s">
        <v>123</v>
      </c>
    </row>
    <row r="42" spans="1:26" ht="11.1" customHeight="1">
      <c r="A42" s="6" t="s">
        <v>171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3">
        <v>92.9</v>
      </c>
      <c r="N42" s="210">
        <v>84</v>
      </c>
      <c r="O42" s="205">
        <v>95.9</v>
      </c>
      <c r="P42" s="142"/>
      <c r="Q42" s="282"/>
      <c r="R42" s="282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173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3">
        <v>100.3</v>
      </c>
      <c r="N43" s="210">
        <f>SUM(B43:M43)/12</f>
        <v>100.38333333333333</v>
      </c>
      <c r="O43" s="205">
        <f t="shared" ref="O43:O45" si="1">ROUND(N43/N42*100,1)</f>
        <v>119.5</v>
      </c>
      <c r="P43" s="142"/>
      <c r="Q43" s="282"/>
      <c r="R43" s="282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185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3">
        <v>89</v>
      </c>
      <c r="N44" s="210">
        <f>SUM(B44:M44)/12</f>
        <v>98.47499999999998</v>
      </c>
      <c r="O44" s="205">
        <f t="shared" si="1"/>
        <v>98.1</v>
      </c>
      <c r="P44" s="142"/>
      <c r="Q44" s="282"/>
      <c r="R44" s="282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190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3">
        <v>102.6</v>
      </c>
      <c r="N45" s="210">
        <f>SUM(B45:M45)/12</f>
        <v>97.99166666666666</v>
      </c>
      <c r="O45" s="205">
        <f t="shared" si="1"/>
        <v>99.5</v>
      </c>
      <c r="P45" s="142"/>
      <c r="Q45" s="282"/>
      <c r="R45" s="282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203</v>
      </c>
      <c r="B46" s="152">
        <v>83.4</v>
      </c>
      <c r="C46" s="152">
        <v>86.1</v>
      </c>
      <c r="D46" s="152"/>
      <c r="E46" s="152"/>
      <c r="F46" s="152"/>
      <c r="G46" s="152"/>
      <c r="H46" s="152"/>
      <c r="I46" s="152"/>
      <c r="J46" s="152"/>
      <c r="K46" s="152"/>
      <c r="L46" s="152"/>
      <c r="M46" s="203"/>
      <c r="N46" s="210"/>
      <c r="O46" s="205"/>
      <c r="P46" s="142"/>
      <c r="Q46" s="282"/>
      <c r="R46" s="282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2" t="s">
        <v>87</v>
      </c>
      <c r="N65" s="204" t="s">
        <v>122</v>
      </c>
      <c r="O65" s="284" t="s">
        <v>123</v>
      </c>
    </row>
    <row r="66" spans="1:26" ht="11.1" customHeight="1">
      <c r="A66" s="6" t="s">
        <v>171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9">
        <f>SUM(B66:M66)/12</f>
        <v>80.75833333333334</v>
      </c>
      <c r="O66" s="205">
        <v>93.3</v>
      </c>
      <c r="P66" s="18"/>
      <c r="Q66" s="212"/>
      <c r="R66" s="212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173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9">
        <f>SUM(B67:M67)/12</f>
        <v>81.2</v>
      </c>
      <c r="O67" s="205">
        <f t="shared" ref="O67:O69" si="2">ROUND(N67/N66*100,1)</f>
        <v>100.5</v>
      </c>
      <c r="P67" s="18"/>
      <c r="Q67" s="349"/>
      <c r="R67" s="349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185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9">
        <f>SUM(B68:M68)/12</f>
        <v>72.191666666666663</v>
      </c>
      <c r="O68" s="205">
        <f t="shared" si="2"/>
        <v>88.9</v>
      </c>
      <c r="P68" s="18"/>
      <c r="Q68" s="349"/>
      <c r="R68" s="349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190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9">
        <f>SUM(B69:M69)/12</f>
        <v>67.7</v>
      </c>
      <c r="O69" s="205">
        <f t="shared" si="2"/>
        <v>93.8</v>
      </c>
      <c r="P69" s="18"/>
      <c r="Q69" s="349"/>
      <c r="R69" s="349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203</v>
      </c>
      <c r="B70" s="145">
        <v>68.7</v>
      </c>
      <c r="C70" s="145">
        <v>69.900000000000006</v>
      </c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209"/>
      <c r="O70" s="205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N23" sqref="N23:O23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4" t="s">
        <v>121</v>
      </c>
      <c r="O18" s="204" t="s">
        <v>123</v>
      </c>
    </row>
    <row r="19" spans="1:18" ht="11.1" customHeight="1">
      <c r="A19" s="6" t="s">
        <v>171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10">
        <f>SUM(B19:M19)</f>
        <v>149.4</v>
      </c>
      <c r="O19" s="210">
        <v>89.4</v>
      </c>
      <c r="Q19" s="212"/>
      <c r="R19" s="212"/>
    </row>
    <row r="20" spans="1:18" ht="11.1" customHeight="1">
      <c r="A20" s="6" t="s">
        <v>173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10">
        <f>SUM(B20:M20)</f>
        <v>138.10000000000002</v>
      </c>
      <c r="O20" s="210">
        <f t="shared" ref="O20:O22" si="0">ROUND(N20/N19*100,1)</f>
        <v>92.4</v>
      </c>
      <c r="Q20" s="212"/>
      <c r="R20" s="212"/>
    </row>
    <row r="21" spans="1:18" ht="11.1" customHeight="1">
      <c r="A21" s="6" t="s">
        <v>185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10">
        <f>SUM(B21:M21)</f>
        <v>139.6</v>
      </c>
      <c r="O21" s="210">
        <f t="shared" si="0"/>
        <v>101.1</v>
      </c>
      <c r="Q21" s="212"/>
      <c r="R21" s="212"/>
    </row>
    <row r="22" spans="1:18" ht="11.1" customHeight="1">
      <c r="A22" s="6" t="s">
        <v>190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10">
        <f>SUM(B22:M22)</f>
        <v>134.30000000000001</v>
      </c>
      <c r="O22" s="210">
        <f t="shared" si="0"/>
        <v>96.2</v>
      </c>
      <c r="Q22" s="212"/>
      <c r="R22" s="212"/>
    </row>
    <row r="23" spans="1:18" ht="11.1" customHeight="1">
      <c r="A23" s="6" t="s">
        <v>203</v>
      </c>
      <c r="B23" s="152">
        <v>9.3000000000000007</v>
      </c>
      <c r="C23" s="152">
        <v>12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210"/>
      <c r="O23" s="210"/>
    </row>
    <row r="24" spans="1:18" ht="9.75" customHeight="1">
      <c r="J24" s="335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4" t="s">
        <v>122</v>
      </c>
      <c r="O42" s="204" t="s">
        <v>123</v>
      </c>
    </row>
    <row r="43" spans="1:26" ht="11.1" customHeight="1">
      <c r="A43" s="6" t="s">
        <v>171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10">
        <f>SUM(B43:M43)/12</f>
        <v>22.5</v>
      </c>
      <c r="O43" s="210">
        <v>91.9</v>
      </c>
      <c r="P43" s="154"/>
      <c r="Q43" s="213"/>
      <c r="R43" s="213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173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10">
        <f>SUM(B44:M44)/12</f>
        <v>18.841666666666665</v>
      </c>
      <c r="O44" s="210">
        <f t="shared" ref="O44:O45" si="1">ROUND(N44/N43*100,1)</f>
        <v>83.7</v>
      </c>
      <c r="P44" s="154"/>
      <c r="Q44" s="213"/>
      <c r="R44" s="213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185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10">
        <f>SUM(B45:M45)/12</f>
        <v>18.741666666666664</v>
      </c>
      <c r="O45" s="210">
        <f t="shared" si="1"/>
        <v>99.5</v>
      </c>
      <c r="P45" s="154"/>
      <c r="Q45" s="213"/>
      <c r="R45" s="213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190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10">
        <f>SUM(B46:M46)/12</f>
        <v>18.475000000000001</v>
      </c>
      <c r="O46" s="210">
        <v>98.9</v>
      </c>
      <c r="P46" s="154"/>
      <c r="Q46" s="213"/>
      <c r="R46" s="213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203</v>
      </c>
      <c r="B47" s="152">
        <v>17.2</v>
      </c>
      <c r="C47" s="152">
        <v>16.8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210"/>
      <c r="O47" s="210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4" t="s">
        <v>122</v>
      </c>
      <c r="O70" s="204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9">
        <f>SUM(B71:M71)/12</f>
        <v>55.875000000000007</v>
      </c>
      <c r="O71" s="210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173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9">
        <f>SUM(B72:M72)/12</f>
        <v>61.07500000000001</v>
      </c>
      <c r="O72" s="210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185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9">
        <f>SUM(B73:M73)/12</f>
        <v>62.324999999999996</v>
      </c>
      <c r="O73" s="210">
        <f t="shared" si="2"/>
        <v>102</v>
      </c>
      <c r="Q73" s="17"/>
      <c r="R73" s="17"/>
    </row>
    <row r="74" spans="1:26" ht="11.1" customHeight="1">
      <c r="A74" s="6" t="s">
        <v>190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9">
        <f>SUM(B74:M74)/12</f>
        <v>60.791666666666664</v>
      </c>
      <c r="O74" s="210">
        <f t="shared" si="2"/>
        <v>97.5</v>
      </c>
      <c r="Q74" s="17"/>
      <c r="R74" s="17"/>
    </row>
    <row r="75" spans="1:26" ht="11.1" customHeight="1">
      <c r="A75" s="6" t="s">
        <v>190</v>
      </c>
      <c r="B75" s="145">
        <v>54</v>
      </c>
      <c r="C75" s="145">
        <v>71.400000000000006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209"/>
      <c r="O75" s="210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V24" sqref="V24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2" t="s">
        <v>123</v>
      </c>
    </row>
    <row r="25" spans="1:24" ht="11.1" customHeight="1">
      <c r="A25" s="6" t="s">
        <v>171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10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173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10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185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10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190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10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203</v>
      </c>
      <c r="B29" s="152">
        <v>16.899999999999999</v>
      </c>
      <c r="C29" s="152">
        <v>16.600000000000001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10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10">
        <f>SUM(B54:M54)/12</f>
        <v>40.983333333333327</v>
      </c>
      <c r="O54" s="287">
        <v>102.7</v>
      </c>
      <c r="P54" s="154"/>
      <c r="Q54" s="285"/>
      <c r="R54" s="285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10">
        <f>SUM(B55:M55)/12</f>
        <v>38.725000000000001</v>
      </c>
      <c r="O55" s="287">
        <f t="shared" ref="O55:O56" si="1">ROUND(N55/N54*100,1)</f>
        <v>94.5</v>
      </c>
      <c r="P55" s="154"/>
      <c r="Q55" s="285"/>
      <c r="R55" s="285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10">
        <f>SUM(B56:M56)/12</f>
        <v>36.900000000000006</v>
      </c>
      <c r="O56" s="287">
        <f t="shared" si="1"/>
        <v>95.3</v>
      </c>
      <c r="P56" s="154"/>
      <c r="Q56" s="285"/>
      <c r="R56" s="285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10">
        <f>SUM(B57:M57)/12</f>
        <v>36.85</v>
      </c>
      <c r="O57" s="287">
        <v>100</v>
      </c>
      <c r="P57" s="154"/>
      <c r="Q57" s="285"/>
      <c r="R57" s="285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203</v>
      </c>
      <c r="B58" s="152">
        <v>36</v>
      </c>
      <c r="C58" s="152">
        <v>34.6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287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2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9">
        <f t="shared" ref="N84:N87" si="2">SUM(B84:M84)/12</f>
        <v>47.45000000000001</v>
      </c>
      <c r="O84" s="287">
        <v>100</v>
      </c>
      <c r="Q84" s="286"/>
      <c r="R84" s="286"/>
    </row>
    <row r="85" spans="1:18" s="149" customFormat="1" ht="11.1" customHeight="1">
      <c r="A85" s="6" t="s">
        <v>173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9">
        <f t="shared" si="2"/>
        <v>52.383333333333326</v>
      </c>
      <c r="O85" s="287">
        <f t="shared" ref="O85:O87" si="3">ROUND(N85/N84*100,1)</f>
        <v>110.4</v>
      </c>
      <c r="Q85" s="286"/>
      <c r="R85" s="286"/>
    </row>
    <row r="86" spans="1:18" s="149" customFormat="1" ht="11.1" customHeight="1">
      <c r="A86" s="6" t="s">
        <v>185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9">
        <f t="shared" si="2"/>
        <v>55.391666666666673</v>
      </c>
      <c r="O86" s="287">
        <f t="shared" si="3"/>
        <v>105.7</v>
      </c>
      <c r="Q86" s="286"/>
      <c r="R86" s="286"/>
    </row>
    <row r="87" spans="1:18" s="149" customFormat="1" ht="11.1" customHeight="1">
      <c r="A87" s="6" t="s">
        <v>190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9">
        <f t="shared" si="2"/>
        <v>49.733333333333327</v>
      </c>
      <c r="O87" s="287">
        <f t="shared" si="3"/>
        <v>89.8</v>
      </c>
      <c r="Q87" s="286"/>
      <c r="R87" s="286"/>
    </row>
    <row r="88" spans="1:18" ht="11.1" customHeight="1">
      <c r="A88" s="6" t="s">
        <v>203</v>
      </c>
      <c r="B88" s="145">
        <v>45.8</v>
      </c>
      <c r="C88" s="147">
        <v>49.1</v>
      </c>
      <c r="D88" s="145"/>
      <c r="E88" s="145"/>
      <c r="F88" s="145"/>
      <c r="G88" s="145"/>
      <c r="H88" s="147"/>
      <c r="I88" s="145"/>
      <c r="J88" s="145"/>
      <c r="K88" s="145"/>
      <c r="L88" s="145"/>
      <c r="M88" s="145"/>
      <c r="N88" s="209"/>
      <c r="O88" s="287"/>
      <c r="Q88" s="17"/>
    </row>
    <row r="89" spans="1:18" ht="9.9499999999999993" customHeight="1">
      <c r="F89" s="379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U12" sqref="U12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2">
        <f>SUM(B25:M25)</f>
        <v>615.49999999999989</v>
      </c>
      <c r="O25" s="205">
        <v>90.7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2">
        <f>SUM(B26:M26)</f>
        <v>694.90000000000009</v>
      </c>
      <c r="O26" s="205">
        <f t="shared" ref="O26:O28" si="0">ROUND(N26/N25*100,1)</f>
        <v>112.9</v>
      </c>
      <c r="P26" s="154"/>
      <c r="Q26" s="285"/>
      <c r="R26" s="285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185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2">
        <f>SUM(B27:M27)</f>
        <v>734</v>
      </c>
      <c r="O27" s="205">
        <f t="shared" si="0"/>
        <v>105.6</v>
      </c>
      <c r="P27" s="154"/>
      <c r="Q27" s="285"/>
      <c r="R27" s="285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190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2">
        <f>SUM(B28:M28)</f>
        <v>727.2</v>
      </c>
      <c r="O28" s="205">
        <f t="shared" si="0"/>
        <v>99.1</v>
      </c>
      <c r="P28" s="154"/>
      <c r="Q28" s="285"/>
      <c r="R28" s="285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203</v>
      </c>
      <c r="B29" s="156">
        <v>66.8</v>
      </c>
      <c r="C29" s="156">
        <v>67.3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302"/>
      <c r="O29" s="205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10">
        <f>SUM(B54:M54)/12</f>
        <v>53.1</v>
      </c>
      <c r="O54" s="205">
        <v>89.9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10">
        <f>SUM(B55:M55)/12</f>
        <v>38.44166666666667</v>
      </c>
      <c r="O55" s="205">
        <f t="shared" ref="O55:O57" si="1">ROUND(N55/N54*100,1)</f>
        <v>72.400000000000006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10">
        <f>SUM(B56:M56)/12</f>
        <v>39.758333333333333</v>
      </c>
      <c r="O56" s="205">
        <f t="shared" si="1"/>
        <v>103.4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10">
        <f>SUM(B57:M57)/12</f>
        <v>42.774999999999999</v>
      </c>
      <c r="O57" s="205">
        <f t="shared" si="1"/>
        <v>107.6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203</v>
      </c>
      <c r="B58" s="156">
        <v>61.3</v>
      </c>
      <c r="C58" s="156">
        <v>64.400000000000006</v>
      </c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210"/>
      <c r="O58" s="205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7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9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9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185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9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190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9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203</v>
      </c>
      <c r="B88" s="11">
        <v>110.9</v>
      </c>
      <c r="C88" s="11">
        <v>104.5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6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N29" sqref="N29:O2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3">
        <v>84.4</v>
      </c>
      <c r="C25" s="353">
        <v>90.2</v>
      </c>
      <c r="D25" s="353">
        <v>113.2</v>
      </c>
      <c r="E25" s="353">
        <v>112.9</v>
      </c>
      <c r="F25" s="353">
        <v>92.8</v>
      </c>
      <c r="G25" s="353">
        <v>100.2</v>
      </c>
      <c r="H25" s="353">
        <v>103</v>
      </c>
      <c r="I25" s="353">
        <v>90.2</v>
      </c>
      <c r="J25" s="353">
        <v>95.8</v>
      </c>
      <c r="K25" s="353">
        <v>131.9</v>
      </c>
      <c r="L25" s="353">
        <v>84.5</v>
      </c>
      <c r="M25" s="353">
        <v>78.599999999999994</v>
      </c>
      <c r="N25" s="210">
        <f>SUM(B25:M25)</f>
        <v>1177.6999999999998</v>
      </c>
      <c r="O25" s="354">
        <v>88.1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353">
        <v>75.7</v>
      </c>
      <c r="C26" s="353">
        <v>92.3</v>
      </c>
      <c r="D26" s="353">
        <v>105</v>
      </c>
      <c r="E26" s="353">
        <v>103.6</v>
      </c>
      <c r="F26" s="353">
        <v>94.9</v>
      </c>
      <c r="G26" s="353">
        <v>106.3</v>
      </c>
      <c r="H26" s="353">
        <v>100.1</v>
      </c>
      <c r="I26" s="353">
        <v>100.9</v>
      </c>
      <c r="J26" s="353">
        <v>91.8</v>
      </c>
      <c r="K26" s="353">
        <v>87.4</v>
      </c>
      <c r="L26" s="353">
        <v>90</v>
      </c>
      <c r="M26" s="353">
        <v>78.099999999999994</v>
      </c>
      <c r="N26" s="210">
        <f>SUM(B26:M26)</f>
        <v>1126.0999999999999</v>
      </c>
      <c r="O26" s="354">
        <f t="shared" ref="O26:O28" si="0">ROUND(N26/N25*100,1)</f>
        <v>95.6</v>
      </c>
      <c r="P26" s="357"/>
      <c r="Q26" s="358"/>
      <c r="R26" s="358"/>
      <c r="S26" s="357"/>
      <c r="T26" s="357"/>
      <c r="U26" s="357"/>
      <c r="V26" s="357"/>
      <c r="W26" s="357"/>
      <c r="X26" s="357"/>
      <c r="Y26" s="357"/>
      <c r="Z26" s="357"/>
    </row>
    <row r="27" spans="1:26" ht="11.1" customHeight="1">
      <c r="A27" s="6" t="s">
        <v>185</v>
      </c>
      <c r="B27" s="353">
        <v>68.900000000000006</v>
      </c>
      <c r="C27" s="353">
        <v>75.7</v>
      </c>
      <c r="D27" s="353">
        <v>96.3</v>
      </c>
      <c r="E27" s="353">
        <v>98.9</v>
      </c>
      <c r="F27" s="353">
        <v>89.3</v>
      </c>
      <c r="G27" s="353">
        <v>96</v>
      </c>
      <c r="H27" s="353">
        <v>90.2</v>
      </c>
      <c r="I27" s="353">
        <v>87.2</v>
      </c>
      <c r="J27" s="353">
        <v>85.7</v>
      </c>
      <c r="K27" s="353">
        <v>93.5</v>
      </c>
      <c r="L27" s="353">
        <v>82.1</v>
      </c>
      <c r="M27" s="353">
        <v>87</v>
      </c>
      <c r="N27" s="210">
        <f>SUM(B27:M27)</f>
        <v>1050.8000000000002</v>
      </c>
      <c r="O27" s="354">
        <f t="shared" si="0"/>
        <v>93.3</v>
      </c>
      <c r="P27" s="357"/>
      <c r="Q27" s="358"/>
      <c r="R27" s="358"/>
      <c r="S27" s="357"/>
      <c r="T27" s="357"/>
      <c r="U27" s="357"/>
      <c r="V27" s="357"/>
      <c r="W27" s="357"/>
      <c r="X27" s="357"/>
      <c r="Y27" s="357"/>
      <c r="Z27" s="357"/>
    </row>
    <row r="28" spans="1:26" ht="11.1" customHeight="1">
      <c r="A28" s="6" t="s">
        <v>190</v>
      </c>
      <c r="B28" s="353">
        <v>72.7</v>
      </c>
      <c r="C28" s="353">
        <v>83.2</v>
      </c>
      <c r="D28" s="353">
        <v>89.9</v>
      </c>
      <c r="E28" s="353">
        <v>103.8</v>
      </c>
      <c r="F28" s="353">
        <v>94.4</v>
      </c>
      <c r="G28" s="353">
        <v>91.6</v>
      </c>
      <c r="H28" s="353">
        <v>108.5</v>
      </c>
      <c r="I28" s="353">
        <v>91.8</v>
      </c>
      <c r="J28" s="353">
        <v>101.6</v>
      </c>
      <c r="K28" s="353">
        <v>100.2</v>
      </c>
      <c r="L28" s="353">
        <v>94.2</v>
      </c>
      <c r="M28" s="353">
        <v>94.5</v>
      </c>
      <c r="N28" s="210">
        <f>SUM(B28:M28)</f>
        <v>1126.4000000000001</v>
      </c>
      <c r="O28" s="354">
        <f t="shared" si="0"/>
        <v>107.2</v>
      </c>
      <c r="P28" s="357"/>
      <c r="Q28" s="358"/>
      <c r="R28" s="358"/>
      <c r="S28" s="357"/>
      <c r="T28" s="357"/>
      <c r="U28" s="357"/>
      <c r="V28" s="357"/>
      <c r="W28" s="357"/>
      <c r="X28" s="357"/>
      <c r="Y28" s="357"/>
      <c r="Z28" s="357"/>
    </row>
    <row r="29" spans="1:26" ht="11.1" customHeight="1">
      <c r="A29" s="6" t="s">
        <v>203</v>
      </c>
      <c r="B29" s="353">
        <v>84.8</v>
      </c>
      <c r="C29" s="353">
        <v>90.4</v>
      </c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210"/>
      <c r="O29" s="354"/>
      <c r="P29" s="357"/>
      <c r="Q29" s="359"/>
      <c r="R29" s="359"/>
      <c r="S29" s="357"/>
      <c r="T29" s="357"/>
      <c r="U29" s="357"/>
      <c r="V29" s="357"/>
      <c r="W29" s="357"/>
      <c r="X29" s="357"/>
      <c r="Y29" s="357"/>
      <c r="Z29" s="357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4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10">
        <f>SUM(B54:M54)/12</f>
        <v>117.77499999999998</v>
      </c>
      <c r="O54" s="354">
        <v>92.6</v>
      </c>
      <c r="P54" s="355"/>
      <c r="Q54" s="356"/>
      <c r="R54" s="356"/>
      <c r="S54" s="355"/>
      <c r="T54" s="355"/>
      <c r="U54" s="355"/>
      <c r="V54" s="355"/>
      <c r="W54" s="355"/>
      <c r="X54" s="355"/>
      <c r="Y54" s="355"/>
      <c r="Z54" s="355"/>
    </row>
    <row r="55" spans="1:26" s="149" customFormat="1" ht="11.1" customHeight="1">
      <c r="A55" s="6" t="s">
        <v>173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10">
        <f>SUM(B55:M55)/12</f>
        <v>117.84999999999997</v>
      </c>
      <c r="O55" s="354">
        <f t="shared" ref="O55:O57" si="1">ROUND(N55/N54*100,1)</f>
        <v>100.1</v>
      </c>
      <c r="P55" s="355"/>
      <c r="Q55" s="356"/>
      <c r="R55" s="356"/>
      <c r="S55" s="355"/>
      <c r="T55" s="355"/>
      <c r="U55" s="355"/>
      <c r="V55" s="355"/>
      <c r="W55" s="355"/>
      <c r="X55" s="355"/>
      <c r="Y55" s="355"/>
      <c r="Z55" s="355"/>
    </row>
    <row r="56" spans="1:26" s="149" customFormat="1" ht="11.1" customHeight="1">
      <c r="A56" s="6" t="s">
        <v>185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10">
        <f>SUM(B56:M56)/12</f>
        <v>108.60000000000001</v>
      </c>
      <c r="O56" s="354">
        <f t="shared" si="1"/>
        <v>92.2</v>
      </c>
      <c r="P56" s="355"/>
      <c r="Q56" s="356"/>
      <c r="R56" s="356"/>
      <c r="S56" s="355"/>
      <c r="T56" s="355"/>
      <c r="U56" s="355"/>
      <c r="V56" s="355"/>
      <c r="W56" s="355"/>
      <c r="X56" s="355"/>
      <c r="Y56" s="355"/>
      <c r="Z56" s="355"/>
    </row>
    <row r="57" spans="1:26" s="149" customFormat="1" ht="11.1" customHeight="1">
      <c r="A57" s="6" t="s">
        <v>190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10">
        <f>SUM(B57:M57)/12</f>
        <v>102.70833333333336</v>
      </c>
      <c r="O57" s="354">
        <f t="shared" si="1"/>
        <v>94.6</v>
      </c>
      <c r="P57" s="355"/>
      <c r="Q57" s="356"/>
      <c r="R57" s="356"/>
      <c r="S57" s="355"/>
      <c r="T57" s="355"/>
      <c r="U57" s="355"/>
      <c r="V57" s="355"/>
      <c r="W57" s="355"/>
      <c r="X57" s="355"/>
      <c r="Y57" s="355"/>
      <c r="Z57" s="355"/>
    </row>
    <row r="58" spans="1:26" s="149" customFormat="1" ht="11.1" customHeight="1">
      <c r="A58" s="6" t="s">
        <v>203</v>
      </c>
      <c r="B58" s="152">
        <v>99.6</v>
      </c>
      <c r="C58" s="152">
        <v>101.8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354"/>
      <c r="P58" s="158"/>
      <c r="Q58" s="351"/>
      <c r="R58" s="351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2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4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9">
        <f t="shared" ref="N84:N87" si="2">SUM(B84:M84)/12</f>
        <v>83.45</v>
      </c>
      <c r="O84" s="214">
        <v>95</v>
      </c>
      <c r="Q84" s="286"/>
      <c r="R84" s="286"/>
    </row>
    <row r="85" spans="1:26" s="149" customFormat="1" ht="11.1" customHeight="1">
      <c r="A85" s="6" t="s">
        <v>173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9">
        <f t="shared" si="2"/>
        <v>80.108333333333334</v>
      </c>
      <c r="O85" s="214">
        <f t="shared" ref="O85:O87" si="3">ROUND(N85/N84*100,1)</f>
        <v>96</v>
      </c>
      <c r="Q85" s="286"/>
      <c r="R85" s="286"/>
    </row>
    <row r="86" spans="1:26" s="149" customFormat="1" ht="11.1" customHeight="1">
      <c r="A86" s="6" t="s">
        <v>185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9">
        <f t="shared" si="2"/>
        <v>80.841666666666669</v>
      </c>
      <c r="O86" s="214">
        <f t="shared" si="3"/>
        <v>100.9</v>
      </c>
      <c r="Q86" s="286"/>
      <c r="R86" s="286"/>
    </row>
    <row r="87" spans="1:26" s="149" customFormat="1" ht="11.1" customHeight="1">
      <c r="A87" s="6" t="s">
        <v>190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9">
        <f t="shared" si="2"/>
        <v>91.341666666666654</v>
      </c>
      <c r="O87" s="214">
        <f t="shared" si="3"/>
        <v>113</v>
      </c>
      <c r="Q87" s="286"/>
      <c r="R87" s="286"/>
    </row>
    <row r="88" spans="1:26" s="149" customFormat="1" ht="11.1" customHeight="1">
      <c r="A88" s="6" t="s">
        <v>203</v>
      </c>
      <c r="B88" s="147">
        <v>84.8</v>
      </c>
      <c r="C88" s="147">
        <v>88.7</v>
      </c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09"/>
      <c r="O88" s="214"/>
    </row>
    <row r="89" spans="1:26" ht="9.9499999999999993" customHeight="1">
      <c r="E89" s="367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S35" sqref="S35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3"/>
      <c r="O14" s="223"/>
    </row>
    <row r="17" spans="1:26" ht="9.9499999999999993" customHeight="1">
      <c r="O17" s="223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3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3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2">
        <v>19</v>
      </c>
      <c r="N25" s="283">
        <f>SUM(B25:M25)</f>
        <v>261.60000000000002</v>
      </c>
      <c r="O25" s="205">
        <v>100.6</v>
      </c>
      <c r="P25" s="154"/>
      <c r="Q25" s="282"/>
      <c r="R25" s="282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2">
        <v>53</v>
      </c>
      <c r="N26" s="283">
        <f>SUM(B26:M26)</f>
        <v>393.7</v>
      </c>
      <c r="O26" s="205">
        <f>SUM(N26/N25)*100</f>
        <v>150.49694189602445</v>
      </c>
      <c r="P26" s="154"/>
      <c r="Q26" s="282"/>
      <c r="R26" s="282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185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2">
        <v>52.5</v>
      </c>
      <c r="N27" s="283">
        <f>SUM(B27:M27)</f>
        <v>590.29999999999995</v>
      </c>
      <c r="O27" s="205">
        <f>SUM(N27/N26)*100</f>
        <v>149.93649987299972</v>
      </c>
      <c r="P27" s="154"/>
      <c r="Q27" s="282"/>
      <c r="R27" s="282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190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2">
        <v>65.099999999999994</v>
      </c>
      <c r="N28" s="283">
        <f>SUM(B28:M28)</f>
        <v>653.20000000000005</v>
      </c>
      <c r="O28" s="205">
        <f>SUM(N28/N27)*100</f>
        <v>110.6555988480434</v>
      </c>
      <c r="P28" s="154"/>
      <c r="Q28" s="282"/>
      <c r="R28" s="282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203</v>
      </c>
      <c r="B29" s="152">
        <v>49.8</v>
      </c>
      <c r="C29" s="152">
        <v>57.9</v>
      </c>
      <c r="D29" s="152"/>
      <c r="E29" s="152"/>
      <c r="F29" s="152"/>
      <c r="G29" s="152"/>
      <c r="H29" s="152"/>
      <c r="I29" s="152"/>
      <c r="J29" s="152"/>
      <c r="K29" s="152"/>
      <c r="L29" s="152"/>
      <c r="M29" s="332"/>
      <c r="N29" s="283"/>
      <c r="O29" s="205"/>
      <c r="P29" s="154"/>
      <c r="Q29" s="213"/>
      <c r="R29" s="213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3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10">
        <f t="shared" ref="N54:N57" si="0">SUM(B54:M54)/12</f>
        <v>31.541666666666668</v>
      </c>
      <c r="O54" s="205">
        <v>102.2</v>
      </c>
      <c r="P54" s="154"/>
      <c r="Q54" s="289"/>
      <c r="R54" s="289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10">
        <f t="shared" si="0"/>
        <v>42.427500000000002</v>
      </c>
      <c r="O55" s="205">
        <f t="shared" ref="O55:O57" si="1">SUM(N55/N54)*100</f>
        <v>134.51254953764862</v>
      </c>
      <c r="P55" s="154"/>
      <c r="Q55" s="289"/>
      <c r="R55" s="289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10">
        <f t="shared" si="0"/>
        <v>61.033333333333331</v>
      </c>
      <c r="O56" s="205">
        <f t="shared" si="1"/>
        <v>143.85323984051223</v>
      </c>
      <c r="P56" s="154"/>
      <c r="Q56" s="289"/>
      <c r="R56" s="289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10">
        <f t="shared" si="0"/>
        <v>69.833333333333329</v>
      </c>
      <c r="O57" s="205">
        <f t="shared" si="1"/>
        <v>114.41835062807209</v>
      </c>
      <c r="P57" s="154"/>
      <c r="Q57" s="289"/>
      <c r="R57" s="289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203</v>
      </c>
      <c r="B58" s="152">
        <v>73.3</v>
      </c>
      <c r="C58" s="152">
        <v>73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205"/>
      <c r="P58" s="154"/>
      <c r="Q58" s="289"/>
      <c r="R58" s="289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9">
        <f t="shared" ref="N84:N87" si="2">SUM(B84:M84)/12</f>
        <v>69.2</v>
      </c>
      <c r="O84" s="147">
        <v>98.5</v>
      </c>
      <c r="P84" s="48"/>
      <c r="Q84" s="212"/>
      <c r="R84" s="212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9">
        <f t="shared" si="2"/>
        <v>74.61666666666666</v>
      </c>
      <c r="O85" s="147">
        <f t="shared" ref="O85:O87" si="3">ROUND(N85/N84*100,1)</f>
        <v>107.8</v>
      </c>
      <c r="P85" s="48"/>
      <c r="Q85" s="212"/>
      <c r="R85" s="212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185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9">
        <f t="shared" si="2"/>
        <v>80.591666666666683</v>
      </c>
      <c r="O86" s="147">
        <f t="shared" si="3"/>
        <v>108</v>
      </c>
      <c r="P86" s="48"/>
      <c r="Q86" s="212"/>
      <c r="R86" s="212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190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9">
        <f t="shared" si="2"/>
        <v>77.691666666666677</v>
      </c>
      <c r="O87" s="147">
        <f t="shared" si="3"/>
        <v>96.4</v>
      </c>
      <c r="P87" s="48"/>
      <c r="Q87" s="212"/>
      <c r="R87" s="212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203</v>
      </c>
      <c r="B88" s="145">
        <v>68.7</v>
      </c>
      <c r="C88" s="145">
        <v>79.3</v>
      </c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5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4" workbookViewId="0">
      <selection activeCell="M37" sqref="M37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7" t="s">
        <v>127</v>
      </c>
      <c r="F1" s="143"/>
      <c r="G1" s="143"/>
      <c r="H1" s="143"/>
    </row>
    <row r="2" spans="1:13">
      <c r="A2" s="451"/>
    </row>
    <row r="3" spans="1:13" ht="17.25">
      <c r="A3" s="451"/>
      <c r="C3" s="143"/>
    </row>
    <row r="4" spans="1:13" ht="17.25">
      <c r="A4" s="451"/>
      <c r="J4" s="143"/>
      <c r="K4" s="143"/>
      <c r="L4" s="143"/>
      <c r="M4" s="143"/>
    </row>
    <row r="5" spans="1:13">
      <c r="A5" s="451"/>
    </row>
    <row r="6" spans="1:13">
      <c r="A6" s="451"/>
    </row>
    <row r="7" spans="1:13">
      <c r="A7" s="451"/>
    </row>
    <row r="8" spans="1:13">
      <c r="A8" s="451"/>
    </row>
    <row r="9" spans="1:13">
      <c r="A9" s="451"/>
    </row>
    <row r="10" spans="1:13">
      <c r="A10" s="451"/>
    </row>
    <row r="11" spans="1:13">
      <c r="A11" s="451"/>
    </row>
    <row r="12" spans="1:13">
      <c r="A12" s="451"/>
    </row>
    <row r="13" spans="1:13">
      <c r="A13" s="451"/>
    </row>
    <row r="14" spans="1:13">
      <c r="A14" s="451"/>
    </row>
    <row r="15" spans="1:13">
      <c r="A15" s="451"/>
    </row>
    <row r="16" spans="1:13">
      <c r="A16" s="451"/>
    </row>
    <row r="17" spans="1:15">
      <c r="A17" s="451"/>
    </row>
    <row r="18" spans="1:15">
      <c r="A18" s="451"/>
    </row>
    <row r="19" spans="1:15">
      <c r="A19" s="451"/>
    </row>
    <row r="20" spans="1:15">
      <c r="A20" s="451"/>
    </row>
    <row r="21" spans="1:15">
      <c r="A21" s="451"/>
    </row>
    <row r="22" spans="1:15">
      <c r="A22" s="451"/>
    </row>
    <row r="23" spans="1:15">
      <c r="A23" s="451"/>
    </row>
    <row r="24" spans="1:15">
      <c r="A24" s="451"/>
    </row>
    <row r="25" spans="1:15">
      <c r="A25" s="451"/>
    </row>
    <row r="26" spans="1:15">
      <c r="A26" s="451"/>
    </row>
    <row r="27" spans="1:15">
      <c r="A27" s="451"/>
    </row>
    <row r="28" spans="1:15">
      <c r="A28" s="451"/>
    </row>
    <row r="29" spans="1:15">
      <c r="A29" s="451"/>
      <c r="O29" s="347"/>
    </row>
    <row r="30" spans="1:15">
      <c r="A30" s="451"/>
    </row>
    <row r="31" spans="1:15">
      <c r="A31" s="451"/>
    </row>
    <row r="32" spans="1:15">
      <c r="A32" s="451"/>
    </row>
    <row r="33" spans="1:14">
      <c r="A33" s="451"/>
    </row>
    <row r="34" spans="1:14">
      <c r="A34" s="451"/>
    </row>
    <row r="35" spans="1:14" s="42" customFormat="1" ht="20.100000000000001" customHeight="1">
      <c r="A35" s="451"/>
      <c r="B35" s="361" t="s">
        <v>167</v>
      </c>
      <c r="C35" s="362" t="s">
        <v>155</v>
      </c>
      <c r="D35" s="361" t="s">
        <v>157</v>
      </c>
      <c r="E35" s="361" t="s">
        <v>160</v>
      </c>
      <c r="F35" s="361" t="s">
        <v>166</v>
      </c>
      <c r="G35" s="361" t="s">
        <v>169</v>
      </c>
      <c r="H35" s="361" t="s">
        <v>170</v>
      </c>
      <c r="I35" s="361" t="s">
        <v>171</v>
      </c>
      <c r="J35" s="361" t="s">
        <v>187</v>
      </c>
      <c r="K35" s="361" t="s">
        <v>197</v>
      </c>
      <c r="L35" s="361" t="s">
        <v>202</v>
      </c>
      <c r="M35" s="363" t="s">
        <v>214</v>
      </c>
      <c r="N35" s="47"/>
    </row>
    <row r="36" spans="1:14" ht="25.5" customHeight="1">
      <c r="A36" s="451"/>
      <c r="B36" s="420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150.30000000000001</v>
      </c>
    </row>
    <row r="37" spans="1:14" ht="25.5" customHeight="1">
      <c r="A37" s="451"/>
      <c r="B37" s="194" t="s">
        <v>198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246.5</v>
      </c>
    </row>
    <row r="38" spans="1:14" ht="24.75" customHeight="1">
      <c r="A38" s="451"/>
      <c r="B38" s="172" t="s">
        <v>130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19" sqref="R19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63" t="s">
        <v>217</v>
      </c>
      <c r="C1" s="463"/>
      <c r="D1" s="463"/>
      <c r="E1" s="463"/>
      <c r="F1" s="463"/>
      <c r="G1" s="464" t="s">
        <v>128</v>
      </c>
      <c r="H1" s="464"/>
      <c r="I1" s="464"/>
      <c r="J1" s="222" t="s">
        <v>109</v>
      </c>
      <c r="K1" s="3"/>
      <c r="M1" s="3" t="s">
        <v>184</v>
      </c>
    </row>
    <row r="2" spans="2:15">
      <c r="B2" s="463"/>
      <c r="C2" s="463"/>
      <c r="D2" s="463"/>
      <c r="E2" s="463"/>
      <c r="F2" s="463"/>
      <c r="G2" s="464"/>
      <c r="H2" s="464"/>
      <c r="I2" s="464"/>
      <c r="J2" s="373">
        <v>191638</v>
      </c>
      <c r="K2" s="4" t="s">
        <v>111</v>
      </c>
      <c r="L2" s="339">
        <f t="shared" ref="L2:L7" si="0">SUM(J2)</f>
        <v>191638</v>
      </c>
      <c r="M2" s="373">
        <v>128781</v>
      </c>
    </row>
    <row r="3" spans="2:15">
      <c r="J3" s="373">
        <v>391815</v>
      </c>
      <c r="K3" s="3" t="s">
        <v>112</v>
      </c>
      <c r="L3" s="339">
        <f t="shared" si="0"/>
        <v>391815</v>
      </c>
      <c r="M3" s="373">
        <v>247743</v>
      </c>
    </row>
    <row r="4" spans="2:15">
      <c r="J4" s="373">
        <v>514802</v>
      </c>
      <c r="K4" s="3" t="s">
        <v>103</v>
      </c>
      <c r="L4" s="339">
        <f t="shared" si="0"/>
        <v>514802</v>
      </c>
      <c r="M4" s="373">
        <v>318160</v>
      </c>
    </row>
    <row r="5" spans="2:15">
      <c r="J5" s="373">
        <v>242306</v>
      </c>
      <c r="K5" s="3" t="s">
        <v>91</v>
      </c>
      <c r="L5" s="339">
        <f t="shared" si="0"/>
        <v>242306</v>
      </c>
      <c r="M5" s="373">
        <v>209043</v>
      </c>
    </row>
    <row r="6" spans="2:15">
      <c r="J6" s="373">
        <v>277203</v>
      </c>
      <c r="K6" s="3" t="s">
        <v>101</v>
      </c>
      <c r="L6" s="339">
        <f t="shared" si="0"/>
        <v>277203</v>
      </c>
      <c r="M6" s="373">
        <v>163888</v>
      </c>
    </row>
    <row r="7" spans="2:15">
      <c r="J7" s="373">
        <v>847175</v>
      </c>
      <c r="K7" s="3" t="s">
        <v>104</v>
      </c>
      <c r="L7" s="339">
        <f t="shared" si="0"/>
        <v>847175</v>
      </c>
      <c r="M7" s="373">
        <v>590478</v>
      </c>
    </row>
    <row r="8" spans="2:15">
      <c r="J8" s="339">
        <f>SUM(J2:J7)</f>
        <v>2464939</v>
      </c>
      <c r="K8" s="3" t="s">
        <v>93</v>
      </c>
      <c r="L8" s="410">
        <f>SUM(L2:L7)</f>
        <v>2464939</v>
      </c>
      <c r="M8" s="339">
        <f>SUM(M2:M7)</f>
        <v>1658093</v>
      </c>
    </row>
    <row r="10" spans="2:15">
      <c r="K10" s="3"/>
      <c r="L10" s="3" t="s">
        <v>162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9">
        <f>SUM(M2)</f>
        <v>128781</v>
      </c>
      <c r="M11" s="339">
        <f t="shared" ref="M11:M17" si="1">SUM(N11-L11)</f>
        <v>62857</v>
      </c>
      <c r="N11" s="339">
        <f t="shared" ref="N11:N17" si="2">SUM(L2)</f>
        <v>191638</v>
      </c>
      <c r="O11" s="340">
        <f>SUM(L11/N11)</f>
        <v>0.67200137759734502</v>
      </c>
    </row>
    <row r="12" spans="2:15">
      <c r="K12" s="3" t="s">
        <v>112</v>
      </c>
      <c r="L12" s="339">
        <f t="shared" ref="L12:L17" si="3">SUM(M3)</f>
        <v>247743</v>
      </c>
      <c r="M12" s="339">
        <f t="shared" si="1"/>
        <v>144072</v>
      </c>
      <c r="N12" s="339">
        <f t="shared" si="2"/>
        <v>391815</v>
      </c>
      <c r="O12" s="340">
        <f t="shared" ref="O12:O17" si="4">SUM(L12/N12)</f>
        <v>0.63229585391064658</v>
      </c>
    </row>
    <row r="13" spans="2:15">
      <c r="K13" s="3" t="s">
        <v>103</v>
      </c>
      <c r="L13" s="339">
        <f t="shared" si="3"/>
        <v>318160</v>
      </c>
      <c r="M13" s="339">
        <f t="shared" si="1"/>
        <v>196642</v>
      </c>
      <c r="N13" s="339">
        <f t="shared" si="2"/>
        <v>514802</v>
      </c>
      <c r="O13" s="340">
        <f t="shared" si="4"/>
        <v>0.61802401700071097</v>
      </c>
    </row>
    <row r="14" spans="2:15">
      <c r="K14" s="3" t="s">
        <v>91</v>
      </c>
      <c r="L14" s="339">
        <f t="shared" si="3"/>
        <v>209043</v>
      </c>
      <c r="M14" s="339">
        <f t="shared" si="1"/>
        <v>33263</v>
      </c>
      <c r="N14" s="339">
        <f t="shared" si="2"/>
        <v>242306</v>
      </c>
      <c r="O14" s="340">
        <f t="shared" si="4"/>
        <v>0.86272316822530193</v>
      </c>
    </row>
    <row r="15" spans="2:15">
      <c r="K15" s="3" t="s">
        <v>101</v>
      </c>
      <c r="L15" s="339">
        <f t="shared" si="3"/>
        <v>163888</v>
      </c>
      <c r="M15" s="339">
        <f t="shared" si="1"/>
        <v>113315</v>
      </c>
      <c r="N15" s="339">
        <f t="shared" si="2"/>
        <v>277203</v>
      </c>
      <c r="O15" s="340">
        <f t="shared" si="4"/>
        <v>0.59122015274004969</v>
      </c>
    </row>
    <row r="16" spans="2:15">
      <c r="K16" s="3" t="s">
        <v>104</v>
      </c>
      <c r="L16" s="339">
        <f t="shared" si="3"/>
        <v>590478</v>
      </c>
      <c r="M16" s="339">
        <f t="shared" si="1"/>
        <v>256697</v>
      </c>
      <c r="N16" s="339">
        <f t="shared" si="2"/>
        <v>847175</v>
      </c>
      <c r="O16" s="340">
        <f t="shared" si="4"/>
        <v>0.69699648832885763</v>
      </c>
    </row>
    <row r="17" spans="11:15">
      <c r="K17" s="3" t="s">
        <v>93</v>
      </c>
      <c r="L17" s="339">
        <f t="shared" si="3"/>
        <v>1658093</v>
      </c>
      <c r="M17" s="339">
        <f t="shared" si="1"/>
        <v>806846</v>
      </c>
      <c r="N17" s="339">
        <f t="shared" si="2"/>
        <v>2464939</v>
      </c>
      <c r="O17" s="340">
        <f t="shared" si="4"/>
        <v>0.67267100727441942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65" t="s">
        <v>109</v>
      </c>
      <c r="D56" s="466"/>
      <c r="E56" s="465" t="s">
        <v>110</v>
      </c>
      <c r="F56" s="466"/>
      <c r="G56" s="469" t="s">
        <v>115</v>
      </c>
      <c r="H56" s="465" t="s">
        <v>116</v>
      </c>
      <c r="I56" s="466"/>
    </row>
    <row r="57" spans="1:9" ht="14.25">
      <c r="A57" s="37" t="s">
        <v>117</v>
      </c>
      <c r="B57" s="38"/>
      <c r="C57" s="467"/>
      <c r="D57" s="468"/>
      <c r="E57" s="467"/>
      <c r="F57" s="468"/>
      <c r="G57" s="470"/>
      <c r="H57" s="467"/>
      <c r="I57" s="468"/>
    </row>
    <row r="58" spans="1:9" ht="19.5" customHeight="1">
      <c r="A58" s="41" t="s">
        <v>118</v>
      </c>
      <c r="B58" s="39"/>
      <c r="C58" s="460" t="s">
        <v>199</v>
      </c>
      <c r="D58" s="461"/>
      <c r="E58" s="458" t="s">
        <v>218</v>
      </c>
      <c r="F58" s="459"/>
      <c r="G58" s="80">
        <v>15.5</v>
      </c>
      <c r="H58" s="40"/>
      <c r="I58" s="39"/>
    </row>
    <row r="59" spans="1:9" ht="19.5" customHeight="1">
      <c r="A59" s="41" t="s">
        <v>119</v>
      </c>
      <c r="B59" s="39"/>
      <c r="C59" s="462" t="s">
        <v>154</v>
      </c>
      <c r="D59" s="461"/>
      <c r="E59" s="458" t="s">
        <v>219</v>
      </c>
      <c r="F59" s="459"/>
      <c r="G59" s="84">
        <v>27.5</v>
      </c>
      <c r="H59" s="40"/>
      <c r="I59" s="39"/>
    </row>
    <row r="60" spans="1:9" ht="20.100000000000001" customHeight="1">
      <c r="A60" s="41" t="s">
        <v>120</v>
      </c>
      <c r="B60" s="39"/>
      <c r="C60" s="458" t="s">
        <v>200</v>
      </c>
      <c r="D60" s="459"/>
      <c r="E60" s="458" t="s">
        <v>220</v>
      </c>
      <c r="F60" s="459"/>
      <c r="G60" s="80">
        <v>80.599999999999994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62" sqref="U62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9"/>
    </row>
    <row r="14" spans="1:19" ht="9.9499999999999993" customHeight="1">
      <c r="R14" s="157"/>
      <c r="S14" s="279"/>
    </row>
    <row r="15" spans="1:19" ht="9.9499999999999993" customHeight="1">
      <c r="R15" s="157"/>
      <c r="S15" s="279"/>
    </row>
    <row r="16" spans="1:19" ht="9.9499999999999993" customHeight="1">
      <c r="R16" s="157"/>
      <c r="S16" s="279"/>
    </row>
    <row r="17" spans="1:35" ht="9.9499999999999993" customHeight="1">
      <c r="R17" s="157"/>
      <c r="S17" s="279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4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1">
        <v>71.8</v>
      </c>
      <c r="N26" s="302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173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1">
        <v>106.6</v>
      </c>
      <c r="N27" s="302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185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1">
        <v>103.6</v>
      </c>
      <c r="N28" s="302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190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1">
        <v>116.4</v>
      </c>
      <c r="N29" s="302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203</v>
      </c>
      <c r="B30" s="145">
        <v>96.6</v>
      </c>
      <c r="C30" s="145">
        <v>108.3</v>
      </c>
      <c r="D30" s="147"/>
      <c r="E30" s="145"/>
      <c r="F30" s="145"/>
      <c r="G30" s="145"/>
      <c r="H30" s="147"/>
      <c r="I30" s="145"/>
      <c r="J30" s="145"/>
      <c r="K30" s="145"/>
      <c r="L30" s="145"/>
      <c r="M30" s="301"/>
      <c r="N30" s="302">
        <f t="shared" ref="N30" si="2">SUM(B30:M30)</f>
        <v>204.89999999999998</v>
      </c>
      <c r="O30" s="147">
        <f>SUM(N30/N29)*100</f>
        <v>16.112290634583626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4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9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173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9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185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9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190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9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203</v>
      </c>
      <c r="B60" s="147">
        <v>151</v>
      </c>
      <c r="C60" s="145">
        <v>149.6</v>
      </c>
      <c r="D60" s="145"/>
      <c r="E60" s="145"/>
      <c r="F60" s="145"/>
      <c r="G60" s="145"/>
      <c r="H60" s="145"/>
      <c r="I60" s="145"/>
      <c r="J60" s="146"/>
      <c r="K60" s="145"/>
      <c r="L60" s="145"/>
      <c r="M60" s="146"/>
      <c r="N60" s="209">
        <f t="shared" ref="N60" si="4">SUM(B60:M60)/12</f>
        <v>25.05</v>
      </c>
      <c r="O60" s="147">
        <f>SUM(N60/N59)*100</f>
        <v>16.757721039134797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4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9">
        <f>SUM(B86:M86)/12</f>
        <v>62.741666666666667</v>
      </c>
      <c r="O86" s="147">
        <v>97.5</v>
      </c>
      <c r="P86" s="47"/>
      <c r="Q86" s="215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173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9">
        <f>SUM(B87:M87)/12</f>
        <v>69.558333333333337</v>
      </c>
      <c r="O87" s="409">
        <f>SUM(N87/N86)*100</f>
        <v>110.86465666091114</v>
      </c>
      <c r="P87" s="47"/>
      <c r="Q87" s="215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185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9">
        <f>SUM(B88:M88)/12</f>
        <v>73.058333333333323</v>
      </c>
      <c r="O88" s="409">
        <f>SUM(N88/N87)*100</f>
        <v>105.03174793338923</v>
      </c>
      <c r="P88" s="47"/>
      <c r="Q88" s="215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190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9">
        <f>SUM(B89:M89)/12</f>
        <v>70.808333333333323</v>
      </c>
      <c r="O89" s="409">
        <f>SUM(N89/N88)*100</f>
        <v>96.920269191285499</v>
      </c>
      <c r="P89" s="47"/>
      <c r="Q89" s="215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190</v>
      </c>
      <c r="B90" s="145">
        <v>64.2</v>
      </c>
      <c r="C90" s="145">
        <v>72.5</v>
      </c>
      <c r="D90" s="145"/>
      <c r="E90" s="145"/>
      <c r="F90" s="145"/>
      <c r="G90" s="145"/>
      <c r="H90" s="145"/>
      <c r="I90" s="145"/>
      <c r="J90" s="146"/>
      <c r="K90" s="145"/>
      <c r="L90" s="145"/>
      <c r="M90" s="146"/>
      <c r="N90" s="209">
        <f>SUM(B90:M90)/12</f>
        <v>11.391666666666666</v>
      </c>
      <c r="O90" s="409">
        <f>SUM(N90/N89)*100</f>
        <v>16.088031069789338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8" sqref="I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71" t="s">
        <v>221</v>
      </c>
      <c r="B1" s="472"/>
      <c r="C1" s="472"/>
      <c r="D1" s="472"/>
      <c r="E1" s="472"/>
      <c r="F1" s="472"/>
      <c r="G1" s="472"/>
      <c r="M1" s="16"/>
      <c r="N1" t="s">
        <v>203</v>
      </c>
      <c r="O1" s="110"/>
      <c r="Q1" s="280" t="s">
        <v>190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377356</v>
      </c>
      <c r="K3" s="196">
        <v>1</v>
      </c>
      <c r="L3" s="3">
        <f>SUM(H3)</f>
        <v>17</v>
      </c>
      <c r="M3" s="160" t="s">
        <v>21</v>
      </c>
      <c r="N3" s="13">
        <f>SUM(J3)</f>
        <v>377356</v>
      </c>
      <c r="O3" s="3">
        <f>SUM(H3)</f>
        <v>17</v>
      </c>
      <c r="P3" s="160" t="s">
        <v>21</v>
      </c>
      <c r="Q3" s="197">
        <v>285199</v>
      </c>
    </row>
    <row r="4" spans="1:18" ht="13.5" customHeight="1">
      <c r="H4" s="3">
        <v>36</v>
      </c>
      <c r="I4" s="160" t="s">
        <v>5</v>
      </c>
      <c r="J4" s="13">
        <v>109597</v>
      </c>
      <c r="K4" s="196">
        <v>2</v>
      </c>
      <c r="L4" s="3">
        <f t="shared" ref="L4:L12" si="0">SUM(H4)</f>
        <v>36</v>
      </c>
      <c r="M4" s="160" t="s">
        <v>5</v>
      </c>
      <c r="N4" s="13">
        <f t="shared" ref="N4:N12" si="1">SUM(J4)</f>
        <v>109597</v>
      </c>
      <c r="O4" s="3">
        <f t="shared" ref="O4:O12" si="2">SUM(H4)</f>
        <v>36</v>
      </c>
      <c r="P4" s="160" t="s">
        <v>5</v>
      </c>
      <c r="Q4" s="86">
        <v>93240</v>
      </c>
    </row>
    <row r="5" spans="1:18" ht="13.5" customHeight="1">
      <c r="G5" s="17"/>
      <c r="H5" s="3">
        <v>33</v>
      </c>
      <c r="I5" s="160" t="s">
        <v>0</v>
      </c>
      <c r="J5" s="13">
        <v>106597</v>
      </c>
      <c r="K5" s="196">
        <v>3</v>
      </c>
      <c r="L5" s="3">
        <f t="shared" si="0"/>
        <v>33</v>
      </c>
      <c r="M5" s="160" t="s">
        <v>0</v>
      </c>
      <c r="N5" s="13">
        <f t="shared" si="1"/>
        <v>106597</v>
      </c>
      <c r="O5" s="3">
        <f t="shared" si="2"/>
        <v>33</v>
      </c>
      <c r="P5" s="160" t="s">
        <v>0</v>
      </c>
      <c r="Q5" s="86">
        <v>104597</v>
      </c>
    </row>
    <row r="6" spans="1:18" ht="13.5" customHeight="1">
      <c r="H6" s="3">
        <v>26</v>
      </c>
      <c r="I6" s="160" t="s">
        <v>30</v>
      </c>
      <c r="J6" s="13">
        <v>106556</v>
      </c>
      <c r="K6" s="196">
        <v>4</v>
      </c>
      <c r="L6" s="3">
        <f t="shared" si="0"/>
        <v>26</v>
      </c>
      <c r="M6" s="160" t="s">
        <v>30</v>
      </c>
      <c r="N6" s="13">
        <f t="shared" si="1"/>
        <v>106556</v>
      </c>
      <c r="O6" s="3">
        <f t="shared" si="2"/>
        <v>26</v>
      </c>
      <c r="P6" s="160" t="s">
        <v>30</v>
      </c>
      <c r="Q6" s="86">
        <v>85083</v>
      </c>
    </row>
    <row r="7" spans="1:18" ht="13.5" customHeight="1">
      <c r="H7" s="3">
        <v>16</v>
      </c>
      <c r="I7" s="160" t="s">
        <v>3</v>
      </c>
      <c r="J7" s="87">
        <v>52629</v>
      </c>
      <c r="K7" s="196">
        <v>5</v>
      </c>
      <c r="L7" s="3">
        <f t="shared" si="0"/>
        <v>16</v>
      </c>
      <c r="M7" s="160" t="s">
        <v>3</v>
      </c>
      <c r="N7" s="13">
        <f t="shared" si="1"/>
        <v>52629</v>
      </c>
      <c r="O7" s="3">
        <f t="shared" si="2"/>
        <v>16</v>
      </c>
      <c r="P7" s="160" t="s">
        <v>3</v>
      </c>
      <c r="Q7" s="86">
        <v>61009</v>
      </c>
    </row>
    <row r="8" spans="1:18" ht="13.5" customHeight="1">
      <c r="H8" s="3">
        <v>25</v>
      </c>
      <c r="I8" s="160" t="s">
        <v>29</v>
      </c>
      <c r="J8" s="13">
        <v>45419</v>
      </c>
      <c r="K8" s="196">
        <v>6</v>
      </c>
      <c r="L8" s="3">
        <f t="shared" si="0"/>
        <v>25</v>
      </c>
      <c r="M8" s="160" t="s">
        <v>29</v>
      </c>
      <c r="N8" s="13">
        <f t="shared" si="1"/>
        <v>45419</v>
      </c>
      <c r="O8" s="3">
        <f t="shared" si="2"/>
        <v>25</v>
      </c>
      <c r="P8" s="160" t="s">
        <v>29</v>
      </c>
      <c r="Q8" s="86">
        <v>45255</v>
      </c>
    </row>
    <row r="9" spans="1:18" ht="13.5" customHeight="1">
      <c r="H9" s="14">
        <v>34</v>
      </c>
      <c r="I9" s="162" t="s">
        <v>1</v>
      </c>
      <c r="J9" s="218">
        <v>43337</v>
      </c>
      <c r="K9" s="196">
        <v>7</v>
      </c>
      <c r="L9" s="3">
        <f t="shared" si="0"/>
        <v>34</v>
      </c>
      <c r="M9" s="162" t="s">
        <v>1</v>
      </c>
      <c r="N9" s="13">
        <f t="shared" si="1"/>
        <v>43337</v>
      </c>
      <c r="O9" s="3">
        <f t="shared" si="2"/>
        <v>34</v>
      </c>
      <c r="P9" s="162" t="s">
        <v>1</v>
      </c>
      <c r="Q9" s="86">
        <v>45543</v>
      </c>
    </row>
    <row r="10" spans="1:18" ht="13.5" customHeight="1">
      <c r="H10" s="33">
        <v>40</v>
      </c>
      <c r="I10" s="160" t="s">
        <v>2</v>
      </c>
      <c r="J10" s="13">
        <v>34918</v>
      </c>
      <c r="K10" s="196">
        <v>8</v>
      </c>
      <c r="L10" s="3">
        <f t="shared" si="0"/>
        <v>40</v>
      </c>
      <c r="M10" s="160" t="s">
        <v>2</v>
      </c>
      <c r="N10" s="13">
        <f t="shared" si="1"/>
        <v>34918</v>
      </c>
      <c r="O10" s="3">
        <f t="shared" si="2"/>
        <v>40</v>
      </c>
      <c r="P10" s="160" t="s">
        <v>2</v>
      </c>
      <c r="Q10" s="86">
        <v>34948</v>
      </c>
    </row>
    <row r="11" spans="1:18" ht="13.5" customHeight="1">
      <c r="H11" s="14">
        <v>13</v>
      </c>
      <c r="I11" s="162" t="s">
        <v>7</v>
      </c>
      <c r="J11" s="136">
        <v>30881</v>
      </c>
      <c r="K11" s="196">
        <v>9</v>
      </c>
      <c r="L11" s="3">
        <f t="shared" si="0"/>
        <v>13</v>
      </c>
      <c r="M11" s="162" t="s">
        <v>7</v>
      </c>
      <c r="N11" s="13">
        <f t="shared" si="1"/>
        <v>30881</v>
      </c>
      <c r="O11" s="3">
        <f t="shared" si="2"/>
        <v>13</v>
      </c>
      <c r="P11" s="162" t="s">
        <v>7</v>
      </c>
      <c r="Q11" s="86">
        <v>33555</v>
      </c>
    </row>
    <row r="12" spans="1:18" ht="13.5" customHeight="1" thickBot="1">
      <c r="H12" s="272">
        <v>3</v>
      </c>
      <c r="I12" s="378" t="s">
        <v>10</v>
      </c>
      <c r="J12" s="419">
        <v>26104</v>
      </c>
      <c r="K12" s="195">
        <v>10</v>
      </c>
      <c r="L12" s="3">
        <f t="shared" si="0"/>
        <v>3</v>
      </c>
      <c r="M12" s="378" t="s">
        <v>10</v>
      </c>
      <c r="N12" s="13">
        <f t="shared" si="1"/>
        <v>26104</v>
      </c>
      <c r="O12" s="14">
        <f t="shared" si="2"/>
        <v>3</v>
      </c>
      <c r="P12" s="378" t="s">
        <v>10</v>
      </c>
      <c r="Q12" s="198">
        <v>10603</v>
      </c>
    </row>
    <row r="13" spans="1:18" ht="13.5" customHeight="1" thickTop="1" thickBot="1">
      <c r="H13" s="121">
        <v>24</v>
      </c>
      <c r="I13" s="174" t="s">
        <v>28</v>
      </c>
      <c r="J13" s="443">
        <v>25918</v>
      </c>
      <c r="K13" s="103"/>
      <c r="L13" s="78"/>
      <c r="M13" s="163"/>
      <c r="N13" s="337">
        <v>916458</v>
      </c>
      <c r="O13" s="3"/>
      <c r="P13" s="271" t="s">
        <v>153</v>
      </c>
      <c r="Q13" s="199">
        <v>962234</v>
      </c>
    </row>
    <row r="14" spans="1:18" ht="13.5" customHeight="1">
      <c r="B14" s="19"/>
      <c r="H14" s="3">
        <v>38</v>
      </c>
      <c r="I14" s="160" t="s">
        <v>38</v>
      </c>
      <c r="J14" s="13">
        <v>24137</v>
      </c>
      <c r="K14" s="103"/>
      <c r="L14" s="26"/>
      <c r="N14" t="s">
        <v>59</v>
      </c>
      <c r="O14"/>
    </row>
    <row r="15" spans="1:18" ht="13.5" customHeight="1">
      <c r="H15" s="3">
        <v>37</v>
      </c>
      <c r="I15" s="160" t="s">
        <v>37</v>
      </c>
      <c r="J15" s="13">
        <v>16733</v>
      </c>
      <c r="K15" s="103"/>
      <c r="L15" s="26"/>
      <c r="M15" t="s">
        <v>205</v>
      </c>
      <c r="N15" s="15"/>
      <c r="O15"/>
      <c r="P15" t="s">
        <v>206</v>
      </c>
      <c r="Q15" s="85" t="s">
        <v>63</v>
      </c>
    </row>
    <row r="16" spans="1:18" ht="13.5" customHeight="1">
      <c r="C16" s="15"/>
      <c r="E16" s="17"/>
      <c r="H16" s="3">
        <v>9</v>
      </c>
      <c r="I16" s="3" t="s">
        <v>164</v>
      </c>
      <c r="J16" s="218">
        <v>12404</v>
      </c>
      <c r="K16" s="103"/>
      <c r="L16" s="3">
        <f>SUM(L3)</f>
        <v>17</v>
      </c>
      <c r="M16" s="13">
        <f>SUM(N3)</f>
        <v>377356</v>
      </c>
      <c r="N16" s="160" t="s">
        <v>21</v>
      </c>
      <c r="O16" s="3">
        <f>SUM(O3)</f>
        <v>17</v>
      </c>
      <c r="P16" s="13">
        <f>SUM(M16)</f>
        <v>377356</v>
      </c>
      <c r="Q16" s="276">
        <v>306560</v>
      </c>
      <c r="R16" s="79"/>
    </row>
    <row r="17" spans="2:20" ht="13.5" customHeight="1">
      <c r="C17" s="15"/>
      <c r="E17" s="17"/>
      <c r="H17" s="3">
        <v>14</v>
      </c>
      <c r="I17" s="160" t="s">
        <v>19</v>
      </c>
      <c r="J17" s="13">
        <v>10696</v>
      </c>
      <c r="K17" s="103"/>
      <c r="L17" s="3">
        <f t="shared" ref="L17:L25" si="3">SUM(L4)</f>
        <v>36</v>
      </c>
      <c r="M17" s="13">
        <f t="shared" ref="M17:M25" si="4">SUM(N4)</f>
        <v>109597</v>
      </c>
      <c r="N17" s="160" t="s">
        <v>5</v>
      </c>
      <c r="O17" s="3">
        <f t="shared" ref="O17:O25" si="5">SUM(O4)</f>
        <v>36</v>
      </c>
      <c r="P17" s="13">
        <f t="shared" ref="P17:P25" si="6">SUM(M17)</f>
        <v>109597</v>
      </c>
      <c r="Q17" s="277">
        <v>113980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10306</v>
      </c>
      <c r="K18" s="103"/>
      <c r="L18" s="3">
        <f t="shared" si="3"/>
        <v>33</v>
      </c>
      <c r="M18" s="13">
        <f t="shared" si="4"/>
        <v>106597</v>
      </c>
      <c r="N18" s="160" t="s">
        <v>0</v>
      </c>
      <c r="O18" s="3">
        <f t="shared" si="5"/>
        <v>33</v>
      </c>
      <c r="P18" s="13">
        <f t="shared" si="6"/>
        <v>106597</v>
      </c>
      <c r="Q18" s="277">
        <v>91233</v>
      </c>
      <c r="R18" s="79"/>
      <c r="S18" s="111"/>
    </row>
    <row r="19" spans="2:20" ht="13.5" customHeight="1">
      <c r="C19" s="15"/>
      <c r="E19" s="17"/>
      <c r="H19" s="3">
        <v>31</v>
      </c>
      <c r="I19" s="160" t="s">
        <v>105</v>
      </c>
      <c r="J19" s="13">
        <v>9934</v>
      </c>
      <c r="L19" s="3">
        <f t="shared" si="3"/>
        <v>26</v>
      </c>
      <c r="M19" s="13">
        <f t="shared" si="4"/>
        <v>106556</v>
      </c>
      <c r="N19" s="160" t="s">
        <v>30</v>
      </c>
      <c r="O19" s="3">
        <f t="shared" si="5"/>
        <v>26</v>
      </c>
      <c r="P19" s="13">
        <f t="shared" si="6"/>
        <v>106556</v>
      </c>
      <c r="Q19" s="277">
        <v>91897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6881</v>
      </c>
      <c r="L20" s="3">
        <f t="shared" si="3"/>
        <v>16</v>
      </c>
      <c r="M20" s="13">
        <f t="shared" si="4"/>
        <v>52629</v>
      </c>
      <c r="N20" s="160" t="s">
        <v>3</v>
      </c>
      <c r="O20" s="3">
        <f t="shared" si="5"/>
        <v>16</v>
      </c>
      <c r="P20" s="13">
        <f t="shared" si="6"/>
        <v>52629</v>
      </c>
      <c r="Q20" s="277">
        <v>50128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159</v>
      </c>
      <c r="J21" s="13">
        <v>6667</v>
      </c>
      <c r="L21" s="3">
        <f t="shared" si="3"/>
        <v>25</v>
      </c>
      <c r="M21" s="13">
        <f t="shared" si="4"/>
        <v>45419</v>
      </c>
      <c r="N21" s="160" t="s">
        <v>29</v>
      </c>
      <c r="O21" s="3">
        <f t="shared" si="5"/>
        <v>25</v>
      </c>
      <c r="P21" s="13">
        <f t="shared" si="6"/>
        <v>45419</v>
      </c>
      <c r="Q21" s="277">
        <v>29372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218">
        <v>4139</v>
      </c>
      <c r="K22" s="15"/>
      <c r="L22" s="3">
        <f t="shared" si="3"/>
        <v>34</v>
      </c>
      <c r="M22" s="13">
        <f t="shared" si="4"/>
        <v>43337</v>
      </c>
      <c r="N22" s="162" t="s">
        <v>1</v>
      </c>
      <c r="O22" s="3">
        <f t="shared" si="5"/>
        <v>34</v>
      </c>
      <c r="P22" s="13">
        <f t="shared" si="6"/>
        <v>43337</v>
      </c>
      <c r="Q22" s="277">
        <v>42407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218">
        <v>3763</v>
      </c>
      <c r="K23" s="15"/>
      <c r="L23" s="3">
        <f t="shared" si="3"/>
        <v>40</v>
      </c>
      <c r="M23" s="13">
        <f t="shared" si="4"/>
        <v>34918</v>
      </c>
      <c r="N23" s="160" t="s">
        <v>2</v>
      </c>
      <c r="O23" s="3">
        <f t="shared" si="5"/>
        <v>40</v>
      </c>
      <c r="P23" s="13">
        <f t="shared" si="6"/>
        <v>34918</v>
      </c>
      <c r="Q23" s="277">
        <v>27727</v>
      </c>
      <c r="R23" s="79"/>
      <c r="S23" s="42"/>
    </row>
    <row r="24" spans="2:20" ht="13.5" customHeight="1">
      <c r="C24" s="15"/>
      <c r="E24" s="17"/>
      <c r="H24" s="3">
        <v>12</v>
      </c>
      <c r="I24" s="160" t="s">
        <v>18</v>
      </c>
      <c r="J24" s="13">
        <v>3359</v>
      </c>
      <c r="K24" s="15"/>
      <c r="L24" s="3">
        <f t="shared" si="3"/>
        <v>13</v>
      </c>
      <c r="M24" s="13">
        <f t="shared" si="4"/>
        <v>30881</v>
      </c>
      <c r="N24" s="162" t="s">
        <v>7</v>
      </c>
      <c r="O24" s="3">
        <f t="shared" si="5"/>
        <v>13</v>
      </c>
      <c r="P24" s="13">
        <f t="shared" si="6"/>
        <v>30881</v>
      </c>
      <c r="Q24" s="277">
        <v>29931</v>
      </c>
      <c r="R24" s="79"/>
      <c r="S24" s="111"/>
    </row>
    <row r="25" spans="2:20" ht="13.5" customHeight="1" thickBot="1">
      <c r="C25" s="15"/>
      <c r="E25" s="17"/>
      <c r="H25" s="3">
        <v>1</v>
      </c>
      <c r="I25" s="160" t="s">
        <v>4</v>
      </c>
      <c r="J25" s="13">
        <v>2613</v>
      </c>
      <c r="K25" s="15"/>
      <c r="L25" s="14">
        <f t="shared" si="3"/>
        <v>3</v>
      </c>
      <c r="M25" s="113">
        <f t="shared" si="4"/>
        <v>26104</v>
      </c>
      <c r="N25" s="378" t="s">
        <v>10</v>
      </c>
      <c r="O25" s="14">
        <f t="shared" si="5"/>
        <v>3</v>
      </c>
      <c r="P25" s="113">
        <f t="shared" si="6"/>
        <v>26104</v>
      </c>
      <c r="Q25" s="278">
        <v>19810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1977</v>
      </c>
      <c r="K26" s="15"/>
      <c r="L26" s="114"/>
      <c r="M26" s="161">
        <f>SUM(J43-(M16+M17+M18+M19+M20+M21+M22+M23+M24+M25))</f>
        <v>149646</v>
      </c>
      <c r="N26" s="219" t="s">
        <v>45</v>
      </c>
      <c r="O26" s="115"/>
      <c r="P26" s="161">
        <f>SUM(M26)</f>
        <v>149646</v>
      </c>
      <c r="Q26" s="161"/>
      <c r="R26" s="175">
        <v>966160</v>
      </c>
      <c r="T26" s="28"/>
    </row>
    <row r="27" spans="2:20" ht="13.5" customHeight="1">
      <c r="H27" s="3">
        <v>39</v>
      </c>
      <c r="I27" s="160" t="s">
        <v>39</v>
      </c>
      <c r="J27" s="13">
        <v>1877</v>
      </c>
      <c r="K27" s="15"/>
      <c r="M27" t="s">
        <v>191</v>
      </c>
      <c r="O27" s="110"/>
      <c r="P27" s="28" t="s">
        <v>192</v>
      </c>
    </row>
    <row r="28" spans="2:20" ht="13.5" customHeight="1">
      <c r="H28" s="3">
        <v>20</v>
      </c>
      <c r="I28" s="160" t="s">
        <v>24</v>
      </c>
      <c r="J28" s="87">
        <v>1686</v>
      </c>
      <c r="K28" s="15"/>
      <c r="M28" s="86">
        <f t="shared" ref="M28:M37" si="7">SUM(Q3)</f>
        <v>285199</v>
      </c>
      <c r="N28" s="160" t="s">
        <v>21</v>
      </c>
      <c r="O28" s="3">
        <f>SUM(L3)</f>
        <v>17</v>
      </c>
      <c r="P28" s="86">
        <f t="shared" ref="P28:P37" si="8">SUM(Q3)</f>
        <v>285199</v>
      </c>
    </row>
    <row r="29" spans="2:20" ht="13.5" customHeight="1">
      <c r="H29" s="3">
        <v>30</v>
      </c>
      <c r="I29" s="160" t="s">
        <v>33</v>
      </c>
      <c r="J29" s="13">
        <v>1555</v>
      </c>
      <c r="K29" s="15"/>
      <c r="M29" s="86">
        <f t="shared" si="7"/>
        <v>93240</v>
      </c>
      <c r="N29" s="160" t="s">
        <v>5</v>
      </c>
      <c r="O29" s="3">
        <f t="shared" ref="O29:O37" si="9">SUM(L4)</f>
        <v>36</v>
      </c>
      <c r="P29" s="86">
        <f t="shared" si="8"/>
        <v>93240</v>
      </c>
    </row>
    <row r="30" spans="2:20" ht="13.5" customHeight="1">
      <c r="H30" s="3">
        <v>23</v>
      </c>
      <c r="I30" s="160" t="s">
        <v>27</v>
      </c>
      <c r="J30" s="13">
        <v>931</v>
      </c>
      <c r="K30" s="15"/>
      <c r="M30" s="86">
        <f t="shared" si="7"/>
        <v>104597</v>
      </c>
      <c r="N30" s="160" t="s">
        <v>0</v>
      </c>
      <c r="O30" s="3">
        <f t="shared" si="9"/>
        <v>33</v>
      </c>
      <c r="P30" s="86">
        <f t="shared" si="8"/>
        <v>104597</v>
      </c>
    </row>
    <row r="31" spans="2:20" ht="13.5" customHeight="1">
      <c r="H31" s="3">
        <v>29</v>
      </c>
      <c r="I31" s="160" t="s">
        <v>95</v>
      </c>
      <c r="J31" s="13">
        <v>909</v>
      </c>
      <c r="K31" s="15"/>
      <c r="M31" s="86">
        <f t="shared" si="7"/>
        <v>85083</v>
      </c>
      <c r="N31" s="160" t="s">
        <v>30</v>
      </c>
      <c r="O31" s="3">
        <f t="shared" si="9"/>
        <v>26</v>
      </c>
      <c r="P31" s="86">
        <f t="shared" si="8"/>
        <v>85083</v>
      </c>
    </row>
    <row r="32" spans="2:20" ht="13.5" customHeight="1">
      <c r="H32" s="3">
        <v>6</v>
      </c>
      <c r="I32" s="160" t="s">
        <v>13</v>
      </c>
      <c r="J32" s="218">
        <v>611</v>
      </c>
      <c r="K32" s="15"/>
      <c r="M32" s="86">
        <f t="shared" si="7"/>
        <v>61009</v>
      </c>
      <c r="N32" s="160" t="s">
        <v>3</v>
      </c>
      <c r="O32" s="3">
        <f t="shared" si="9"/>
        <v>16</v>
      </c>
      <c r="P32" s="86">
        <f t="shared" si="8"/>
        <v>61009</v>
      </c>
      <c r="S32" s="10"/>
    </row>
    <row r="33" spans="8:21" ht="13.5" customHeight="1">
      <c r="H33" s="3">
        <v>35</v>
      </c>
      <c r="I33" s="160" t="s">
        <v>36</v>
      </c>
      <c r="J33" s="136">
        <v>491</v>
      </c>
      <c r="K33" s="15"/>
      <c r="M33" s="86">
        <f t="shared" si="7"/>
        <v>45255</v>
      </c>
      <c r="N33" s="160" t="s">
        <v>29</v>
      </c>
      <c r="O33" s="3">
        <f t="shared" si="9"/>
        <v>25</v>
      </c>
      <c r="P33" s="86">
        <f t="shared" si="8"/>
        <v>45255</v>
      </c>
      <c r="S33" s="28"/>
      <c r="T33" s="28"/>
    </row>
    <row r="34" spans="8:21" ht="13.5" customHeight="1">
      <c r="H34" s="3">
        <v>18</v>
      </c>
      <c r="I34" s="160" t="s">
        <v>22</v>
      </c>
      <c r="J34" s="13">
        <v>454</v>
      </c>
      <c r="K34" s="15"/>
      <c r="M34" s="86">
        <f t="shared" si="7"/>
        <v>45543</v>
      </c>
      <c r="N34" s="162" t="s">
        <v>1</v>
      </c>
      <c r="O34" s="3">
        <f t="shared" si="9"/>
        <v>34</v>
      </c>
      <c r="P34" s="86">
        <f t="shared" si="8"/>
        <v>45543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436</v>
      </c>
      <c r="K35" s="15"/>
      <c r="M35" s="86">
        <f t="shared" si="7"/>
        <v>34948</v>
      </c>
      <c r="N35" s="160" t="s">
        <v>2</v>
      </c>
      <c r="O35" s="3">
        <f t="shared" si="9"/>
        <v>40</v>
      </c>
      <c r="P35" s="86">
        <f t="shared" si="8"/>
        <v>34948</v>
      </c>
      <c r="S35" s="28"/>
    </row>
    <row r="36" spans="8:21" ht="13.5" customHeight="1">
      <c r="H36" s="3">
        <v>10</v>
      </c>
      <c r="I36" s="160" t="s">
        <v>16</v>
      </c>
      <c r="J36" s="13">
        <v>325</v>
      </c>
      <c r="K36" s="15"/>
      <c r="M36" s="86">
        <f t="shared" si="7"/>
        <v>33555</v>
      </c>
      <c r="N36" s="162" t="s">
        <v>7</v>
      </c>
      <c r="O36" s="3">
        <f t="shared" si="9"/>
        <v>13</v>
      </c>
      <c r="P36" s="86">
        <f t="shared" si="8"/>
        <v>33555</v>
      </c>
      <c r="S36" s="28"/>
    </row>
    <row r="37" spans="8:21" ht="13.5" customHeight="1" thickBot="1">
      <c r="H37" s="3">
        <v>5</v>
      </c>
      <c r="I37" s="160" t="s">
        <v>12</v>
      </c>
      <c r="J37" s="218">
        <v>269</v>
      </c>
      <c r="K37" s="15"/>
      <c r="M37" s="112">
        <f t="shared" si="7"/>
        <v>10603</v>
      </c>
      <c r="N37" s="378" t="s">
        <v>10</v>
      </c>
      <c r="O37" s="14">
        <f t="shared" si="9"/>
        <v>3</v>
      </c>
      <c r="P37" s="112">
        <f t="shared" si="8"/>
        <v>10603</v>
      </c>
      <c r="S37" s="28"/>
    </row>
    <row r="38" spans="8:21" ht="13.5" customHeight="1" thickTop="1">
      <c r="H38" s="3">
        <v>7</v>
      </c>
      <c r="I38" s="160" t="s">
        <v>14</v>
      </c>
      <c r="J38" s="218">
        <v>232</v>
      </c>
      <c r="K38" s="15"/>
      <c r="M38" s="343">
        <f>SUM(Q13-(Q3+Q4+Q5+Q6+Q7+Q8+Q9+Q10+Q11+Q12))</f>
        <v>163202</v>
      </c>
      <c r="N38" s="344" t="s">
        <v>161</v>
      </c>
      <c r="O38" s="345"/>
      <c r="P38" s="346">
        <f>SUM(M38)</f>
        <v>163202</v>
      </c>
      <c r="U38" s="28"/>
    </row>
    <row r="39" spans="8:21" ht="13.5" customHeight="1">
      <c r="H39" s="3">
        <v>4</v>
      </c>
      <c r="I39" s="160" t="s">
        <v>11</v>
      </c>
      <c r="J39" s="218">
        <v>157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151</v>
      </c>
      <c r="K40" s="15"/>
    </row>
    <row r="41" spans="8:21" ht="13.5" customHeight="1">
      <c r="H41" s="3">
        <v>28</v>
      </c>
      <c r="I41" s="160" t="s">
        <v>32</v>
      </c>
      <c r="J41" s="13">
        <v>35</v>
      </c>
      <c r="K41" s="15"/>
    </row>
    <row r="42" spans="8:21" ht="13.5" customHeight="1" thickBot="1">
      <c r="H42" s="14">
        <v>8</v>
      </c>
      <c r="I42" s="162" t="s">
        <v>15</v>
      </c>
      <c r="J42" s="113">
        <v>0</v>
      </c>
      <c r="K42" s="15"/>
    </row>
    <row r="43" spans="8:21" ht="13.5" customHeight="1" thickTop="1">
      <c r="H43" s="114"/>
      <c r="I43" s="292" t="s">
        <v>93</v>
      </c>
      <c r="J43" s="293">
        <f>SUM(J3:J42)</f>
        <v>1083040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203</v>
      </c>
      <c r="D52" s="8" t="s">
        <v>204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377356</v>
      </c>
      <c r="D53" s="87">
        <f t="shared" ref="D53:D63" si="11">SUM(Q3)</f>
        <v>285199</v>
      </c>
      <c r="E53" s="80">
        <f t="shared" ref="E53:E62" si="12">SUM(P16/Q16*100)</f>
        <v>123.09368475991648</v>
      </c>
      <c r="F53" s="20">
        <f t="shared" ref="F53:F63" si="13">SUM(C53/D53*100)</f>
        <v>132.31322690472268</v>
      </c>
      <c r="G53" s="21"/>
      <c r="I53" s="159"/>
    </row>
    <row r="54" spans="1:16" ht="13.5" customHeight="1">
      <c r="A54" s="9">
        <v>2</v>
      </c>
      <c r="B54" s="160" t="s">
        <v>5</v>
      </c>
      <c r="C54" s="13">
        <f t="shared" si="10"/>
        <v>109597</v>
      </c>
      <c r="D54" s="87">
        <f t="shared" si="11"/>
        <v>93240</v>
      </c>
      <c r="E54" s="80">
        <f t="shared" si="12"/>
        <v>96.154588524302511</v>
      </c>
      <c r="F54" s="20">
        <f t="shared" si="13"/>
        <v>117.54290004290004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106597</v>
      </c>
      <c r="D55" s="87">
        <f t="shared" si="11"/>
        <v>104597</v>
      </c>
      <c r="E55" s="80">
        <f t="shared" si="12"/>
        <v>116.84039766312628</v>
      </c>
      <c r="F55" s="20">
        <f t="shared" si="13"/>
        <v>101.91210072946643</v>
      </c>
      <c r="G55" s="21"/>
      <c r="I55" s="159"/>
    </row>
    <row r="56" spans="1:16" ht="13.5" customHeight="1">
      <c r="A56" s="9">
        <v>4</v>
      </c>
      <c r="B56" s="160" t="s">
        <v>30</v>
      </c>
      <c r="C56" s="13">
        <f t="shared" si="10"/>
        <v>106556</v>
      </c>
      <c r="D56" s="87">
        <f t="shared" si="11"/>
        <v>85083</v>
      </c>
      <c r="E56" s="80">
        <f t="shared" si="12"/>
        <v>115.95155445770808</v>
      </c>
      <c r="F56" s="20">
        <f t="shared" si="13"/>
        <v>125.2377090605644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52629</v>
      </c>
      <c r="D57" s="87">
        <f t="shared" si="11"/>
        <v>61009</v>
      </c>
      <c r="E57" s="80">
        <f t="shared" si="12"/>
        <v>104.98922757740186</v>
      </c>
      <c r="F57" s="20">
        <f t="shared" si="13"/>
        <v>86.264321657460371</v>
      </c>
      <c r="G57" s="21"/>
      <c r="I57" s="159"/>
      <c r="P57" s="28"/>
    </row>
    <row r="58" spans="1:16" ht="13.5" customHeight="1">
      <c r="A58" s="9">
        <v>6</v>
      </c>
      <c r="B58" s="160" t="s">
        <v>29</v>
      </c>
      <c r="C58" s="13">
        <f t="shared" si="10"/>
        <v>45419</v>
      </c>
      <c r="D58" s="87">
        <f t="shared" si="11"/>
        <v>45255</v>
      </c>
      <c r="E58" s="80">
        <f t="shared" si="12"/>
        <v>154.63366471469428</v>
      </c>
      <c r="F58" s="20">
        <f t="shared" si="13"/>
        <v>100.36239089603359</v>
      </c>
      <c r="G58" s="21"/>
    </row>
    <row r="59" spans="1:16" ht="13.5" customHeight="1">
      <c r="A59" s="9">
        <v>7</v>
      </c>
      <c r="B59" s="162" t="s">
        <v>1</v>
      </c>
      <c r="C59" s="13">
        <f t="shared" si="10"/>
        <v>43337</v>
      </c>
      <c r="D59" s="87">
        <f t="shared" si="11"/>
        <v>45543</v>
      </c>
      <c r="E59" s="80">
        <f t="shared" si="12"/>
        <v>102.19303416888721</v>
      </c>
      <c r="F59" s="20">
        <f t="shared" si="13"/>
        <v>95.15622598423468</v>
      </c>
      <c r="G59" s="21"/>
    </row>
    <row r="60" spans="1:16" ht="13.5" customHeight="1">
      <c r="A60" s="9">
        <v>8</v>
      </c>
      <c r="B60" s="160" t="s">
        <v>2</v>
      </c>
      <c r="C60" s="13">
        <f t="shared" si="10"/>
        <v>34918</v>
      </c>
      <c r="D60" s="87">
        <f t="shared" si="11"/>
        <v>34948</v>
      </c>
      <c r="E60" s="80">
        <f t="shared" si="12"/>
        <v>125.93500919681178</v>
      </c>
      <c r="F60" s="20">
        <f t="shared" si="13"/>
        <v>99.914158177864252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30881</v>
      </c>
      <c r="D61" s="87">
        <f t="shared" si="11"/>
        <v>33555</v>
      </c>
      <c r="E61" s="80">
        <f t="shared" si="12"/>
        <v>103.17396679028433</v>
      </c>
      <c r="F61" s="20">
        <f t="shared" si="13"/>
        <v>92.030993890627329</v>
      </c>
      <c r="G61" s="21"/>
    </row>
    <row r="62" spans="1:16" ht="13.5" customHeight="1" thickBot="1">
      <c r="A62" s="127">
        <v>10</v>
      </c>
      <c r="B62" s="378" t="s">
        <v>10</v>
      </c>
      <c r="C62" s="113">
        <f t="shared" si="10"/>
        <v>26104</v>
      </c>
      <c r="D62" s="128">
        <f t="shared" si="11"/>
        <v>10603</v>
      </c>
      <c r="E62" s="129">
        <f t="shared" si="12"/>
        <v>131.7718324078748</v>
      </c>
      <c r="F62" s="130">
        <f t="shared" si="13"/>
        <v>246.19447326228428</v>
      </c>
      <c r="G62" s="131"/>
    </row>
    <row r="63" spans="1:16" ht="13.5" customHeight="1" thickTop="1">
      <c r="A63" s="114"/>
      <c r="B63" s="132" t="s">
        <v>74</v>
      </c>
      <c r="C63" s="133">
        <f>SUM(J43)</f>
        <v>1083040</v>
      </c>
      <c r="D63" s="133">
        <f t="shared" si="11"/>
        <v>962234</v>
      </c>
      <c r="E63" s="134">
        <f>SUM(C63/R26*100)</f>
        <v>112.09737517595428</v>
      </c>
      <c r="F63" s="135">
        <f t="shared" si="13"/>
        <v>112.55474240153643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45" sqref="N4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203</v>
      </c>
      <c r="I2" s="3"/>
      <c r="J2" s="184" t="s">
        <v>102</v>
      </c>
      <c r="K2" s="3"/>
      <c r="L2" s="294" t="s">
        <v>194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4" t="s">
        <v>99</v>
      </c>
      <c r="N3" s="434"/>
      <c r="S3" s="26"/>
      <c r="T3" s="26"/>
      <c r="U3" s="26"/>
    </row>
    <row r="4" spans="8:30" ht="13.5" customHeight="1">
      <c r="H4" s="422">
        <v>17456</v>
      </c>
      <c r="I4" s="3">
        <v>33</v>
      </c>
      <c r="J4" s="160" t="s">
        <v>0</v>
      </c>
      <c r="K4" s="116">
        <f>SUM(I4)</f>
        <v>33</v>
      </c>
      <c r="L4" s="310">
        <v>13230</v>
      </c>
      <c r="M4" s="45"/>
      <c r="N4" s="434"/>
      <c r="O4" s="90"/>
      <c r="S4" s="26"/>
      <c r="T4" s="26"/>
      <c r="U4" s="26"/>
    </row>
    <row r="5" spans="8:30" ht="13.5" customHeight="1">
      <c r="H5" s="44">
        <v>14702</v>
      </c>
      <c r="I5" s="3">
        <v>26</v>
      </c>
      <c r="J5" s="160" t="s">
        <v>30</v>
      </c>
      <c r="K5" s="116">
        <f t="shared" ref="K5:K13" si="0">SUM(I5)</f>
        <v>26</v>
      </c>
      <c r="L5" s="311">
        <v>17219</v>
      </c>
      <c r="M5" s="45"/>
      <c r="N5" s="434"/>
      <c r="O5" s="90"/>
      <c r="S5" s="26"/>
      <c r="T5" s="26"/>
      <c r="U5" s="26"/>
    </row>
    <row r="6" spans="8:30" ht="13.5" customHeight="1">
      <c r="H6" s="88">
        <v>5768</v>
      </c>
      <c r="I6" s="3">
        <v>14</v>
      </c>
      <c r="J6" s="160" t="s">
        <v>19</v>
      </c>
      <c r="K6" s="116">
        <f t="shared" si="0"/>
        <v>14</v>
      </c>
      <c r="L6" s="311">
        <v>6202</v>
      </c>
      <c r="M6" s="45"/>
      <c r="N6" s="434"/>
      <c r="O6" s="90"/>
      <c r="S6" s="26"/>
      <c r="T6" s="26"/>
      <c r="U6" s="26"/>
    </row>
    <row r="7" spans="8:30" ht="13.5" customHeight="1">
      <c r="H7" s="193">
        <v>4033</v>
      </c>
      <c r="I7" s="3">
        <v>37</v>
      </c>
      <c r="J7" s="160" t="s">
        <v>37</v>
      </c>
      <c r="K7" s="116">
        <f t="shared" si="0"/>
        <v>37</v>
      </c>
      <c r="L7" s="311">
        <v>2068</v>
      </c>
      <c r="M7" s="45"/>
      <c r="N7" s="434"/>
      <c r="O7" s="90"/>
      <c r="S7" s="26"/>
      <c r="T7" s="26"/>
      <c r="U7" s="26"/>
    </row>
    <row r="8" spans="8:30">
      <c r="H8" s="88">
        <v>3951</v>
      </c>
      <c r="I8" s="3">
        <v>38</v>
      </c>
      <c r="J8" s="160" t="s">
        <v>38</v>
      </c>
      <c r="K8" s="116">
        <f t="shared" si="0"/>
        <v>38</v>
      </c>
      <c r="L8" s="311">
        <v>3387</v>
      </c>
      <c r="M8" s="45"/>
      <c r="N8" s="90"/>
      <c r="O8" s="90"/>
      <c r="S8" s="26"/>
      <c r="T8" s="26"/>
      <c r="U8" s="26"/>
    </row>
    <row r="9" spans="8:30">
      <c r="H9" s="193">
        <v>3720</v>
      </c>
      <c r="I9" s="3">
        <v>15</v>
      </c>
      <c r="J9" s="160" t="s">
        <v>20</v>
      </c>
      <c r="K9" s="116">
        <f t="shared" si="0"/>
        <v>15</v>
      </c>
      <c r="L9" s="311">
        <v>4059</v>
      </c>
      <c r="M9" s="45"/>
      <c r="N9" s="90"/>
      <c r="O9" s="90"/>
      <c r="S9" s="26"/>
      <c r="T9" s="26"/>
      <c r="U9" s="26"/>
    </row>
    <row r="10" spans="8:30">
      <c r="H10" s="44">
        <v>1818</v>
      </c>
      <c r="I10" s="14">
        <v>24</v>
      </c>
      <c r="J10" s="162" t="s">
        <v>28</v>
      </c>
      <c r="K10" s="116">
        <f t="shared" si="0"/>
        <v>24</v>
      </c>
      <c r="L10" s="311">
        <v>3939</v>
      </c>
      <c r="S10" s="26"/>
      <c r="T10" s="26"/>
      <c r="U10" s="26"/>
    </row>
    <row r="11" spans="8:30">
      <c r="H11" s="97">
        <v>1539</v>
      </c>
      <c r="I11" s="3">
        <v>34</v>
      </c>
      <c r="J11" s="160" t="s">
        <v>1</v>
      </c>
      <c r="K11" s="116">
        <f t="shared" si="0"/>
        <v>34</v>
      </c>
      <c r="L11" s="311">
        <v>4529</v>
      </c>
      <c r="M11" s="45"/>
      <c r="N11" s="90"/>
      <c r="O11" s="90"/>
      <c r="S11" s="26"/>
      <c r="T11" s="26"/>
      <c r="U11" s="26"/>
    </row>
    <row r="12" spans="8:30">
      <c r="H12" s="137">
        <v>1420</v>
      </c>
      <c r="I12" s="14">
        <v>27</v>
      </c>
      <c r="J12" s="162" t="s">
        <v>31</v>
      </c>
      <c r="K12" s="116">
        <f t="shared" si="0"/>
        <v>27</v>
      </c>
      <c r="L12" s="311">
        <v>953</v>
      </c>
      <c r="M12" s="45"/>
      <c r="N12" s="90"/>
      <c r="O12" s="90"/>
      <c r="S12" s="26"/>
      <c r="T12" s="26"/>
      <c r="U12" s="26"/>
    </row>
    <row r="13" spans="8:30" ht="14.25" thickBot="1">
      <c r="H13" s="432">
        <v>1260</v>
      </c>
      <c r="I13" s="381">
        <v>36</v>
      </c>
      <c r="J13" s="382" t="s">
        <v>5</v>
      </c>
      <c r="K13" s="116">
        <f t="shared" si="0"/>
        <v>36</v>
      </c>
      <c r="L13" s="311">
        <v>1451</v>
      </c>
      <c r="M13" s="45"/>
      <c r="N13" s="90"/>
      <c r="O13" s="90"/>
      <c r="S13" s="26"/>
      <c r="T13" s="26"/>
      <c r="U13" s="26"/>
    </row>
    <row r="14" spans="8:30" ht="14.25" thickTop="1">
      <c r="H14" s="44">
        <v>1219</v>
      </c>
      <c r="I14" s="121">
        <v>25</v>
      </c>
      <c r="J14" s="174" t="s">
        <v>29</v>
      </c>
      <c r="K14" s="107" t="s">
        <v>8</v>
      </c>
      <c r="L14" s="312">
        <v>61886</v>
      </c>
      <c r="S14" s="26"/>
      <c r="T14" s="26"/>
      <c r="U14" s="26"/>
    </row>
    <row r="15" spans="8:30">
      <c r="H15" s="290">
        <v>1216</v>
      </c>
      <c r="I15" s="3">
        <v>16</v>
      </c>
      <c r="J15" s="160" t="s">
        <v>3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88">
        <v>979</v>
      </c>
      <c r="I16" s="3">
        <v>17</v>
      </c>
      <c r="J16" s="160" t="s">
        <v>21</v>
      </c>
      <c r="K16" s="116">
        <f>SUM(I4)</f>
        <v>33</v>
      </c>
      <c r="L16" s="160" t="s">
        <v>0</v>
      </c>
      <c r="M16" s="313">
        <v>17470</v>
      </c>
      <c r="N16" s="89">
        <f>SUM(H4)</f>
        <v>17456</v>
      </c>
      <c r="O16" s="45"/>
      <c r="P16" s="17"/>
      <c r="S16" s="26"/>
      <c r="T16" s="26"/>
      <c r="U16" s="26"/>
    </row>
    <row r="17" spans="1:21">
      <c r="H17" s="88">
        <v>545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4">
        <v>7237</v>
      </c>
      <c r="N17" s="89">
        <f t="shared" ref="N17:N25" si="2">SUM(H5)</f>
        <v>14702</v>
      </c>
      <c r="O17" s="45"/>
      <c r="P17" s="17"/>
      <c r="S17" s="26"/>
      <c r="T17" s="26"/>
      <c r="U17" s="26"/>
    </row>
    <row r="18" spans="1:21">
      <c r="H18" s="430">
        <v>258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4">
        <v>4838</v>
      </c>
      <c r="N18" s="89">
        <f t="shared" si="2"/>
        <v>5768</v>
      </c>
      <c r="O18" s="45"/>
      <c r="P18" s="17"/>
      <c r="S18" s="26"/>
      <c r="T18" s="26"/>
      <c r="U18" s="26"/>
    </row>
    <row r="19" spans="1:21">
      <c r="H19" s="89">
        <v>199</v>
      </c>
      <c r="I19" s="3">
        <v>32</v>
      </c>
      <c r="J19" s="160" t="s">
        <v>35</v>
      </c>
      <c r="K19" s="116">
        <f t="shared" si="1"/>
        <v>37</v>
      </c>
      <c r="L19" s="160" t="s">
        <v>37</v>
      </c>
      <c r="M19" s="314">
        <v>7267</v>
      </c>
      <c r="N19" s="89">
        <f t="shared" si="2"/>
        <v>4033</v>
      </c>
      <c r="O19" s="45"/>
      <c r="P19" s="17"/>
      <c r="S19" s="26"/>
      <c r="T19" s="26"/>
      <c r="U19" s="26"/>
    </row>
    <row r="20" spans="1:21" ht="14.25" thickBot="1">
      <c r="H20" s="88">
        <v>142</v>
      </c>
      <c r="I20" s="3">
        <v>23</v>
      </c>
      <c r="J20" s="160" t="s">
        <v>27</v>
      </c>
      <c r="K20" s="116">
        <f t="shared" si="1"/>
        <v>38</v>
      </c>
      <c r="L20" s="160" t="s">
        <v>38</v>
      </c>
      <c r="M20" s="314">
        <v>3791</v>
      </c>
      <c r="N20" s="89">
        <f t="shared" si="2"/>
        <v>3951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203</v>
      </c>
      <c r="D21" s="59" t="s">
        <v>190</v>
      </c>
      <c r="E21" s="59" t="s">
        <v>51</v>
      </c>
      <c r="F21" s="59" t="s">
        <v>50</v>
      </c>
      <c r="G21" s="59" t="s">
        <v>52</v>
      </c>
      <c r="H21" s="44">
        <v>133</v>
      </c>
      <c r="I21" s="3">
        <v>21</v>
      </c>
      <c r="J21" s="160" t="s">
        <v>25</v>
      </c>
      <c r="K21" s="116">
        <f t="shared" si="1"/>
        <v>15</v>
      </c>
      <c r="L21" s="160" t="s">
        <v>20</v>
      </c>
      <c r="M21" s="314">
        <v>3201</v>
      </c>
      <c r="N21" s="89">
        <f t="shared" si="2"/>
        <v>3720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17456</v>
      </c>
      <c r="D22" s="89">
        <f>SUM(L4)</f>
        <v>13230</v>
      </c>
      <c r="E22" s="52">
        <f t="shared" ref="E22:E32" si="4">SUM(N16/M16*100)</f>
        <v>99.919862621637094</v>
      </c>
      <c r="F22" s="55">
        <f>SUM(C22/D22*100)</f>
        <v>131.94255479969766</v>
      </c>
      <c r="G22" s="3"/>
      <c r="H22" s="125">
        <v>84</v>
      </c>
      <c r="I22" s="3">
        <v>9</v>
      </c>
      <c r="J22" s="3" t="s">
        <v>165</v>
      </c>
      <c r="K22" s="116">
        <f t="shared" si="1"/>
        <v>24</v>
      </c>
      <c r="L22" s="162" t="s">
        <v>28</v>
      </c>
      <c r="M22" s="314">
        <v>1658</v>
      </c>
      <c r="N22" s="89">
        <f t="shared" si="2"/>
        <v>1818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14702</v>
      </c>
      <c r="D23" s="89">
        <f>SUM(L5)</f>
        <v>17219</v>
      </c>
      <c r="E23" s="52">
        <f t="shared" si="4"/>
        <v>203.15047671687165</v>
      </c>
      <c r="F23" s="55">
        <f t="shared" ref="F23:F32" si="5">SUM(C23/D23*100)</f>
        <v>85.382426389453514</v>
      </c>
      <c r="G23" s="3"/>
      <c r="H23" s="375">
        <v>50</v>
      </c>
      <c r="I23" s="3">
        <v>22</v>
      </c>
      <c r="J23" s="160" t="s">
        <v>26</v>
      </c>
      <c r="K23" s="116">
        <f t="shared" si="1"/>
        <v>34</v>
      </c>
      <c r="L23" s="160" t="s">
        <v>1</v>
      </c>
      <c r="M23" s="314">
        <v>1196</v>
      </c>
      <c r="N23" s="89">
        <f t="shared" si="2"/>
        <v>1539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5768</v>
      </c>
      <c r="D24" s="89">
        <f t="shared" ref="D24:D31" si="6">SUM(L6)</f>
        <v>6202</v>
      </c>
      <c r="E24" s="52">
        <f t="shared" si="4"/>
        <v>119.22281934683754</v>
      </c>
      <c r="F24" s="55">
        <f t="shared" si="5"/>
        <v>93.002257336343121</v>
      </c>
      <c r="G24" s="3"/>
      <c r="H24" s="375">
        <v>35</v>
      </c>
      <c r="I24" s="3">
        <v>4</v>
      </c>
      <c r="J24" s="160" t="s">
        <v>11</v>
      </c>
      <c r="K24" s="116">
        <f t="shared" si="1"/>
        <v>27</v>
      </c>
      <c r="L24" s="162" t="s">
        <v>31</v>
      </c>
      <c r="M24" s="314">
        <v>1461</v>
      </c>
      <c r="N24" s="89">
        <f t="shared" si="2"/>
        <v>1420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37</v>
      </c>
      <c r="C25" s="43">
        <f t="shared" si="3"/>
        <v>4033</v>
      </c>
      <c r="D25" s="89">
        <f t="shared" si="6"/>
        <v>2068</v>
      </c>
      <c r="E25" s="52">
        <f t="shared" si="4"/>
        <v>55.497454245218115</v>
      </c>
      <c r="F25" s="55">
        <f t="shared" si="5"/>
        <v>195.0193423597679</v>
      </c>
      <c r="G25" s="3"/>
      <c r="H25" s="125">
        <v>21</v>
      </c>
      <c r="I25" s="3">
        <v>6</v>
      </c>
      <c r="J25" s="160" t="s">
        <v>13</v>
      </c>
      <c r="K25" s="180">
        <f t="shared" si="1"/>
        <v>36</v>
      </c>
      <c r="L25" s="382" t="s">
        <v>5</v>
      </c>
      <c r="M25" s="315">
        <v>2239</v>
      </c>
      <c r="N25" s="166">
        <f t="shared" si="2"/>
        <v>1260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3951</v>
      </c>
      <c r="D26" s="89">
        <f t="shared" si="6"/>
        <v>3387</v>
      </c>
      <c r="E26" s="52">
        <f t="shared" si="4"/>
        <v>104.22052228963335</v>
      </c>
      <c r="F26" s="55">
        <f t="shared" si="5"/>
        <v>116.65190434012401</v>
      </c>
      <c r="G26" s="12"/>
      <c r="H26" s="91">
        <v>20</v>
      </c>
      <c r="I26" s="3">
        <v>2</v>
      </c>
      <c r="J26" s="160" t="s">
        <v>6</v>
      </c>
      <c r="K26" s="3"/>
      <c r="L26" s="364" t="s">
        <v>158</v>
      </c>
      <c r="M26" s="316">
        <v>54299</v>
      </c>
      <c r="N26" s="191">
        <f>SUM(H44)</f>
        <v>60575</v>
      </c>
      <c r="S26" s="26"/>
      <c r="T26" s="26"/>
      <c r="U26" s="26"/>
    </row>
    <row r="27" spans="1:21">
      <c r="A27" s="61">
        <v>6</v>
      </c>
      <c r="B27" s="160" t="s">
        <v>20</v>
      </c>
      <c r="C27" s="43">
        <f t="shared" si="3"/>
        <v>3720</v>
      </c>
      <c r="D27" s="89">
        <f t="shared" si="6"/>
        <v>4059</v>
      </c>
      <c r="E27" s="52">
        <f t="shared" si="4"/>
        <v>116.2136832239925</v>
      </c>
      <c r="F27" s="55">
        <f t="shared" si="5"/>
        <v>91.648189209164826</v>
      </c>
      <c r="G27" s="3"/>
      <c r="H27" s="429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28</v>
      </c>
      <c r="C28" s="43">
        <f t="shared" si="3"/>
        <v>1818</v>
      </c>
      <c r="D28" s="89">
        <f t="shared" si="6"/>
        <v>3939</v>
      </c>
      <c r="E28" s="52">
        <f t="shared" si="4"/>
        <v>109.65018094089265</v>
      </c>
      <c r="F28" s="55">
        <f t="shared" si="5"/>
        <v>46.153846153846153</v>
      </c>
      <c r="G28" s="3"/>
      <c r="H28" s="91">
        <v>1</v>
      </c>
      <c r="I28" s="3">
        <v>12</v>
      </c>
      <c r="J28" s="160" t="s">
        <v>18</v>
      </c>
      <c r="L28" s="29"/>
      <c r="S28" s="26"/>
      <c r="T28" s="26"/>
      <c r="U28" s="26"/>
    </row>
    <row r="29" spans="1:21">
      <c r="A29" s="61">
        <v>8</v>
      </c>
      <c r="B29" s="160" t="s">
        <v>1</v>
      </c>
      <c r="C29" s="43">
        <f t="shared" si="3"/>
        <v>1539</v>
      </c>
      <c r="D29" s="89">
        <f t="shared" si="6"/>
        <v>4529</v>
      </c>
      <c r="E29" s="52">
        <f t="shared" si="4"/>
        <v>128.67892976588629</v>
      </c>
      <c r="F29" s="55">
        <f t="shared" si="5"/>
        <v>33.981011260763964</v>
      </c>
      <c r="G29" s="11"/>
      <c r="H29" s="375">
        <v>1</v>
      </c>
      <c r="I29" s="3">
        <v>31</v>
      </c>
      <c r="J29" s="160" t="s">
        <v>105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1420</v>
      </c>
      <c r="D30" s="89">
        <f t="shared" si="6"/>
        <v>953</v>
      </c>
      <c r="E30" s="52">
        <f t="shared" si="4"/>
        <v>97.193702943189592</v>
      </c>
      <c r="F30" s="55">
        <f t="shared" si="5"/>
        <v>149.00314795382999</v>
      </c>
      <c r="G30" s="12"/>
      <c r="H30" s="91">
        <v>0</v>
      </c>
      <c r="I30" s="3">
        <v>3</v>
      </c>
      <c r="J30" s="160" t="s">
        <v>10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2" t="s">
        <v>5</v>
      </c>
      <c r="C31" s="43">
        <f t="shared" si="3"/>
        <v>1260</v>
      </c>
      <c r="D31" s="89">
        <f t="shared" si="6"/>
        <v>1451</v>
      </c>
      <c r="E31" s="52">
        <f t="shared" si="4"/>
        <v>56.275122822688708</v>
      </c>
      <c r="F31" s="55">
        <f t="shared" si="5"/>
        <v>86.836664369400424</v>
      </c>
      <c r="G31" s="92"/>
      <c r="H31" s="433">
        <v>0</v>
      </c>
      <c r="I31" s="3">
        <v>5</v>
      </c>
      <c r="J31" s="160" t="s">
        <v>12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60575</v>
      </c>
      <c r="D32" s="67">
        <f>SUM(L14)</f>
        <v>61886</v>
      </c>
      <c r="E32" s="70">
        <f t="shared" si="4"/>
        <v>111.55822390835928</v>
      </c>
      <c r="F32" s="68">
        <f t="shared" si="5"/>
        <v>97.881588727660542</v>
      </c>
      <c r="G32" s="69"/>
      <c r="H32" s="428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43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89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348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29</v>
      </c>
      <c r="J40" s="160" t="s">
        <v>95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60575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203</v>
      </c>
      <c r="I47" s="3"/>
      <c r="J47" s="178" t="s">
        <v>71</v>
      </c>
      <c r="K47" s="3"/>
      <c r="L47" s="299" t="s">
        <v>190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3" t="s">
        <v>99</v>
      </c>
      <c r="S48" s="26"/>
      <c r="T48" s="26"/>
      <c r="U48" s="26"/>
      <c r="V48" s="26"/>
    </row>
    <row r="49" spans="1:22">
      <c r="H49" s="43">
        <v>51516</v>
      </c>
      <c r="I49" s="3">
        <v>26</v>
      </c>
      <c r="J49" s="160" t="s">
        <v>30</v>
      </c>
      <c r="K49" s="3">
        <f>SUM(I49)</f>
        <v>26</v>
      </c>
      <c r="L49" s="304">
        <v>40955</v>
      </c>
      <c r="S49" s="26"/>
      <c r="T49" s="26"/>
      <c r="U49" s="26"/>
      <c r="V49" s="26"/>
    </row>
    <row r="50" spans="1:22">
      <c r="H50" s="43">
        <v>21921</v>
      </c>
      <c r="I50" s="3">
        <v>25</v>
      </c>
      <c r="J50" s="160" t="s">
        <v>29</v>
      </c>
      <c r="K50" s="3">
        <f t="shared" ref="K50:K58" si="7">SUM(I50)</f>
        <v>25</v>
      </c>
      <c r="L50" s="304">
        <v>18847</v>
      </c>
      <c r="M50" s="26"/>
      <c r="N50" s="90"/>
      <c r="O50" s="90"/>
      <c r="S50" s="26"/>
      <c r="T50" s="26"/>
      <c r="U50" s="26"/>
      <c r="V50" s="26"/>
    </row>
    <row r="51" spans="1:22">
      <c r="H51" s="88">
        <v>10802</v>
      </c>
      <c r="I51" s="3">
        <v>13</v>
      </c>
      <c r="J51" s="160" t="s">
        <v>7</v>
      </c>
      <c r="K51" s="3">
        <f t="shared" si="7"/>
        <v>13</v>
      </c>
      <c r="L51" s="304">
        <v>14584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290">
        <v>8659</v>
      </c>
      <c r="I52" s="3">
        <v>33</v>
      </c>
      <c r="J52" s="160" t="s">
        <v>0</v>
      </c>
      <c r="K52" s="3">
        <f t="shared" si="7"/>
        <v>33</v>
      </c>
      <c r="L52" s="304">
        <v>11157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203</v>
      </c>
      <c r="D53" s="59" t="s">
        <v>190</v>
      </c>
      <c r="E53" s="59" t="s">
        <v>51</v>
      </c>
      <c r="F53" s="59" t="s">
        <v>50</v>
      </c>
      <c r="G53" s="59" t="s">
        <v>52</v>
      </c>
      <c r="H53" s="334">
        <v>8486</v>
      </c>
      <c r="I53" s="3">
        <v>40</v>
      </c>
      <c r="J53" s="160" t="s">
        <v>2</v>
      </c>
      <c r="K53" s="3">
        <f t="shared" si="7"/>
        <v>40</v>
      </c>
      <c r="L53" s="304">
        <v>8221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51516</v>
      </c>
      <c r="D54" s="97">
        <f>SUM(L49)</f>
        <v>40955</v>
      </c>
      <c r="E54" s="52">
        <f t="shared" ref="E54:E64" si="9">SUM(N63/M63*100)</f>
        <v>104.49916832325854</v>
      </c>
      <c r="F54" s="52">
        <f>SUM(C54/D54*100)</f>
        <v>125.7868392137712</v>
      </c>
      <c r="G54" s="3"/>
      <c r="H54" s="44">
        <v>4836</v>
      </c>
      <c r="I54" s="3">
        <v>34</v>
      </c>
      <c r="J54" s="160" t="s">
        <v>1</v>
      </c>
      <c r="K54" s="3">
        <f t="shared" si="7"/>
        <v>34</v>
      </c>
      <c r="L54" s="304">
        <v>5092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21921</v>
      </c>
      <c r="D55" s="97">
        <f t="shared" ref="D55:D64" si="10">SUM(L50)</f>
        <v>18847</v>
      </c>
      <c r="E55" s="52">
        <f t="shared" si="9"/>
        <v>621.16746953811287</v>
      </c>
      <c r="F55" s="52">
        <f t="shared" ref="F55:F64" si="11">SUM(C55/D55*100)</f>
        <v>116.31028810951345</v>
      </c>
      <c r="G55" s="3"/>
      <c r="H55" s="88">
        <v>3347</v>
      </c>
      <c r="I55" s="3">
        <v>24</v>
      </c>
      <c r="J55" s="160" t="s">
        <v>28</v>
      </c>
      <c r="K55" s="3">
        <f t="shared" si="7"/>
        <v>24</v>
      </c>
      <c r="L55" s="304">
        <v>2837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10802</v>
      </c>
      <c r="D56" s="97">
        <f t="shared" si="10"/>
        <v>14584</v>
      </c>
      <c r="E56" s="52">
        <f t="shared" si="9"/>
        <v>94.729457160396393</v>
      </c>
      <c r="F56" s="52">
        <f t="shared" si="11"/>
        <v>74.067471201316522</v>
      </c>
      <c r="G56" s="3"/>
      <c r="H56" s="88">
        <v>2455</v>
      </c>
      <c r="I56" s="3">
        <v>22</v>
      </c>
      <c r="J56" s="160" t="s">
        <v>26</v>
      </c>
      <c r="K56" s="3">
        <f t="shared" si="7"/>
        <v>22</v>
      </c>
      <c r="L56" s="304">
        <v>1741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8659</v>
      </c>
      <c r="D57" s="97">
        <f t="shared" si="10"/>
        <v>11157</v>
      </c>
      <c r="E57" s="52">
        <f t="shared" si="9"/>
        <v>117.56958587915818</v>
      </c>
      <c r="F57" s="52">
        <f t="shared" si="11"/>
        <v>77.610468764004665</v>
      </c>
      <c r="G57" s="3"/>
      <c r="H57" s="91">
        <v>2239</v>
      </c>
      <c r="I57" s="3">
        <v>16</v>
      </c>
      <c r="J57" s="160" t="s">
        <v>3</v>
      </c>
      <c r="K57" s="3">
        <f t="shared" si="7"/>
        <v>16</v>
      </c>
      <c r="L57" s="304">
        <v>1961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8486</v>
      </c>
      <c r="D58" s="97">
        <f t="shared" si="10"/>
        <v>8221</v>
      </c>
      <c r="E58" s="52">
        <f t="shared" si="9"/>
        <v>180.4380182862003</v>
      </c>
      <c r="F58" s="52">
        <f t="shared" si="11"/>
        <v>103.22345213477679</v>
      </c>
      <c r="G58" s="12"/>
      <c r="H58" s="166">
        <v>1790</v>
      </c>
      <c r="I58" s="14">
        <v>36</v>
      </c>
      <c r="J58" s="162" t="s">
        <v>5</v>
      </c>
      <c r="K58" s="14">
        <f t="shared" si="7"/>
        <v>36</v>
      </c>
      <c r="L58" s="305">
        <v>3138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4836</v>
      </c>
      <c r="D59" s="97">
        <f t="shared" si="10"/>
        <v>5092</v>
      </c>
      <c r="E59" s="52">
        <f t="shared" si="9"/>
        <v>95.952380952380949</v>
      </c>
      <c r="F59" s="52">
        <f t="shared" si="11"/>
        <v>94.972505891594665</v>
      </c>
      <c r="G59" s="3"/>
      <c r="H59" s="426">
        <v>1562</v>
      </c>
      <c r="I59" s="336">
        <v>38</v>
      </c>
      <c r="J59" s="221" t="s">
        <v>38</v>
      </c>
      <c r="K59" s="8" t="s">
        <v>67</v>
      </c>
      <c r="L59" s="306">
        <v>112480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3347</v>
      </c>
      <c r="D60" s="97">
        <f t="shared" si="10"/>
        <v>2837</v>
      </c>
      <c r="E60" s="52">
        <f t="shared" si="9"/>
        <v>107.65519459633323</v>
      </c>
      <c r="F60" s="52">
        <f t="shared" si="11"/>
        <v>117.97673598872048</v>
      </c>
      <c r="G60" s="3"/>
      <c r="H60" s="91">
        <v>652</v>
      </c>
      <c r="I60" s="139">
        <v>23</v>
      </c>
      <c r="J60" s="160" t="s">
        <v>27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26</v>
      </c>
      <c r="C61" s="43">
        <f t="shared" si="8"/>
        <v>2455</v>
      </c>
      <c r="D61" s="97">
        <f t="shared" si="10"/>
        <v>1741</v>
      </c>
      <c r="E61" s="52">
        <f t="shared" si="9"/>
        <v>127.20207253886011</v>
      </c>
      <c r="F61" s="52">
        <f t="shared" si="11"/>
        <v>141.01091326823664</v>
      </c>
      <c r="G61" s="11"/>
      <c r="H61" s="125">
        <v>469</v>
      </c>
      <c r="I61" s="139">
        <v>21</v>
      </c>
      <c r="J61" s="3" t="s">
        <v>156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2239</v>
      </c>
      <c r="D62" s="97">
        <f t="shared" si="10"/>
        <v>1961</v>
      </c>
      <c r="E62" s="52">
        <f t="shared" si="9"/>
        <v>124.45803224013341</v>
      </c>
      <c r="F62" s="52">
        <f t="shared" si="11"/>
        <v>114.17644059153493</v>
      </c>
      <c r="G62" s="12"/>
      <c r="H62" s="436">
        <v>376</v>
      </c>
      <c r="I62" s="173">
        <v>17</v>
      </c>
      <c r="J62" s="160" t="s">
        <v>21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1">
        <f t="shared" si="8"/>
        <v>1790</v>
      </c>
      <c r="D63" s="137">
        <f t="shared" si="10"/>
        <v>3138</v>
      </c>
      <c r="E63" s="57">
        <f t="shared" si="9"/>
        <v>115.85760517799353</v>
      </c>
      <c r="F63" s="57">
        <f t="shared" si="11"/>
        <v>57.042702358189935</v>
      </c>
      <c r="G63" s="92"/>
      <c r="H63" s="125">
        <v>312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49298</v>
      </c>
      <c r="N63" s="89">
        <f>SUM(H49)</f>
        <v>51516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119641</v>
      </c>
      <c r="D64" s="138">
        <f t="shared" si="10"/>
        <v>112480</v>
      </c>
      <c r="E64" s="70">
        <f t="shared" si="9"/>
        <v>128.3329936606348</v>
      </c>
      <c r="F64" s="70">
        <f t="shared" si="11"/>
        <v>106.36646514935988</v>
      </c>
      <c r="G64" s="69"/>
      <c r="H64" s="91">
        <v>135</v>
      </c>
      <c r="I64" s="3">
        <v>11</v>
      </c>
      <c r="J64" s="160" t="s">
        <v>17</v>
      </c>
      <c r="K64" s="3">
        <f t="shared" ref="K64:K72" si="12">SUM(K50)</f>
        <v>25</v>
      </c>
      <c r="L64" s="160" t="s">
        <v>29</v>
      </c>
      <c r="M64" s="169">
        <v>3529</v>
      </c>
      <c r="N64" s="89">
        <f t="shared" ref="N64:N72" si="13">SUM(H50)</f>
        <v>21921</v>
      </c>
      <c r="O64" s="45"/>
      <c r="S64" s="26"/>
      <c r="T64" s="26"/>
      <c r="U64" s="26"/>
      <c r="V64" s="26"/>
    </row>
    <row r="65" spans="2:22">
      <c r="H65" s="89">
        <v>30</v>
      </c>
      <c r="I65" s="3">
        <v>9</v>
      </c>
      <c r="J65" s="3" t="s">
        <v>163</v>
      </c>
      <c r="K65" s="3">
        <f t="shared" si="12"/>
        <v>13</v>
      </c>
      <c r="L65" s="160" t="s">
        <v>7</v>
      </c>
      <c r="M65" s="169">
        <v>11403</v>
      </c>
      <c r="N65" s="89">
        <f t="shared" si="13"/>
        <v>10802</v>
      </c>
      <c r="O65" s="45"/>
      <c r="S65" s="26"/>
      <c r="T65" s="26"/>
      <c r="U65" s="26"/>
      <c r="V65" s="26"/>
    </row>
    <row r="66" spans="2:22">
      <c r="H66" s="89">
        <v>22</v>
      </c>
      <c r="I66" s="3">
        <v>29</v>
      </c>
      <c r="J66" s="160" t="s">
        <v>95</v>
      </c>
      <c r="K66" s="3">
        <f t="shared" si="12"/>
        <v>33</v>
      </c>
      <c r="L66" s="160" t="s">
        <v>0</v>
      </c>
      <c r="M66" s="169">
        <v>7365</v>
      </c>
      <c r="N66" s="89">
        <f t="shared" si="13"/>
        <v>8659</v>
      </c>
      <c r="O66" s="45"/>
      <c r="S66" s="26"/>
      <c r="T66" s="26"/>
      <c r="U66" s="26"/>
      <c r="V66" s="26"/>
    </row>
    <row r="67" spans="2:22">
      <c r="H67" s="43">
        <v>12</v>
      </c>
      <c r="I67" s="3">
        <v>1</v>
      </c>
      <c r="J67" s="160" t="s">
        <v>4</v>
      </c>
      <c r="K67" s="3">
        <f t="shared" si="12"/>
        <v>40</v>
      </c>
      <c r="L67" s="160" t="s">
        <v>2</v>
      </c>
      <c r="M67" s="169">
        <v>4703</v>
      </c>
      <c r="N67" s="89">
        <f t="shared" si="13"/>
        <v>8486</v>
      </c>
      <c r="O67" s="45"/>
      <c r="S67" s="26"/>
      <c r="T67" s="26"/>
      <c r="U67" s="26"/>
      <c r="V67" s="26"/>
    </row>
    <row r="68" spans="2:22">
      <c r="B68" s="51"/>
      <c r="C68" s="26"/>
      <c r="H68" s="44">
        <v>12</v>
      </c>
      <c r="I68" s="3">
        <v>15</v>
      </c>
      <c r="J68" s="160" t="s">
        <v>20</v>
      </c>
      <c r="K68" s="3">
        <f t="shared" si="12"/>
        <v>34</v>
      </c>
      <c r="L68" s="160" t="s">
        <v>1</v>
      </c>
      <c r="M68" s="169">
        <v>5040</v>
      </c>
      <c r="N68" s="89">
        <f t="shared" si="13"/>
        <v>4836</v>
      </c>
      <c r="O68" s="45"/>
      <c r="S68" s="26"/>
      <c r="T68" s="26"/>
      <c r="U68" s="26"/>
      <c r="V68" s="26"/>
    </row>
    <row r="69" spans="2:22">
      <c r="B69" s="51"/>
      <c r="C69" s="26"/>
      <c r="H69" s="334">
        <v>8</v>
      </c>
      <c r="I69" s="3">
        <v>27</v>
      </c>
      <c r="J69" s="160" t="s">
        <v>31</v>
      </c>
      <c r="K69" s="3">
        <f t="shared" si="12"/>
        <v>24</v>
      </c>
      <c r="L69" s="160" t="s">
        <v>28</v>
      </c>
      <c r="M69" s="169">
        <v>3109</v>
      </c>
      <c r="N69" s="89">
        <f t="shared" si="13"/>
        <v>3347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2</v>
      </c>
      <c r="J70" s="160" t="s">
        <v>6</v>
      </c>
      <c r="K70" s="3">
        <f t="shared" si="12"/>
        <v>22</v>
      </c>
      <c r="L70" s="160" t="s">
        <v>26</v>
      </c>
      <c r="M70" s="169">
        <v>1930</v>
      </c>
      <c r="N70" s="89">
        <f t="shared" si="13"/>
        <v>2455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3</v>
      </c>
      <c r="J71" s="160" t="s">
        <v>10</v>
      </c>
      <c r="K71" s="3">
        <f t="shared" si="12"/>
        <v>16</v>
      </c>
      <c r="L71" s="160" t="s">
        <v>3</v>
      </c>
      <c r="M71" s="169">
        <v>1799</v>
      </c>
      <c r="N71" s="89">
        <f t="shared" si="13"/>
        <v>2239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4</v>
      </c>
      <c r="J72" s="160" t="s">
        <v>11</v>
      </c>
      <c r="K72" s="3">
        <f t="shared" si="12"/>
        <v>36</v>
      </c>
      <c r="L72" s="162" t="s">
        <v>5</v>
      </c>
      <c r="M72" s="170">
        <v>1545</v>
      </c>
      <c r="N72" s="89">
        <f t="shared" si="13"/>
        <v>1790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5</v>
      </c>
      <c r="J73" s="160" t="s">
        <v>12</v>
      </c>
      <c r="K73" s="43"/>
      <c r="L73" s="3" t="s">
        <v>180</v>
      </c>
      <c r="M73" s="168">
        <v>93227</v>
      </c>
      <c r="N73" s="167">
        <f>SUM(H89)</f>
        <v>119641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334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8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334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119641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P18" sqref="P1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1" t="s">
        <v>208</v>
      </c>
      <c r="I2" s="3"/>
      <c r="J2" s="185" t="s">
        <v>103</v>
      </c>
      <c r="K2" s="3"/>
      <c r="L2" s="179" t="s">
        <v>193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34"/>
      <c r="R3" s="48"/>
      <c r="S3" s="26"/>
      <c r="T3" s="26"/>
      <c r="U3" s="26"/>
      <c r="V3" s="26"/>
    </row>
    <row r="4" spans="5:30" ht="13.5" customHeight="1">
      <c r="H4" s="89">
        <v>26104</v>
      </c>
      <c r="I4" s="3">
        <v>3</v>
      </c>
      <c r="J4" s="33" t="s">
        <v>10</v>
      </c>
      <c r="K4" s="201">
        <f>SUM(I4)</f>
        <v>3</v>
      </c>
      <c r="L4" s="273">
        <v>10597</v>
      </c>
      <c r="M4" s="45"/>
      <c r="N4" s="434"/>
      <c r="R4" s="48"/>
      <c r="S4" s="26"/>
      <c r="T4" s="26"/>
      <c r="U4" s="26"/>
      <c r="V4" s="26"/>
    </row>
    <row r="5" spans="5:30" ht="13.5" customHeight="1">
      <c r="H5" s="88">
        <v>23431</v>
      </c>
      <c r="I5" s="3">
        <v>17</v>
      </c>
      <c r="J5" s="33" t="s">
        <v>21</v>
      </c>
      <c r="K5" s="201">
        <f t="shared" ref="K5:K13" si="0">SUM(I5)</f>
        <v>17</v>
      </c>
      <c r="L5" s="273">
        <v>33548</v>
      </c>
      <c r="M5" s="45"/>
      <c r="N5" s="434"/>
      <c r="R5" s="48"/>
      <c r="S5" s="26"/>
      <c r="T5" s="26"/>
      <c r="U5" s="26"/>
      <c r="V5" s="26"/>
    </row>
    <row r="6" spans="5:30" ht="13.5" customHeight="1">
      <c r="H6" s="88">
        <v>21582</v>
      </c>
      <c r="I6" s="3">
        <v>33</v>
      </c>
      <c r="J6" s="33" t="s">
        <v>0</v>
      </c>
      <c r="K6" s="201">
        <f t="shared" si="0"/>
        <v>33</v>
      </c>
      <c r="L6" s="273">
        <v>20254</v>
      </c>
      <c r="M6" s="45"/>
      <c r="N6" s="434"/>
      <c r="R6" s="48"/>
      <c r="S6" s="26"/>
      <c r="T6" s="26"/>
      <c r="U6" s="26"/>
      <c r="V6" s="26"/>
    </row>
    <row r="7" spans="5:30" ht="13.5" customHeight="1">
      <c r="H7" s="44">
        <v>16223</v>
      </c>
      <c r="I7" s="3">
        <v>34</v>
      </c>
      <c r="J7" s="33" t="s">
        <v>1</v>
      </c>
      <c r="K7" s="201">
        <f t="shared" si="0"/>
        <v>34</v>
      </c>
      <c r="L7" s="273">
        <v>16776</v>
      </c>
      <c r="M7" s="45"/>
      <c r="N7" s="434"/>
      <c r="R7" s="48"/>
      <c r="S7" s="26"/>
      <c r="T7" s="26"/>
      <c r="U7" s="26"/>
      <c r="V7" s="26"/>
    </row>
    <row r="8" spans="5:30">
      <c r="H8" s="334">
        <v>10286</v>
      </c>
      <c r="I8" s="3">
        <v>2</v>
      </c>
      <c r="J8" s="33" t="s">
        <v>6</v>
      </c>
      <c r="K8" s="201">
        <f t="shared" si="0"/>
        <v>2</v>
      </c>
      <c r="L8" s="273">
        <v>10231</v>
      </c>
      <c r="M8" s="45"/>
      <c r="R8" s="48"/>
      <c r="S8" s="26"/>
      <c r="T8" s="26"/>
      <c r="U8" s="26"/>
      <c r="V8" s="26"/>
    </row>
    <row r="9" spans="5:30">
      <c r="H9" s="88">
        <v>9455</v>
      </c>
      <c r="I9" s="3">
        <v>13</v>
      </c>
      <c r="J9" s="33" t="s">
        <v>7</v>
      </c>
      <c r="K9" s="201">
        <f t="shared" si="0"/>
        <v>13</v>
      </c>
      <c r="L9" s="273">
        <v>9959</v>
      </c>
      <c r="M9" s="45"/>
      <c r="R9" s="48"/>
      <c r="S9" s="26"/>
      <c r="T9" s="26"/>
      <c r="U9" s="26"/>
      <c r="V9" s="26"/>
    </row>
    <row r="10" spans="5:30">
      <c r="H10" s="88">
        <v>8952</v>
      </c>
      <c r="I10" s="3">
        <v>31</v>
      </c>
      <c r="J10" s="33" t="s">
        <v>64</v>
      </c>
      <c r="K10" s="201">
        <f t="shared" si="0"/>
        <v>31</v>
      </c>
      <c r="L10" s="273">
        <v>11128</v>
      </c>
      <c r="M10" s="45"/>
      <c r="R10" s="48"/>
      <c r="S10" s="26"/>
      <c r="T10" s="26"/>
      <c r="U10" s="26"/>
      <c r="V10" s="26"/>
    </row>
    <row r="11" spans="5:30">
      <c r="H11" s="88">
        <v>8241</v>
      </c>
      <c r="I11" s="3">
        <v>40</v>
      </c>
      <c r="J11" s="33" t="s">
        <v>2</v>
      </c>
      <c r="K11" s="201">
        <f t="shared" si="0"/>
        <v>40</v>
      </c>
      <c r="L11" s="274">
        <v>8573</v>
      </c>
      <c r="M11" s="45"/>
      <c r="N11" s="29"/>
      <c r="R11" s="48"/>
      <c r="S11" s="26"/>
      <c r="T11" s="26"/>
      <c r="U11" s="26"/>
      <c r="V11" s="26"/>
    </row>
    <row r="12" spans="5:30">
      <c r="H12" s="423">
        <v>7216</v>
      </c>
      <c r="I12" s="3">
        <v>25</v>
      </c>
      <c r="J12" s="33" t="s">
        <v>29</v>
      </c>
      <c r="K12" s="201">
        <f t="shared" si="0"/>
        <v>25</v>
      </c>
      <c r="L12" s="274">
        <v>10310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6">
        <v>5642</v>
      </c>
      <c r="I13" s="14">
        <v>16</v>
      </c>
      <c r="J13" s="77" t="s">
        <v>3</v>
      </c>
      <c r="K13" s="201">
        <f t="shared" si="0"/>
        <v>16</v>
      </c>
      <c r="L13" s="274">
        <v>11887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5520</v>
      </c>
      <c r="I14" s="220">
        <v>26</v>
      </c>
      <c r="J14" s="380" t="s">
        <v>30</v>
      </c>
      <c r="K14" s="107" t="s">
        <v>8</v>
      </c>
      <c r="L14" s="275">
        <v>177714</v>
      </c>
      <c r="N14" s="32"/>
      <c r="R14" s="48"/>
      <c r="S14" s="26"/>
      <c r="T14" s="26"/>
      <c r="U14" s="26"/>
      <c r="V14" s="26"/>
    </row>
    <row r="15" spans="5:30">
      <c r="H15" s="88">
        <v>4639</v>
      </c>
      <c r="I15" s="3">
        <v>21</v>
      </c>
      <c r="J15" s="3" t="s">
        <v>159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3846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>
      <c r="H17" s="88">
        <v>3668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>
      <c r="H18" s="122">
        <v>2600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2004</v>
      </c>
      <c r="I19" s="3">
        <v>36</v>
      </c>
      <c r="J19" s="33" t="s">
        <v>5</v>
      </c>
      <c r="K19" s="116">
        <f>SUM(I4)</f>
        <v>3</v>
      </c>
      <c r="L19" s="33" t="s">
        <v>10</v>
      </c>
      <c r="M19" s="368">
        <v>19809</v>
      </c>
      <c r="N19" s="89">
        <f>SUM(H4)</f>
        <v>26104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207</v>
      </c>
      <c r="D20" s="59" t="s">
        <v>194</v>
      </c>
      <c r="E20" s="59" t="s">
        <v>51</v>
      </c>
      <c r="F20" s="59" t="s">
        <v>50</v>
      </c>
      <c r="G20" s="60" t="s">
        <v>52</v>
      </c>
      <c r="H20" s="88">
        <v>1475</v>
      </c>
      <c r="I20" s="3">
        <v>9</v>
      </c>
      <c r="J20" s="3" t="s">
        <v>164</v>
      </c>
      <c r="K20" s="116">
        <f t="shared" ref="K20:K28" si="1">SUM(I5)</f>
        <v>17</v>
      </c>
      <c r="L20" s="33" t="s">
        <v>21</v>
      </c>
      <c r="M20" s="369">
        <v>19572</v>
      </c>
      <c r="N20" s="89">
        <f t="shared" ref="N20:N28" si="2">SUM(H5)</f>
        <v>23431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200">
        <f>SUM(H4)</f>
        <v>26104</v>
      </c>
      <c r="D21" s="89">
        <f>SUM(L4)</f>
        <v>10597</v>
      </c>
      <c r="E21" s="52">
        <f t="shared" ref="E21:E30" si="3">SUM(N19/M19*100)</f>
        <v>131.77848452723509</v>
      </c>
      <c r="F21" s="52">
        <f t="shared" ref="F21:F31" si="4">SUM(C21/D21*100)</f>
        <v>246.33386807587053</v>
      </c>
      <c r="G21" s="62"/>
      <c r="H21" s="88">
        <v>1324</v>
      </c>
      <c r="I21" s="3">
        <v>1</v>
      </c>
      <c r="J21" s="33" t="s">
        <v>4</v>
      </c>
      <c r="K21" s="116">
        <f t="shared" si="1"/>
        <v>33</v>
      </c>
      <c r="L21" s="33" t="s">
        <v>0</v>
      </c>
      <c r="M21" s="369">
        <v>17018</v>
      </c>
      <c r="N21" s="89">
        <f t="shared" si="2"/>
        <v>21582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21</v>
      </c>
      <c r="C22" s="200">
        <f t="shared" ref="C22:C30" si="5">SUM(H5)</f>
        <v>23431</v>
      </c>
      <c r="D22" s="89">
        <f t="shared" ref="D22:D29" si="6">SUM(L5)</f>
        <v>33548</v>
      </c>
      <c r="E22" s="52">
        <f t="shared" si="3"/>
        <v>119.71694257101981</v>
      </c>
      <c r="F22" s="52">
        <f t="shared" si="4"/>
        <v>69.84320972934303</v>
      </c>
      <c r="G22" s="62"/>
      <c r="H22" s="88">
        <v>1217</v>
      </c>
      <c r="I22" s="3">
        <v>24</v>
      </c>
      <c r="J22" s="33" t="s">
        <v>28</v>
      </c>
      <c r="K22" s="116">
        <f t="shared" si="1"/>
        <v>34</v>
      </c>
      <c r="L22" s="33" t="s">
        <v>1</v>
      </c>
      <c r="M22" s="369">
        <v>14897</v>
      </c>
      <c r="N22" s="89">
        <f t="shared" si="2"/>
        <v>16223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0</v>
      </c>
      <c r="C23" s="200">
        <f t="shared" si="5"/>
        <v>21582</v>
      </c>
      <c r="D23" s="89">
        <f t="shared" si="6"/>
        <v>20254</v>
      </c>
      <c r="E23" s="52">
        <f t="shared" si="3"/>
        <v>126.81866259254906</v>
      </c>
      <c r="F23" s="52">
        <f t="shared" si="4"/>
        <v>106.55672953490669</v>
      </c>
      <c r="G23" s="62"/>
      <c r="H23" s="290">
        <v>532</v>
      </c>
      <c r="I23" s="3">
        <v>12</v>
      </c>
      <c r="J23" s="33" t="s">
        <v>18</v>
      </c>
      <c r="K23" s="116">
        <f t="shared" si="1"/>
        <v>2</v>
      </c>
      <c r="L23" s="33" t="s">
        <v>6</v>
      </c>
      <c r="M23" s="369">
        <v>21682</v>
      </c>
      <c r="N23" s="89">
        <f t="shared" si="2"/>
        <v>10286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200">
        <f t="shared" si="5"/>
        <v>16223</v>
      </c>
      <c r="D24" s="89">
        <f t="shared" si="6"/>
        <v>16776</v>
      </c>
      <c r="E24" s="52">
        <f t="shared" si="3"/>
        <v>108.90112103108007</v>
      </c>
      <c r="F24" s="52">
        <f t="shared" si="4"/>
        <v>96.703624225083445</v>
      </c>
      <c r="G24" s="62"/>
      <c r="H24" s="88">
        <v>503</v>
      </c>
      <c r="I24" s="3">
        <v>37</v>
      </c>
      <c r="J24" s="33" t="s">
        <v>37</v>
      </c>
      <c r="K24" s="116">
        <f t="shared" si="1"/>
        <v>13</v>
      </c>
      <c r="L24" s="33" t="s">
        <v>7</v>
      </c>
      <c r="M24" s="369">
        <v>8748</v>
      </c>
      <c r="N24" s="89">
        <f t="shared" si="2"/>
        <v>9455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</v>
      </c>
      <c r="C25" s="200">
        <f t="shared" si="5"/>
        <v>10286</v>
      </c>
      <c r="D25" s="89">
        <f t="shared" si="6"/>
        <v>10231</v>
      </c>
      <c r="E25" s="52">
        <f t="shared" si="3"/>
        <v>47.44027303754266</v>
      </c>
      <c r="F25" s="52">
        <f t="shared" si="4"/>
        <v>100.53758185905582</v>
      </c>
      <c r="G25" s="72"/>
      <c r="H25" s="88">
        <v>493</v>
      </c>
      <c r="I25" s="3">
        <v>27</v>
      </c>
      <c r="J25" s="33" t="s">
        <v>31</v>
      </c>
      <c r="K25" s="116">
        <f t="shared" si="1"/>
        <v>31</v>
      </c>
      <c r="L25" s="33" t="s">
        <v>64</v>
      </c>
      <c r="M25" s="369">
        <v>17472</v>
      </c>
      <c r="N25" s="89">
        <f t="shared" si="2"/>
        <v>8952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200">
        <f t="shared" si="5"/>
        <v>9455</v>
      </c>
      <c r="D26" s="89">
        <f t="shared" si="6"/>
        <v>9959</v>
      </c>
      <c r="E26" s="52">
        <f t="shared" si="3"/>
        <v>108.08184727937815</v>
      </c>
      <c r="F26" s="52">
        <f t="shared" si="4"/>
        <v>94.939250928808121</v>
      </c>
      <c r="G26" s="62"/>
      <c r="H26" s="88">
        <v>325</v>
      </c>
      <c r="I26" s="3">
        <v>10</v>
      </c>
      <c r="J26" s="33" t="s">
        <v>16</v>
      </c>
      <c r="K26" s="116">
        <f t="shared" si="1"/>
        <v>40</v>
      </c>
      <c r="L26" s="33" t="s">
        <v>2</v>
      </c>
      <c r="M26" s="370">
        <v>8579</v>
      </c>
      <c r="N26" s="89">
        <f t="shared" si="2"/>
        <v>8241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64</v>
      </c>
      <c r="C27" s="200">
        <f t="shared" si="5"/>
        <v>8952</v>
      </c>
      <c r="D27" s="89">
        <f t="shared" si="6"/>
        <v>11128</v>
      </c>
      <c r="E27" s="52">
        <f t="shared" si="3"/>
        <v>51.23626373626373</v>
      </c>
      <c r="F27" s="52">
        <f t="shared" si="4"/>
        <v>80.445722501797263</v>
      </c>
      <c r="G27" s="62"/>
      <c r="H27" s="88">
        <v>232</v>
      </c>
      <c r="I27" s="3">
        <v>7</v>
      </c>
      <c r="J27" s="33" t="s">
        <v>14</v>
      </c>
      <c r="K27" s="116">
        <f t="shared" si="1"/>
        <v>25</v>
      </c>
      <c r="L27" s="33" t="s">
        <v>29</v>
      </c>
      <c r="M27" s="371">
        <v>10671</v>
      </c>
      <c r="N27" s="89">
        <f t="shared" si="2"/>
        <v>7216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</v>
      </c>
      <c r="C28" s="200">
        <f t="shared" si="5"/>
        <v>8241</v>
      </c>
      <c r="D28" s="89">
        <f t="shared" si="6"/>
        <v>8573</v>
      </c>
      <c r="E28" s="52">
        <f t="shared" si="3"/>
        <v>96.060146870264589</v>
      </c>
      <c r="F28" s="52">
        <f t="shared" si="4"/>
        <v>96.127376647614611</v>
      </c>
      <c r="G28" s="73"/>
      <c r="H28" s="88">
        <v>232</v>
      </c>
      <c r="I28" s="3">
        <v>32</v>
      </c>
      <c r="J28" s="33" t="s">
        <v>35</v>
      </c>
      <c r="K28" s="180">
        <f t="shared" si="1"/>
        <v>16</v>
      </c>
      <c r="L28" s="77" t="s">
        <v>3</v>
      </c>
      <c r="M28" s="371">
        <v>4503</v>
      </c>
      <c r="N28" s="166">
        <f t="shared" si="2"/>
        <v>5642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29</v>
      </c>
      <c r="C29" s="200">
        <f t="shared" si="5"/>
        <v>7216</v>
      </c>
      <c r="D29" s="89">
        <f t="shared" si="6"/>
        <v>10310</v>
      </c>
      <c r="E29" s="52">
        <f t="shared" si="3"/>
        <v>67.622528347858676</v>
      </c>
      <c r="F29" s="52">
        <f t="shared" si="4"/>
        <v>69.99030067895248</v>
      </c>
      <c r="G29" s="72"/>
      <c r="H29" s="290">
        <v>190</v>
      </c>
      <c r="I29" s="3">
        <v>39</v>
      </c>
      <c r="J29" s="33" t="s">
        <v>39</v>
      </c>
      <c r="K29" s="114"/>
      <c r="L29" s="114" t="s">
        <v>168</v>
      </c>
      <c r="M29" s="372">
        <v>169406</v>
      </c>
      <c r="N29" s="171">
        <f>SUM(H44)</f>
        <v>166203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5642</v>
      </c>
      <c r="D30" s="89">
        <f>SUM(L13)</f>
        <v>11887</v>
      </c>
      <c r="E30" s="57">
        <f t="shared" si="3"/>
        <v>125.29424827892517</v>
      </c>
      <c r="F30" s="63">
        <f t="shared" si="4"/>
        <v>47.463615714646252</v>
      </c>
      <c r="G30" s="75"/>
      <c r="H30" s="88">
        <v>100</v>
      </c>
      <c r="I30" s="3">
        <v>4</v>
      </c>
      <c r="J30" s="33" t="s">
        <v>11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166203</v>
      </c>
      <c r="D31" s="67">
        <f>SUM(L14)</f>
        <v>177714</v>
      </c>
      <c r="E31" s="70">
        <f>SUM(N29/M29*100)</f>
        <v>98.109275940639648</v>
      </c>
      <c r="F31" s="63">
        <f t="shared" si="4"/>
        <v>93.522738782538241</v>
      </c>
      <c r="G31" s="71"/>
      <c r="H31" s="44">
        <v>51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41</v>
      </c>
      <c r="I32" s="3">
        <v>20</v>
      </c>
      <c r="J32" s="33" t="s">
        <v>24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32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21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10</v>
      </c>
      <c r="I35" s="3">
        <v>19</v>
      </c>
      <c r="J35" s="33" t="s">
        <v>23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408">
        <v>10</v>
      </c>
      <c r="I36" s="3">
        <v>23</v>
      </c>
      <c r="J36" s="33" t="s">
        <v>27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5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166203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208</v>
      </c>
      <c r="I48" s="3"/>
      <c r="J48" s="188" t="s">
        <v>91</v>
      </c>
      <c r="K48" s="3"/>
      <c r="L48" s="327" t="s">
        <v>193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7" t="s">
        <v>172</v>
      </c>
      <c r="M49" s="82"/>
      <c r="R49" s="48"/>
      <c r="S49" s="26"/>
      <c r="T49" s="26"/>
      <c r="U49" s="26"/>
      <c r="V49" s="26"/>
    </row>
    <row r="50" spans="1:22">
      <c r="H50" s="43">
        <v>23668</v>
      </c>
      <c r="I50" s="3">
        <v>16</v>
      </c>
      <c r="J50" s="33" t="s">
        <v>3</v>
      </c>
      <c r="K50" s="325">
        <f>SUM(I50)</f>
        <v>16</v>
      </c>
      <c r="L50" s="328">
        <v>26577</v>
      </c>
      <c r="M50" s="45"/>
      <c r="R50" s="48"/>
      <c r="S50" s="26"/>
      <c r="T50" s="26"/>
      <c r="U50" s="26"/>
      <c r="V50" s="26"/>
    </row>
    <row r="51" spans="1:22">
      <c r="H51" s="44">
        <v>12382</v>
      </c>
      <c r="I51" s="3">
        <v>26</v>
      </c>
      <c r="J51" s="33" t="s">
        <v>30</v>
      </c>
      <c r="K51" s="325">
        <f t="shared" ref="K51:K59" si="7">SUM(I51)</f>
        <v>26</v>
      </c>
      <c r="L51" s="329">
        <v>5182</v>
      </c>
      <c r="M51" s="45"/>
      <c r="R51" s="48"/>
      <c r="S51" s="26"/>
      <c r="T51" s="26"/>
      <c r="U51" s="26"/>
      <c r="V51" s="26"/>
    </row>
    <row r="52" spans="1:22" ht="14.25" thickBot="1">
      <c r="H52" s="88">
        <v>8084</v>
      </c>
      <c r="I52" s="3">
        <v>33</v>
      </c>
      <c r="J52" s="33" t="s">
        <v>0</v>
      </c>
      <c r="K52" s="325">
        <f t="shared" si="7"/>
        <v>33</v>
      </c>
      <c r="L52" s="329">
        <v>7243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207</v>
      </c>
      <c r="D53" s="59" t="s">
        <v>194</v>
      </c>
      <c r="E53" s="59" t="s">
        <v>51</v>
      </c>
      <c r="F53" s="59" t="s">
        <v>50</v>
      </c>
      <c r="G53" s="60" t="s">
        <v>52</v>
      </c>
      <c r="H53" s="88">
        <v>6009</v>
      </c>
      <c r="I53" s="3">
        <v>34</v>
      </c>
      <c r="J53" s="33" t="s">
        <v>1</v>
      </c>
      <c r="K53" s="325">
        <f t="shared" si="7"/>
        <v>34</v>
      </c>
      <c r="L53" s="329">
        <v>3445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23668</v>
      </c>
      <c r="D54" s="97">
        <f>SUM(L50)</f>
        <v>26577</v>
      </c>
      <c r="E54" s="52">
        <f t="shared" ref="E54:E63" si="8">SUM(N67/M67*100)</f>
        <v>105.61356537260151</v>
      </c>
      <c r="F54" s="52">
        <f t="shared" ref="F54:F61" si="9">SUM(C54/D54*100)</f>
        <v>89.054445573240017</v>
      </c>
      <c r="G54" s="62"/>
      <c r="H54" s="44">
        <v>4945</v>
      </c>
      <c r="I54" s="3">
        <v>38</v>
      </c>
      <c r="J54" s="33" t="s">
        <v>38</v>
      </c>
      <c r="K54" s="325">
        <f t="shared" si="7"/>
        <v>38</v>
      </c>
      <c r="L54" s="329">
        <v>5547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12382</v>
      </c>
      <c r="D55" s="97">
        <f t="shared" ref="D55:D63" si="11">SUM(L51)</f>
        <v>5182</v>
      </c>
      <c r="E55" s="52">
        <f t="shared" si="8"/>
        <v>87.984082995807583</v>
      </c>
      <c r="F55" s="52">
        <f t="shared" si="9"/>
        <v>238.94249324585104</v>
      </c>
      <c r="G55" s="62"/>
      <c r="H55" s="44">
        <v>2252</v>
      </c>
      <c r="I55" s="3">
        <v>36</v>
      </c>
      <c r="J55" s="33" t="s">
        <v>5</v>
      </c>
      <c r="K55" s="325">
        <f t="shared" si="7"/>
        <v>36</v>
      </c>
      <c r="L55" s="329">
        <v>1428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8084</v>
      </c>
      <c r="D56" s="97">
        <f t="shared" si="11"/>
        <v>7243</v>
      </c>
      <c r="E56" s="52">
        <f t="shared" si="8"/>
        <v>170.04627681952041</v>
      </c>
      <c r="F56" s="52">
        <f t="shared" si="9"/>
        <v>111.6112108242441</v>
      </c>
      <c r="G56" s="62"/>
      <c r="H56" s="44">
        <v>1957</v>
      </c>
      <c r="I56" s="3">
        <v>24</v>
      </c>
      <c r="J56" s="33" t="s">
        <v>28</v>
      </c>
      <c r="K56" s="325">
        <f t="shared" si="7"/>
        <v>24</v>
      </c>
      <c r="L56" s="329">
        <v>495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6009</v>
      </c>
      <c r="D57" s="97">
        <f t="shared" si="11"/>
        <v>3445</v>
      </c>
      <c r="E57" s="52">
        <f t="shared" si="8"/>
        <v>73.513579642769756</v>
      </c>
      <c r="F57" s="52">
        <f t="shared" si="9"/>
        <v>174.42670537010159</v>
      </c>
      <c r="G57" s="62"/>
      <c r="H57" s="44">
        <v>1703</v>
      </c>
      <c r="I57" s="3">
        <v>25</v>
      </c>
      <c r="J57" s="33" t="s">
        <v>29</v>
      </c>
      <c r="K57" s="325">
        <f t="shared" si="7"/>
        <v>25</v>
      </c>
      <c r="L57" s="329">
        <v>1238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4945</v>
      </c>
      <c r="D58" s="97">
        <f t="shared" si="11"/>
        <v>5547</v>
      </c>
      <c r="E58" s="52">
        <f t="shared" si="8"/>
        <v>108.46676902829569</v>
      </c>
      <c r="F58" s="52">
        <f t="shared" si="9"/>
        <v>89.147286821705436</v>
      </c>
      <c r="G58" s="72"/>
      <c r="H58" s="88">
        <v>1625</v>
      </c>
      <c r="I58" s="3">
        <v>39</v>
      </c>
      <c r="J58" s="33" t="s">
        <v>39</v>
      </c>
      <c r="K58" s="325">
        <f t="shared" si="7"/>
        <v>39</v>
      </c>
      <c r="L58" s="329">
        <v>0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5</v>
      </c>
      <c r="C59" s="43">
        <f t="shared" si="10"/>
        <v>2252</v>
      </c>
      <c r="D59" s="97">
        <f t="shared" si="11"/>
        <v>1428</v>
      </c>
      <c r="E59" s="52">
        <f t="shared" si="8"/>
        <v>110.33806957373838</v>
      </c>
      <c r="F59" s="52">
        <f t="shared" si="9"/>
        <v>157.70308123249299</v>
      </c>
      <c r="G59" s="62"/>
      <c r="H59" s="424">
        <v>1105</v>
      </c>
      <c r="I59" s="14">
        <v>40</v>
      </c>
      <c r="J59" s="77" t="s">
        <v>2</v>
      </c>
      <c r="K59" s="326">
        <f t="shared" si="7"/>
        <v>40</v>
      </c>
      <c r="L59" s="330">
        <v>1249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1957</v>
      </c>
      <c r="D60" s="97">
        <f t="shared" si="11"/>
        <v>495</v>
      </c>
      <c r="E60" s="52">
        <f t="shared" si="8"/>
        <v>93.146120894811986</v>
      </c>
      <c r="F60" s="52">
        <f t="shared" si="9"/>
        <v>395.35353535353534</v>
      </c>
      <c r="G60" s="62"/>
      <c r="H60" s="437">
        <v>1083</v>
      </c>
      <c r="I60" s="220">
        <v>14</v>
      </c>
      <c r="J60" s="380" t="s">
        <v>19</v>
      </c>
      <c r="K60" s="365" t="s">
        <v>8</v>
      </c>
      <c r="L60" s="374">
        <v>54732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29</v>
      </c>
      <c r="C61" s="43">
        <f t="shared" si="10"/>
        <v>1703</v>
      </c>
      <c r="D61" s="97">
        <f t="shared" si="11"/>
        <v>1238</v>
      </c>
      <c r="E61" s="52">
        <f t="shared" si="8"/>
        <v>67.686804451510326</v>
      </c>
      <c r="F61" s="52">
        <f t="shared" si="9"/>
        <v>137.56058158319871</v>
      </c>
      <c r="G61" s="73"/>
      <c r="H61" s="44">
        <v>1034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39</v>
      </c>
      <c r="C62" s="43">
        <f t="shared" si="10"/>
        <v>1625</v>
      </c>
      <c r="D62" s="97">
        <f t="shared" si="11"/>
        <v>0</v>
      </c>
      <c r="E62" s="52">
        <f t="shared" si="8"/>
        <v>115.9058487874465</v>
      </c>
      <c r="F62" s="438" t="s">
        <v>215</v>
      </c>
      <c r="G62" s="72"/>
      <c r="H62" s="44">
        <v>653</v>
      </c>
      <c r="I62" s="3">
        <v>31</v>
      </c>
      <c r="J62" s="33" t="s">
        <v>106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</v>
      </c>
      <c r="C63" s="43">
        <f t="shared" si="10"/>
        <v>1105</v>
      </c>
      <c r="D63" s="97">
        <f t="shared" si="11"/>
        <v>1249</v>
      </c>
      <c r="E63" s="57">
        <f t="shared" si="8"/>
        <v>86.734693877551024</v>
      </c>
      <c r="F63" s="52">
        <f>SUM(C63/D63*100)</f>
        <v>88.470776621297048</v>
      </c>
      <c r="G63" s="75"/>
      <c r="H63" s="290">
        <v>150</v>
      </c>
      <c r="I63" s="3">
        <v>11</v>
      </c>
      <c r="J63" s="33" t="s">
        <v>17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67283</v>
      </c>
      <c r="D64" s="67">
        <f>SUM(L60)</f>
        <v>54732</v>
      </c>
      <c r="E64" s="70">
        <f>SUM(N77/M77*100)</f>
        <v>100.67181374749379</v>
      </c>
      <c r="F64" s="70">
        <f>SUM(C64/D64*100)</f>
        <v>122.93174011547174</v>
      </c>
      <c r="G64" s="71"/>
      <c r="H64" s="348">
        <v>139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136</v>
      </c>
      <c r="I65" s="3">
        <v>19</v>
      </c>
      <c r="J65" s="33" t="s">
        <v>23</v>
      </c>
      <c r="M65" s="48"/>
      <c r="N65" s="26"/>
      <c r="R65" s="48"/>
      <c r="S65" s="26"/>
      <c r="T65" s="26"/>
      <c r="U65" s="26"/>
      <c r="V65" s="26"/>
    </row>
    <row r="66" spans="3:22">
      <c r="H66" s="44">
        <v>123</v>
      </c>
      <c r="I66" s="3">
        <v>1</v>
      </c>
      <c r="J66" s="33" t="s">
        <v>4</v>
      </c>
      <c r="L66" s="189" t="s">
        <v>91</v>
      </c>
      <c r="M66" s="341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93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92">
        <v>22410</v>
      </c>
      <c r="N67" s="89">
        <f>SUM(H50)</f>
        <v>23668</v>
      </c>
      <c r="R67" s="48"/>
      <c r="S67" s="26"/>
      <c r="T67" s="26"/>
      <c r="U67" s="26"/>
      <c r="V67" s="26"/>
    </row>
    <row r="68" spans="3:22">
      <c r="C68" s="26"/>
      <c r="H68" s="44">
        <v>90</v>
      </c>
      <c r="I68" s="3">
        <v>9</v>
      </c>
      <c r="J68" s="3" t="s">
        <v>164</v>
      </c>
      <c r="K68" s="3">
        <f t="shared" ref="K68:K76" si="12">SUM(I51)</f>
        <v>26</v>
      </c>
      <c r="L68" s="33" t="s">
        <v>30</v>
      </c>
      <c r="M68" s="393">
        <v>14073</v>
      </c>
      <c r="N68" s="89">
        <f t="shared" ref="N68:N76" si="13">SUM(H51)</f>
        <v>12382</v>
      </c>
      <c r="R68" s="48"/>
      <c r="S68" s="26"/>
      <c r="T68" s="26"/>
      <c r="U68" s="26"/>
      <c r="V68" s="26"/>
    </row>
    <row r="69" spans="3:22">
      <c r="H69" s="44">
        <v>48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93">
        <v>4754</v>
      </c>
      <c r="N69" s="89">
        <f t="shared" si="13"/>
        <v>8084</v>
      </c>
      <c r="R69" s="48"/>
      <c r="S69" s="26"/>
      <c r="T69" s="26"/>
      <c r="U69" s="26"/>
      <c r="V69" s="26"/>
    </row>
    <row r="70" spans="3:22">
      <c r="H70" s="290">
        <v>4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3">
        <v>8174</v>
      </c>
      <c r="N70" s="89">
        <f t="shared" si="13"/>
        <v>6009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38</v>
      </c>
      <c r="L71" s="33" t="s">
        <v>38</v>
      </c>
      <c r="M71" s="393">
        <v>4559</v>
      </c>
      <c r="N71" s="89">
        <f t="shared" si="13"/>
        <v>4945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36</v>
      </c>
      <c r="L72" s="33" t="s">
        <v>5</v>
      </c>
      <c r="M72" s="393">
        <v>2041</v>
      </c>
      <c r="N72" s="89">
        <f t="shared" si="13"/>
        <v>2252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93">
        <v>2101</v>
      </c>
      <c r="N73" s="89">
        <f t="shared" si="13"/>
        <v>1957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25</v>
      </c>
      <c r="L74" s="33" t="s">
        <v>29</v>
      </c>
      <c r="M74" s="393">
        <v>2516</v>
      </c>
      <c r="N74" s="89">
        <f t="shared" si="13"/>
        <v>1703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39</v>
      </c>
      <c r="L75" s="33" t="s">
        <v>39</v>
      </c>
      <c r="M75" s="393">
        <v>1402</v>
      </c>
      <c r="N75" s="89">
        <f t="shared" si="13"/>
        <v>1625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40</v>
      </c>
      <c r="L76" s="77" t="s">
        <v>2</v>
      </c>
      <c r="M76" s="394">
        <v>1274</v>
      </c>
      <c r="N76" s="166">
        <f t="shared" si="13"/>
        <v>1105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62</v>
      </c>
      <c r="M77" s="295">
        <v>66834</v>
      </c>
      <c r="N77" s="171">
        <f>SUM(H90)</f>
        <v>67283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8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22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88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67283</v>
      </c>
      <c r="I90" s="3"/>
      <c r="J90" s="3" t="s">
        <v>48</v>
      </c>
    </row>
  </sheetData>
  <sortState ref="H3:J43">
    <sortCondition descending="1" ref="H3:H43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topLeftCell="A10" zoomScaleNormal="100" workbookViewId="0">
      <selection activeCell="N11" sqref="N11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1" t="s">
        <v>209</v>
      </c>
      <c r="I2" s="3"/>
      <c r="J2" s="182" t="s">
        <v>70</v>
      </c>
      <c r="K2" s="81"/>
      <c r="L2" s="317" t="s">
        <v>195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36818</v>
      </c>
      <c r="I4" s="3">
        <v>33</v>
      </c>
      <c r="J4" s="160" t="s">
        <v>0</v>
      </c>
      <c r="K4" s="120">
        <f>SUM(I4)</f>
        <v>33</v>
      </c>
      <c r="L4" s="310">
        <v>30533</v>
      </c>
      <c r="M4" s="95"/>
      <c r="N4" s="435"/>
      <c r="O4" s="1"/>
      <c r="R4" s="48"/>
      <c r="S4" s="26"/>
      <c r="T4" s="26"/>
      <c r="U4" s="26"/>
      <c r="V4" s="26"/>
    </row>
    <row r="5" spans="8:30" ht="13.5" customHeight="1">
      <c r="H5" s="88">
        <v>10654</v>
      </c>
      <c r="I5" s="3">
        <v>9</v>
      </c>
      <c r="J5" s="3" t="s">
        <v>163</v>
      </c>
      <c r="K5" s="120">
        <f t="shared" ref="K5:K13" si="0">SUM(I5)</f>
        <v>9</v>
      </c>
      <c r="L5" s="311">
        <v>9974</v>
      </c>
      <c r="M5" s="95"/>
      <c r="N5" s="435"/>
      <c r="O5" s="1"/>
      <c r="R5" s="48"/>
      <c r="S5" s="26"/>
      <c r="T5" s="26"/>
      <c r="U5" s="26"/>
      <c r="V5" s="26"/>
    </row>
    <row r="6" spans="8:30" ht="13.5" customHeight="1">
      <c r="H6" s="88">
        <v>10312</v>
      </c>
      <c r="I6" s="3">
        <v>13</v>
      </c>
      <c r="J6" s="160" t="s">
        <v>7</v>
      </c>
      <c r="K6" s="120">
        <f t="shared" si="0"/>
        <v>13</v>
      </c>
      <c r="L6" s="311">
        <v>8719</v>
      </c>
      <c r="M6" s="95"/>
      <c r="N6" s="435"/>
      <c r="O6" s="1"/>
      <c r="R6" s="48"/>
      <c r="S6" s="26"/>
      <c r="T6" s="26"/>
      <c r="U6" s="26"/>
      <c r="V6" s="26"/>
    </row>
    <row r="7" spans="8:30" ht="13.5" customHeight="1">
      <c r="H7" s="290">
        <v>9746</v>
      </c>
      <c r="I7" s="3">
        <v>34</v>
      </c>
      <c r="J7" s="160" t="s">
        <v>1</v>
      </c>
      <c r="K7" s="120">
        <f t="shared" si="0"/>
        <v>34</v>
      </c>
      <c r="L7" s="311">
        <v>10053</v>
      </c>
      <c r="M7" s="95"/>
      <c r="N7" s="435"/>
      <c r="O7" s="1"/>
      <c r="R7" s="48"/>
      <c r="S7" s="26"/>
      <c r="T7" s="26"/>
      <c r="U7" s="26"/>
      <c r="V7" s="26"/>
    </row>
    <row r="8" spans="8:30" ht="13.5" customHeight="1">
      <c r="H8" s="88">
        <v>5166</v>
      </c>
      <c r="I8" s="3">
        <v>24</v>
      </c>
      <c r="J8" s="160" t="s">
        <v>28</v>
      </c>
      <c r="K8" s="120">
        <f t="shared" si="0"/>
        <v>24</v>
      </c>
      <c r="L8" s="311">
        <v>5233</v>
      </c>
      <c r="M8" s="95"/>
      <c r="N8" s="435"/>
      <c r="O8" s="1"/>
      <c r="R8" s="48"/>
      <c r="S8" s="26"/>
      <c r="T8" s="26"/>
      <c r="U8" s="26"/>
      <c r="V8" s="26"/>
    </row>
    <row r="9" spans="8:30" ht="13.5" customHeight="1">
      <c r="H9" s="88">
        <v>4207</v>
      </c>
      <c r="I9" s="3">
        <v>25</v>
      </c>
      <c r="J9" s="160" t="s">
        <v>29</v>
      </c>
      <c r="K9" s="120">
        <f t="shared" si="0"/>
        <v>25</v>
      </c>
      <c r="L9" s="311">
        <v>4576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2514</v>
      </c>
      <c r="I10" s="3">
        <v>12</v>
      </c>
      <c r="J10" s="160" t="s">
        <v>18</v>
      </c>
      <c r="K10" s="120">
        <f t="shared" si="0"/>
        <v>12</v>
      </c>
      <c r="L10" s="311">
        <v>2824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1645</v>
      </c>
      <c r="I11" s="3">
        <v>20</v>
      </c>
      <c r="J11" s="160" t="s">
        <v>24</v>
      </c>
      <c r="K11" s="120">
        <f t="shared" si="0"/>
        <v>20</v>
      </c>
      <c r="L11" s="311">
        <v>1401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1229</v>
      </c>
      <c r="I12" s="3">
        <v>22</v>
      </c>
      <c r="J12" s="160" t="s">
        <v>26</v>
      </c>
      <c r="K12" s="120">
        <f t="shared" si="0"/>
        <v>22</v>
      </c>
      <c r="L12" s="311">
        <v>1221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1219</v>
      </c>
      <c r="I13" s="14">
        <v>40</v>
      </c>
      <c r="J13" s="162" t="s">
        <v>2</v>
      </c>
      <c r="K13" s="181">
        <f t="shared" si="0"/>
        <v>40</v>
      </c>
      <c r="L13" s="319">
        <v>839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1078</v>
      </c>
      <c r="I14" s="220">
        <v>17</v>
      </c>
      <c r="J14" s="221" t="s">
        <v>21</v>
      </c>
      <c r="K14" s="81" t="s">
        <v>8</v>
      </c>
      <c r="L14" s="320">
        <v>83172</v>
      </c>
      <c r="N14" s="48"/>
      <c r="R14" s="48"/>
      <c r="S14" s="26"/>
      <c r="T14" s="26"/>
      <c r="U14" s="26"/>
      <c r="V14" s="26"/>
    </row>
    <row r="15" spans="8:30" ht="13.5" customHeight="1">
      <c r="H15" s="290">
        <v>978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878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737</v>
      </c>
      <c r="I17" s="3">
        <v>26</v>
      </c>
      <c r="J17" s="160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25">
        <v>590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567</v>
      </c>
      <c r="I19" s="3">
        <v>1</v>
      </c>
      <c r="J19" s="160" t="s">
        <v>4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553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1">
        <v>35051</v>
      </c>
      <c r="N20" s="89">
        <f>SUM(H4)</f>
        <v>36818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203</v>
      </c>
      <c r="D21" s="59" t="s">
        <v>190</v>
      </c>
      <c r="E21" s="59" t="s">
        <v>41</v>
      </c>
      <c r="F21" s="59" t="s">
        <v>50</v>
      </c>
      <c r="G21" s="60" t="s">
        <v>52</v>
      </c>
      <c r="H21" s="88">
        <v>426</v>
      </c>
      <c r="I21" s="3">
        <v>18</v>
      </c>
      <c r="J21" s="160" t="s">
        <v>22</v>
      </c>
      <c r="K21" s="120">
        <f t="shared" ref="K21:K29" si="1">SUM(I5)</f>
        <v>9</v>
      </c>
      <c r="L21" s="3" t="s">
        <v>163</v>
      </c>
      <c r="M21" s="322">
        <v>9957</v>
      </c>
      <c r="N21" s="89">
        <f t="shared" ref="N21:N29" si="2">SUM(H5)</f>
        <v>10654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36818</v>
      </c>
      <c r="D22" s="97">
        <f>SUM(L4)</f>
        <v>30533</v>
      </c>
      <c r="E22" s="55">
        <f t="shared" ref="E22:E31" si="3">SUM(N20/M20*100)</f>
        <v>105.04122564263503</v>
      </c>
      <c r="F22" s="52">
        <f t="shared" ref="F22:F32" si="4">SUM(C22/D22*100)</f>
        <v>120.58428585464907</v>
      </c>
      <c r="G22" s="62"/>
      <c r="H22" s="88">
        <v>328</v>
      </c>
      <c r="I22" s="3">
        <v>31</v>
      </c>
      <c r="J22" s="3" t="s">
        <v>64</v>
      </c>
      <c r="K22" s="120">
        <f t="shared" si="1"/>
        <v>13</v>
      </c>
      <c r="L22" s="160" t="s">
        <v>7</v>
      </c>
      <c r="M22" s="322">
        <v>9352</v>
      </c>
      <c r="N22" s="89">
        <f t="shared" si="2"/>
        <v>10312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163</v>
      </c>
      <c r="C23" s="43">
        <f t="shared" ref="C23:C31" si="5">SUM(H5)</f>
        <v>10654</v>
      </c>
      <c r="D23" s="97">
        <f t="shared" ref="D23:D31" si="6">SUM(L5)</f>
        <v>9974</v>
      </c>
      <c r="E23" s="55">
        <f t="shared" si="3"/>
        <v>107.00010043185699</v>
      </c>
      <c r="F23" s="52">
        <f t="shared" si="4"/>
        <v>106.81772608782836</v>
      </c>
      <c r="G23" s="62"/>
      <c r="H23" s="88">
        <v>237</v>
      </c>
      <c r="I23" s="3">
        <v>5</v>
      </c>
      <c r="J23" s="160" t="s">
        <v>12</v>
      </c>
      <c r="K23" s="120">
        <f t="shared" si="1"/>
        <v>34</v>
      </c>
      <c r="L23" s="160" t="s">
        <v>1</v>
      </c>
      <c r="M23" s="322">
        <v>8937</v>
      </c>
      <c r="N23" s="89">
        <f t="shared" si="2"/>
        <v>9746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7</v>
      </c>
      <c r="C24" s="43">
        <f t="shared" si="5"/>
        <v>10312</v>
      </c>
      <c r="D24" s="97">
        <f t="shared" si="6"/>
        <v>8719</v>
      </c>
      <c r="E24" s="55">
        <f t="shared" si="3"/>
        <v>110.26518391787852</v>
      </c>
      <c r="F24" s="52">
        <f t="shared" si="4"/>
        <v>118.27044385824061</v>
      </c>
      <c r="G24" s="62"/>
      <c r="H24" s="88">
        <v>193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4932</v>
      </c>
      <c r="N24" s="89">
        <f t="shared" si="2"/>
        <v>5166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9746</v>
      </c>
      <c r="D25" s="97">
        <f t="shared" si="6"/>
        <v>10053</v>
      </c>
      <c r="E25" s="55">
        <f t="shared" si="3"/>
        <v>109.05225467159001</v>
      </c>
      <c r="F25" s="52">
        <f t="shared" si="4"/>
        <v>96.946185218342791</v>
      </c>
      <c r="G25" s="62"/>
      <c r="H25" s="88">
        <v>181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2">
        <v>4211</v>
      </c>
      <c r="N25" s="89">
        <f t="shared" si="2"/>
        <v>4207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5166</v>
      </c>
      <c r="D26" s="97">
        <f t="shared" si="6"/>
        <v>5233</v>
      </c>
      <c r="E26" s="55">
        <f t="shared" si="3"/>
        <v>104.74452554744526</v>
      </c>
      <c r="F26" s="52">
        <f t="shared" si="4"/>
        <v>98.7196636728454</v>
      </c>
      <c r="G26" s="72"/>
      <c r="H26" s="88">
        <v>121</v>
      </c>
      <c r="I26" s="3">
        <v>11</v>
      </c>
      <c r="J26" s="160" t="s">
        <v>17</v>
      </c>
      <c r="K26" s="120">
        <f t="shared" si="1"/>
        <v>12</v>
      </c>
      <c r="L26" s="160" t="s">
        <v>18</v>
      </c>
      <c r="M26" s="322">
        <v>1040</v>
      </c>
      <c r="N26" s="89">
        <f t="shared" si="2"/>
        <v>2514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4207</v>
      </c>
      <c r="D27" s="97">
        <f t="shared" si="6"/>
        <v>4576</v>
      </c>
      <c r="E27" s="55">
        <f t="shared" si="3"/>
        <v>99.905010686297786</v>
      </c>
      <c r="F27" s="52">
        <f t="shared" si="4"/>
        <v>91.936188811188813</v>
      </c>
      <c r="G27" s="76"/>
      <c r="H27" s="88">
        <v>21</v>
      </c>
      <c r="I27" s="3">
        <v>29</v>
      </c>
      <c r="J27" s="160" t="s">
        <v>54</v>
      </c>
      <c r="K27" s="120">
        <f t="shared" si="1"/>
        <v>20</v>
      </c>
      <c r="L27" s="160" t="s">
        <v>24</v>
      </c>
      <c r="M27" s="322">
        <v>2526</v>
      </c>
      <c r="N27" s="89">
        <f t="shared" si="2"/>
        <v>1645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2514</v>
      </c>
      <c r="D28" s="97">
        <f t="shared" si="6"/>
        <v>2824</v>
      </c>
      <c r="E28" s="55">
        <f t="shared" si="3"/>
        <v>241.73076923076923</v>
      </c>
      <c r="F28" s="52">
        <f t="shared" si="4"/>
        <v>89.022662889518415</v>
      </c>
      <c r="G28" s="62"/>
      <c r="H28" s="88">
        <v>19</v>
      </c>
      <c r="I28" s="3">
        <v>28</v>
      </c>
      <c r="J28" s="160" t="s">
        <v>32</v>
      </c>
      <c r="K28" s="120">
        <f t="shared" si="1"/>
        <v>22</v>
      </c>
      <c r="L28" s="160" t="s">
        <v>26</v>
      </c>
      <c r="M28" s="322">
        <v>940</v>
      </c>
      <c r="N28" s="89">
        <f t="shared" si="2"/>
        <v>1229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1645</v>
      </c>
      <c r="D29" s="97">
        <f t="shared" si="6"/>
        <v>1401</v>
      </c>
      <c r="E29" s="55">
        <f t="shared" si="3"/>
        <v>65.122723673792564</v>
      </c>
      <c r="F29" s="52">
        <f t="shared" si="4"/>
        <v>117.41613133476088</v>
      </c>
      <c r="G29" s="73"/>
      <c r="H29" s="290">
        <v>16</v>
      </c>
      <c r="I29" s="3">
        <v>27</v>
      </c>
      <c r="J29" s="160" t="s">
        <v>31</v>
      </c>
      <c r="K29" s="181">
        <f t="shared" si="1"/>
        <v>40</v>
      </c>
      <c r="L29" s="162" t="s">
        <v>2</v>
      </c>
      <c r="M29" s="323">
        <v>1368</v>
      </c>
      <c r="N29" s="89">
        <f t="shared" si="2"/>
        <v>1219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26</v>
      </c>
      <c r="C30" s="43">
        <f t="shared" si="5"/>
        <v>1229</v>
      </c>
      <c r="D30" s="97">
        <f t="shared" si="6"/>
        <v>1221</v>
      </c>
      <c r="E30" s="55">
        <f t="shared" si="3"/>
        <v>130.74468085106383</v>
      </c>
      <c r="F30" s="52">
        <f t="shared" si="4"/>
        <v>100.65520065520066</v>
      </c>
      <c r="G30" s="72"/>
      <c r="H30" s="88">
        <v>5</v>
      </c>
      <c r="I30" s="3">
        <v>32</v>
      </c>
      <c r="J30" s="160" t="s">
        <v>35</v>
      </c>
      <c r="K30" s="114"/>
      <c r="L30" s="333" t="s">
        <v>107</v>
      </c>
      <c r="M30" s="324">
        <v>84789</v>
      </c>
      <c r="N30" s="89">
        <f>SUM(H44)</f>
        <v>90439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</v>
      </c>
      <c r="C31" s="43">
        <f t="shared" si="5"/>
        <v>1219</v>
      </c>
      <c r="D31" s="97">
        <f t="shared" si="6"/>
        <v>839</v>
      </c>
      <c r="E31" s="56">
        <f t="shared" si="3"/>
        <v>89.108187134502927</v>
      </c>
      <c r="F31" s="63">
        <f t="shared" si="4"/>
        <v>145.29201430274136</v>
      </c>
      <c r="G31" s="75"/>
      <c r="H31" s="88">
        <v>1</v>
      </c>
      <c r="I31" s="3">
        <v>4</v>
      </c>
      <c r="J31" s="160" t="s">
        <v>11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90439</v>
      </c>
      <c r="D32" s="67">
        <f>SUM(L14)</f>
        <v>83172</v>
      </c>
      <c r="E32" s="68">
        <f>SUM(N30/M30*100)</f>
        <v>106.66360023116206</v>
      </c>
      <c r="F32" s="63">
        <f t="shared" si="4"/>
        <v>108.73731544269707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3</v>
      </c>
      <c r="J33" s="160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290">
        <v>0</v>
      </c>
      <c r="I37" s="3">
        <v>15</v>
      </c>
      <c r="J37" s="160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290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90439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208</v>
      </c>
      <c r="I48" s="3"/>
      <c r="J48" s="178" t="s">
        <v>104</v>
      </c>
      <c r="K48" s="81"/>
      <c r="L48" s="297" t="s">
        <v>195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350458</v>
      </c>
      <c r="I50" s="160">
        <v>17</v>
      </c>
      <c r="J50" s="160" t="s">
        <v>21</v>
      </c>
      <c r="K50" s="123">
        <f>SUM(I50)</f>
        <v>17</v>
      </c>
      <c r="L50" s="298">
        <v>247936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101313</v>
      </c>
      <c r="I51" s="160">
        <v>36</v>
      </c>
      <c r="J51" s="160" t="s">
        <v>5</v>
      </c>
      <c r="K51" s="123">
        <f t="shared" ref="K51:K59" si="7">SUM(I51)</f>
        <v>36</v>
      </c>
      <c r="L51" s="298">
        <v>81262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21699</v>
      </c>
      <c r="I52" s="160">
        <v>26</v>
      </c>
      <c r="J52" s="160" t="s">
        <v>30</v>
      </c>
      <c r="K52" s="123">
        <f t="shared" si="7"/>
        <v>26</v>
      </c>
      <c r="L52" s="298">
        <v>16031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18986</v>
      </c>
      <c r="I53" s="160">
        <v>16</v>
      </c>
      <c r="J53" s="160" t="s">
        <v>3</v>
      </c>
      <c r="K53" s="123">
        <f t="shared" si="7"/>
        <v>16</v>
      </c>
      <c r="L53" s="298">
        <v>18477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203</v>
      </c>
      <c r="D54" s="59" t="s">
        <v>190</v>
      </c>
      <c r="E54" s="59" t="s">
        <v>41</v>
      </c>
      <c r="F54" s="59" t="s">
        <v>50</v>
      </c>
      <c r="G54" s="60" t="s">
        <v>52</v>
      </c>
      <c r="H54" s="88">
        <v>15322</v>
      </c>
      <c r="I54" s="160">
        <v>40</v>
      </c>
      <c r="J54" s="160" t="s">
        <v>2</v>
      </c>
      <c r="K54" s="123">
        <f t="shared" si="7"/>
        <v>40</v>
      </c>
      <c r="L54" s="298">
        <v>15510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350458</v>
      </c>
      <c r="D55" s="5">
        <f t="shared" ref="D55:D64" si="8">SUM(L50)</f>
        <v>247936</v>
      </c>
      <c r="E55" s="52">
        <f>SUM(N66/M66*100)</f>
        <v>123.51160372870007</v>
      </c>
      <c r="F55" s="52">
        <f t="shared" ref="F55:F65" si="9">SUM(C55/D55*100)</f>
        <v>141.3501871450697</v>
      </c>
      <c r="G55" s="62"/>
      <c r="H55" s="88">
        <v>13998</v>
      </c>
      <c r="I55" s="160">
        <v>33</v>
      </c>
      <c r="J55" s="160" t="s">
        <v>0</v>
      </c>
      <c r="K55" s="123">
        <f t="shared" si="7"/>
        <v>33</v>
      </c>
      <c r="L55" s="298">
        <v>22180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101313</v>
      </c>
      <c r="D56" s="5">
        <f t="shared" si="8"/>
        <v>81262</v>
      </c>
      <c r="E56" s="52">
        <f t="shared" ref="E56:E65" si="11">SUM(N67/M67*100)</f>
        <v>95.585515887991548</v>
      </c>
      <c r="F56" s="52">
        <f t="shared" si="9"/>
        <v>124.67450961088824</v>
      </c>
      <c r="G56" s="62"/>
      <c r="H56" s="88">
        <v>12413</v>
      </c>
      <c r="I56" s="160">
        <v>24</v>
      </c>
      <c r="J56" s="160" t="s">
        <v>28</v>
      </c>
      <c r="K56" s="123">
        <f t="shared" si="7"/>
        <v>24</v>
      </c>
      <c r="L56" s="298">
        <v>16886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30</v>
      </c>
      <c r="C57" s="43">
        <f t="shared" si="10"/>
        <v>21699</v>
      </c>
      <c r="D57" s="5">
        <f t="shared" si="8"/>
        <v>16031</v>
      </c>
      <c r="E57" s="52">
        <f t="shared" si="11"/>
        <v>145.48441166610795</v>
      </c>
      <c r="F57" s="52">
        <f t="shared" si="9"/>
        <v>135.35649678747427</v>
      </c>
      <c r="G57" s="62"/>
      <c r="H57" s="88">
        <v>12104</v>
      </c>
      <c r="I57" s="160">
        <v>37</v>
      </c>
      <c r="J57" s="160" t="s">
        <v>37</v>
      </c>
      <c r="K57" s="123">
        <f t="shared" si="7"/>
        <v>37</v>
      </c>
      <c r="L57" s="298">
        <v>8360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18986</v>
      </c>
      <c r="D58" s="5">
        <f t="shared" si="8"/>
        <v>18477</v>
      </c>
      <c r="E58" s="52">
        <f t="shared" si="11"/>
        <v>94.223325062034732</v>
      </c>
      <c r="F58" s="52">
        <f t="shared" si="9"/>
        <v>102.75477620825893</v>
      </c>
      <c r="G58" s="62"/>
      <c r="H58" s="377">
        <v>9640</v>
      </c>
      <c r="I58" s="162">
        <v>38</v>
      </c>
      <c r="J58" s="162" t="s">
        <v>38</v>
      </c>
      <c r="K58" s="123">
        <f t="shared" si="7"/>
        <v>38</v>
      </c>
      <c r="L58" s="296">
        <v>19539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15322</v>
      </c>
      <c r="D59" s="5">
        <f t="shared" si="8"/>
        <v>15510</v>
      </c>
      <c r="E59" s="52">
        <f t="shared" si="11"/>
        <v>135.07890328837169</v>
      </c>
      <c r="F59" s="52">
        <f t="shared" si="9"/>
        <v>98.787878787878796</v>
      </c>
      <c r="G59" s="72"/>
      <c r="H59" s="444">
        <v>9153</v>
      </c>
      <c r="I59" s="162">
        <v>25</v>
      </c>
      <c r="J59" s="162" t="s">
        <v>29</v>
      </c>
      <c r="K59" s="123">
        <f t="shared" si="7"/>
        <v>25</v>
      </c>
      <c r="L59" s="296">
        <v>9289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13998</v>
      </c>
      <c r="D60" s="5">
        <f t="shared" si="8"/>
        <v>22180</v>
      </c>
      <c r="E60" s="52">
        <f t="shared" si="11"/>
        <v>146.19321148825065</v>
      </c>
      <c r="F60" s="52">
        <f t="shared" si="9"/>
        <v>63.110910730387737</v>
      </c>
      <c r="G60" s="62"/>
      <c r="H60" s="384">
        <v>4984</v>
      </c>
      <c r="I60" s="221">
        <v>34</v>
      </c>
      <c r="J60" s="221" t="s">
        <v>1</v>
      </c>
      <c r="K60" s="81" t="s">
        <v>8</v>
      </c>
      <c r="L60" s="411">
        <v>472250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12413</v>
      </c>
      <c r="D61" s="5">
        <f t="shared" si="8"/>
        <v>16886</v>
      </c>
      <c r="E61" s="52">
        <f t="shared" si="11"/>
        <v>107.69564462953323</v>
      </c>
      <c r="F61" s="52">
        <f t="shared" si="9"/>
        <v>73.51060049745351</v>
      </c>
      <c r="G61" s="62"/>
      <c r="H61" s="88">
        <v>2959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12104</v>
      </c>
      <c r="D62" s="5">
        <f t="shared" si="8"/>
        <v>8360</v>
      </c>
      <c r="E62" s="52">
        <f t="shared" si="11"/>
        <v>122.98313350944929</v>
      </c>
      <c r="F62" s="52">
        <f t="shared" si="9"/>
        <v>144.7846889952153</v>
      </c>
      <c r="G62" s="73"/>
      <c r="H62" s="88">
        <v>1555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9640</v>
      </c>
      <c r="D63" s="5">
        <f t="shared" si="8"/>
        <v>19539</v>
      </c>
      <c r="E63" s="52">
        <f t="shared" si="11"/>
        <v>101.98899703766398</v>
      </c>
      <c r="F63" s="52">
        <f t="shared" si="9"/>
        <v>49.337222989917599</v>
      </c>
      <c r="G63" s="72"/>
      <c r="H63" s="88">
        <v>1064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9153</v>
      </c>
      <c r="D64" s="5">
        <f t="shared" si="8"/>
        <v>9289</v>
      </c>
      <c r="E64" s="57">
        <f t="shared" si="11"/>
        <v>125.71075401730532</v>
      </c>
      <c r="F64" s="52">
        <f t="shared" si="9"/>
        <v>98.535902680589942</v>
      </c>
      <c r="G64" s="75"/>
      <c r="H64" s="122">
        <v>873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578899</v>
      </c>
      <c r="D65" s="67">
        <f>SUM(L60)</f>
        <v>472250</v>
      </c>
      <c r="E65" s="70">
        <f t="shared" si="11"/>
        <v>116.33705449101195</v>
      </c>
      <c r="F65" s="70">
        <f t="shared" si="9"/>
        <v>122.58316569613552</v>
      </c>
      <c r="G65" s="71"/>
      <c r="H65" s="89">
        <v>861</v>
      </c>
      <c r="I65" s="160">
        <v>29</v>
      </c>
      <c r="J65" s="160" t="s">
        <v>54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490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9">
        <v>283745</v>
      </c>
      <c r="N66" s="89">
        <f>SUM(H50)</f>
        <v>350458</v>
      </c>
      <c r="R66" s="48"/>
      <c r="S66" s="26"/>
      <c r="T66" s="26"/>
      <c r="U66" s="26"/>
      <c r="V66" s="26"/>
    </row>
    <row r="67" spans="1:22" ht="13.5" customHeight="1">
      <c r="H67" s="88">
        <v>329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7">
        <v>105992</v>
      </c>
      <c r="N67" s="89">
        <f t="shared" ref="N67:N75" si="13">SUM(H51)</f>
        <v>101313</v>
      </c>
      <c r="R67" s="48"/>
      <c r="S67" s="26"/>
      <c r="T67" s="26"/>
      <c r="U67" s="26"/>
      <c r="V67" s="26"/>
    </row>
    <row r="68" spans="1:22" ht="13.5" customHeight="1">
      <c r="C68" s="26"/>
      <c r="H68" s="88">
        <v>264</v>
      </c>
      <c r="I68" s="160">
        <v>13</v>
      </c>
      <c r="J68" s="160" t="s">
        <v>7</v>
      </c>
      <c r="K68" s="116">
        <f t="shared" si="12"/>
        <v>26</v>
      </c>
      <c r="L68" s="160" t="s">
        <v>30</v>
      </c>
      <c r="M68" s="307">
        <v>14915</v>
      </c>
      <c r="N68" s="89">
        <f t="shared" si="13"/>
        <v>21699</v>
      </c>
      <c r="R68" s="48"/>
      <c r="S68" s="26"/>
      <c r="T68" s="26"/>
      <c r="U68" s="26"/>
      <c r="V68" s="26"/>
    </row>
    <row r="69" spans="1:22" ht="13.5" customHeight="1">
      <c r="H69" s="88">
        <v>123</v>
      </c>
      <c r="I69" s="160">
        <v>23</v>
      </c>
      <c r="J69" s="160" t="s">
        <v>27</v>
      </c>
      <c r="K69" s="116">
        <f t="shared" si="12"/>
        <v>16</v>
      </c>
      <c r="L69" s="160" t="s">
        <v>3</v>
      </c>
      <c r="M69" s="307">
        <v>20150</v>
      </c>
      <c r="N69" s="89">
        <f t="shared" si="13"/>
        <v>18986</v>
      </c>
      <c r="R69" s="48"/>
      <c r="S69" s="26"/>
      <c r="T69" s="26"/>
      <c r="U69" s="26"/>
      <c r="V69" s="26"/>
    </row>
    <row r="70" spans="1:22" ht="13.5" customHeight="1">
      <c r="H70" s="88">
        <v>71</v>
      </c>
      <c r="I70" s="160">
        <v>9</v>
      </c>
      <c r="J70" s="3" t="s">
        <v>163</v>
      </c>
      <c r="K70" s="116">
        <f t="shared" si="12"/>
        <v>40</v>
      </c>
      <c r="L70" s="160" t="s">
        <v>2</v>
      </c>
      <c r="M70" s="307">
        <v>11343</v>
      </c>
      <c r="N70" s="89">
        <f t="shared" si="13"/>
        <v>15322</v>
      </c>
      <c r="R70" s="48"/>
      <c r="S70" s="26"/>
      <c r="T70" s="26"/>
      <c r="U70" s="26"/>
      <c r="V70" s="26"/>
    </row>
    <row r="71" spans="1:22" ht="13.5" customHeight="1">
      <c r="H71" s="88">
        <v>65</v>
      </c>
      <c r="I71" s="160">
        <v>11</v>
      </c>
      <c r="J71" s="160" t="s">
        <v>17</v>
      </c>
      <c r="K71" s="116">
        <f t="shared" si="12"/>
        <v>33</v>
      </c>
      <c r="L71" s="160" t="s">
        <v>0</v>
      </c>
      <c r="M71" s="307">
        <v>9575</v>
      </c>
      <c r="N71" s="89">
        <f t="shared" si="13"/>
        <v>13998</v>
      </c>
      <c r="R71" s="48"/>
      <c r="S71" s="26"/>
      <c r="T71" s="26"/>
      <c r="U71" s="26"/>
      <c r="V71" s="26"/>
    </row>
    <row r="72" spans="1:22" ht="13.5" customHeight="1">
      <c r="H72" s="290">
        <v>62</v>
      </c>
      <c r="I72" s="160">
        <v>39</v>
      </c>
      <c r="J72" s="160" t="s">
        <v>39</v>
      </c>
      <c r="K72" s="116">
        <f t="shared" si="12"/>
        <v>24</v>
      </c>
      <c r="L72" s="160" t="s">
        <v>28</v>
      </c>
      <c r="M72" s="307">
        <v>11526</v>
      </c>
      <c r="N72" s="89">
        <f t="shared" si="13"/>
        <v>12413</v>
      </c>
      <c r="R72" s="48"/>
      <c r="S72" s="26"/>
      <c r="T72" s="26"/>
      <c r="U72" s="26"/>
      <c r="V72" s="26"/>
    </row>
    <row r="73" spans="1:22" ht="13.5" customHeight="1">
      <c r="H73" s="290">
        <v>40</v>
      </c>
      <c r="I73" s="160">
        <v>27</v>
      </c>
      <c r="J73" s="160" t="s">
        <v>31</v>
      </c>
      <c r="K73" s="116">
        <f t="shared" si="12"/>
        <v>37</v>
      </c>
      <c r="L73" s="160" t="s">
        <v>37</v>
      </c>
      <c r="M73" s="307">
        <v>9842</v>
      </c>
      <c r="N73" s="89">
        <f t="shared" si="13"/>
        <v>12104</v>
      </c>
      <c r="R73" s="48"/>
      <c r="S73" s="26"/>
      <c r="T73" s="26"/>
      <c r="U73" s="26"/>
      <c r="V73" s="26"/>
    </row>
    <row r="74" spans="1:22" ht="13.5" customHeight="1">
      <c r="H74" s="193">
        <v>29</v>
      </c>
      <c r="I74" s="160">
        <v>22</v>
      </c>
      <c r="J74" s="160" t="s">
        <v>26</v>
      </c>
      <c r="K74" s="116">
        <f t="shared" si="12"/>
        <v>38</v>
      </c>
      <c r="L74" s="162" t="s">
        <v>38</v>
      </c>
      <c r="M74" s="308">
        <v>9452</v>
      </c>
      <c r="N74" s="89">
        <f t="shared" si="13"/>
        <v>9640</v>
      </c>
      <c r="R74" s="48"/>
      <c r="S74" s="26"/>
      <c r="T74" s="26"/>
      <c r="U74" s="26"/>
      <c r="V74" s="26"/>
    </row>
    <row r="75" spans="1:22" ht="13.5" customHeight="1" thickBot="1">
      <c r="H75" s="88">
        <v>21</v>
      </c>
      <c r="I75" s="160">
        <v>4</v>
      </c>
      <c r="J75" s="160" t="s">
        <v>11</v>
      </c>
      <c r="K75" s="116">
        <f t="shared" si="12"/>
        <v>25</v>
      </c>
      <c r="L75" s="162" t="s">
        <v>29</v>
      </c>
      <c r="M75" s="308">
        <v>7281</v>
      </c>
      <c r="N75" s="166">
        <f t="shared" si="13"/>
        <v>9153</v>
      </c>
      <c r="R75" s="48"/>
      <c r="S75" s="26"/>
      <c r="T75" s="26"/>
      <c r="U75" s="26"/>
      <c r="V75" s="26"/>
    </row>
    <row r="76" spans="1:22" ht="13.5" customHeight="1" thickTop="1">
      <c r="H76" s="88">
        <v>16</v>
      </c>
      <c r="I76" s="160">
        <v>28</v>
      </c>
      <c r="J76" s="160" t="s">
        <v>32</v>
      </c>
      <c r="K76" s="3"/>
      <c r="L76" s="333" t="s">
        <v>107</v>
      </c>
      <c r="M76" s="338">
        <v>497605</v>
      </c>
      <c r="N76" s="171">
        <f>SUM(H90)</f>
        <v>578899</v>
      </c>
      <c r="R76" s="48"/>
      <c r="S76" s="26"/>
      <c r="T76" s="26"/>
      <c r="U76" s="26"/>
      <c r="V76" s="26"/>
    </row>
    <row r="77" spans="1:22" ht="13.5" customHeight="1">
      <c r="H77" s="88">
        <v>7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08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290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578899</v>
      </c>
      <c r="I90" s="3"/>
      <c r="J90" s="6" t="s">
        <v>48</v>
      </c>
      <c r="K90" s="54"/>
    </row>
  </sheetData>
  <sortState ref="H3:J43">
    <sortCondition descending="1" ref="H3:H43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J5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71" t="s">
        <v>222</v>
      </c>
      <c r="B1" s="472"/>
      <c r="C1" s="472"/>
      <c r="D1" s="472"/>
      <c r="E1" s="472"/>
      <c r="F1" s="472"/>
      <c r="G1" s="472"/>
      <c r="I1" s="385"/>
      <c r="J1" s="396"/>
      <c r="M1" s="16"/>
      <c r="N1" t="s">
        <v>203</v>
      </c>
      <c r="O1" s="403"/>
      <c r="Q1" s="280" t="s">
        <v>190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4"/>
      <c r="O2" s="89"/>
      <c r="P2" s="3"/>
      <c r="Q2" s="404"/>
      <c r="R2" s="401"/>
      <c r="S2" s="402"/>
    </row>
    <row r="3" spans="1:19" ht="13.5" customHeight="1">
      <c r="H3" s="3">
        <v>17</v>
      </c>
      <c r="I3" s="160" t="s">
        <v>21</v>
      </c>
      <c r="J3" s="218">
        <v>444677</v>
      </c>
      <c r="K3" s="196">
        <v>1</v>
      </c>
      <c r="L3" s="3">
        <f>SUM(H3)</f>
        <v>17</v>
      </c>
      <c r="M3" s="160" t="s">
        <v>21</v>
      </c>
      <c r="N3" s="13">
        <f>SUM(J3)</f>
        <v>444677</v>
      </c>
      <c r="O3" s="3">
        <f>SUM(H3)</f>
        <v>17</v>
      </c>
      <c r="P3" s="160" t="s">
        <v>21</v>
      </c>
      <c r="Q3" s="197">
        <v>319065</v>
      </c>
      <c r="R3" s="401"/>
      <c r="S3" s="402"/>
    </row>
    <row r="4" spans="1:19" ht="13.5" customHeight="1">
      <c r="H4" s="3">
        <v>26</v>
      </c>
      <c r="I4" s="160" t="s">
        <v>30</v>
      </c>
      <c r="J4" s="13">
        <v>133779</v>
      </c>
      <c r="K4" s="196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133779</v>
      </c>
      <c r="O4" s="3">
        <f t="shared" ref="O4:O12" si="2">SUM(H4)</f>
        <v>26</v>
      </c>
      <c r="P4" s="160" t="s">
        <v>30</v>
      </c>
      <c r="Q4" s="86">
        <v>140317</v>
      </c>
      <c r="R4" s="401"/>
      <c r="S4" s="402"/>
    </row>
    <row r="5" spans="1:19" ht="13.5" customHeight="1">
      <c r="H5" s="3">
        <v>36</v>
      </c>
      <c r="I5" s="160" t="s">
        <v>5</v>
      </c>
      <c r="J5" s="13">
        <v>132024</v>
      </c>
      <c r="K5" s="196">
        <v>3</v>
      </c>
      <c r="L5" s="3">
        <f t="shared" si="0"/>
        <v>36</v>
      </c>
      <c r="M5" s="160" t="s">
        <v>5</v>
      </c>
      <c r="N5" s="13">
        <f t="shared" si="1"/>
        <v>132024</v>
      </c>
      <c r="O5" s="3">
        <f t="shared" si="2"/>
        <v>36</v>
      </c>
      <c r="P5" s="160" t="s">
        <v>5</v>
      </c>
      <c r="Q5" s="86">
        <v>132961</v>
      </c>
    </row>
    <row r="6" spans="1:19" ht="13.5" customHeight="1">
      <c r="H6" s="3">
        <v>33</v>
      </c>
      <c r="I6" s="160" t="s">
        <v>0</v>
      </c>
      <c r="J6" s="218">
        <v>83167</v>
      </c>
      <c r="K6" s="196">
        <v>4</v>
      </c>
      <c r="L6" s="3">
        <f t="shared" si="0"/>
        <v>33</v>
      </c>
      <c r="M6" s="160" t="s">
        <v>0</v>
      </c>
      <c r="N6" s="13">
        <f t="shared" si="1"/>
        <v>83167</v>
      </c>
      <c r="O6" s="3">
        <f t="shared" si="2"/>
        <v>33</v>
      </c>
      <c r="P6" s="160" t="s">
        <v>0</v>
      </c>
      <c r="Q6" s="86">
        <v>83859</v>
      </c>
    </row>
    <row r="7" spans="1:19" ht="13.5" customHeight="1">
      <c r="H7" s="3">
        <v>31</v>
      </c>
      <c r="I7" s="160" t="s">
        <v>64</v>
      </c>
      <c r="J7" s="218">
        <v>75956</v>
      </c>
      <c r="K7" s="196">
        <v>5</v>
      </c>
      <c r="L7" s="3">
        <f t="shared" si="0"/>
        <v>31</v>
      </c>
      <c r="M7" s="160" t="s">
        <v>64</v>
      </c>
      <c r="N7" s="13">
        <f t="shared" si="1"/>
        <v>75956</v>
      </c>
      <c r="O7" s="3">
        <f t="shared" si="2"/>
        <v>31</v>
      </c>
      <c r="P7" s="160" t="s">
        <v>64</v>
      </c>
      <c r="Q7" s="86">
        <v>90074</v>
      </c>
    </row>
    <row r="8" spans="1:19" ht="13.5" customHeight="1">
      <c r="H8" s="33">
        <v>40</v>
      </c>
      <c r="I8" s="160" t="s">
        <v>2</v>
      </c>
      <c r="J8" s="13">
        <v>69405</v>
      </c>
      <c r="K8" s="196">
        <v>6</v>
      </c>
      <c r="L8" s="3">
        <f t="shared" si="0"/>
        <v>40</v>
      </c>
      <c r="M8" s="160" t="s">
        <v>2</v>
      </c>
      <c r="N8" s="13">
        <f t="shared" si="1"/>
        <v>69405</v>
      </c>
      <c r="O8" s="3">
        <f t="shared" si="2"/>
        <v>40</v>
      </c>
      <c r="P8" s="160" t="s">
        <v>2</v>
      </c>
      <c r="Q8" s="86">
        <v>68005</v>
      </c>
    </row>
    <row r="9" spans="1:19" ht="13.5" customHeight="1">
      <c r="H9" s="14">
        <v>16</v>
      </c>
      <c r="I9" s="162" t="s">
        <v>3</v>
      </c>
      <c r="J9" s="13">
        <v>64001</v>
      </c>
      <c r="K9" s="196">
        <v>7</v>
      </c>
      <c r="L9" s="3">
        <f t="shared" si="0"/>
        <v>16</v>
      </c>
      <c r="M9" s="162" t="s">
        <v>3</v>
      </c>
      <c r="N9" s="13">
        <f t="shared" si="1"/>
        <v>64001</v>
      </c>
      <c r="O9" s="3">
        <f t="shared" si="2"/>
        <v>16</v>
      </c>
      <c r="P9" s="162" t="s">
        <v>3</v>
      </c>
      <c r="Q9" s="86">
        <v>73789</v>
      </c>
    </row>
    <row r="10" spans="1:19" ht="13.5" customHeight="1">
      <c r="H10" s="3">
        <v>34</v>
      </c>
      <c r="I10" s="160" t="s">
        <v>1</v>
      </c>
      <c r="J10" s="13">
        <v>63503</v>
      </c>
      <c r="K10" s="196">
        <v>8</v>
      </c>
      <c r="L10" s="3">
        <f t="shared" si="0"/>
        <v>34</v>
      </c>
      <c r="M10" s="160" t="s">
        <v>1</v>
      </c>
      <c r="N10" s="13">
        <f t="shared" si="1"/>
        <v>63503</v>
      </c>
      <c r="O10" s="3">
        <f t="shared" si="2"/>
        <v>34</v>
      </c>
      <c r="P10" s="160" t="s">
        <v>1</v>
      </c>
      <c r="Q10" s="86">
        <v>62102</v>
      </c>
    </row>
    <row r="11" spans="1:19" ht="13.5" customHeight="1">
      <c r="H11" s="14">
        <v>13</v>
      </c>
      <c r="I11" s="162" t="s">
        <v>7</v>
      </c>
      <c r="J11" s="13">
        <v>48500</v>
      </c>
      <c r="K11" s="196">
        <v>9</v>
      </c>
      <c r="L11" s="3">
        <f t="shared" si="0"/>
        <v>13</v>
      </c>
      <c r="M11" s="162" t="s">
        <v>7</v>
      </c>
      <c r="N11" s="13">
        <f t="shared" si="1"/>
        <v>48500</v>
      </c>
      <c r="O11" s="3">
        <f t="shared" si="2"/>
        <v>13</v>
      </c>
      <c r="P11" s="162" t="s">
        <v>7</v>
      </c>
      <c r="Q11" s="86">
        <v>54437</v>
      </c>
    </row>
    <row r="12" spans="1:19" ht="13.5" customHeight="1" thickBot="1">
      <c r="H12" s="272">
        <v>2</v>
      </c>
      <c r="I12" s="378" t="s">
        <v>6</v>
      </c>
      <c r="J12" s="419">
        <v>46101</v>
      </c>
      <c r="K12" s="195">
        <v>10</v>
      </c>
      <c r="L12" s="3">
        <f t="shared" si="0"/>
        <v>2</v>
      </c>
      <c r="M12" s="378" t="s">
        <v>6</v>
      </c>
      <c r="N12" s="113">
        <f t="shared" si="1"/>
        <v>46101</v>
      </c>
      <c r="O12" s="14">
        <f t="shared" si="2"/>
        <v>2</v>
      </c>
      <c r="P12" s="378" t="s">
        <v>6</v>
      </c>
      <c r="Q12" s="198">
        <v>52300</v>
      </c>
    </row>
    <row r="13" spans="1:19" ht="13.5" customHeight="1" thickTop="1" thickBot="1">
      <c r="H13" s="121">
        <v>25</v>
      </c>
      <c r="I13" s="174" t="s">
        <v>29</v>
      </c>
      <c r="J13" s="421">
        <v>43456</v>
      </c>
      <c r="K13" s="103"/>
      <c r="L13" s="78"/>
      <c r="M13" s="163"/>
      <c r="N13" s="337">
        <f>SUM(J43)</f>
        <v>1496436</v>
      </c>
      <c r="O13" s="3"/>
      <c r="P13" s="271" t="s">
        <v>8</v>
      </c>
      <c r="Q13" s="199">
        <v>1420227</v>
      </c>
    </row>
    <row r="14" spans="1:19" ht="13.5" customHeight="1">
      <c r="B14" s="19"/>
      <c r="H14" s="3">
        <v>38</v>
      </c>
      <c r="I14" s="160" t="s">
        <v>38</v>
      </c>
      <c r="J14" s="218">
        <v>41741</v>
      </c>
      <c r="K14" s="103"/>
      <c r="L14" s="26"/>
      <c r="N14" t="s">
        <v>59</v>
      </c>
      <c r="O14"/>
    </row>
    <row r="15" spans="1:19" ht="13.5" customHeight="1">
      <c r="H15" s="3">
        <v>24</v>
      </c>
      <c r="I15" s="160" t="s">
        <v>28</v>
      </c>
      <c r="J15" s="13">
        <v>39803</v>
      </c>
      <c r="K15" s="103"/>
      <c r="L15" s="26"/>
      <c r="M15" t="s">
        <v>205</v>
      </c>
      <c r="N15" s="15"/>
      <c r="O15"/>
      <c r="P15" t="s">
        <v>206</v>
      </c>
      <c r="Q15" s="85" t="s">
        <v>182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34154</v>
      </c>
      <c r="K16" s="103"/>
      <c r="L16" s="3">
        <f>SUM(L3)</f>
        <v>17</v>
      </c>
      <c r="M16" s="13">
        <f>SUM(N3)</f>
        <v>444677</v>
      </c>
      <c r="N16" s="160" t="s">
        <v>21</v>
      </c>
      <c r="O16" s="3">
        <f>SUM(O3)</f>
        <v>17</v>
      </c>
      <c r="P16" s="13">
        <f>SUM(M16)</f>
        <v>444677</v>
      </c>
      <c r="Q16" s="276">
        <v>445105</v>
      </c>
      <c r="R16" s="79"/>
    </row>
    <row r="17" spans="2:20" ht="13.5" customHeight="1">
      <c r="C17" s="15"/>
      <c r="E17" s="17"/>
      <c r="H17" s="3">
        <v>3</v>
      </c>
      <c r="I17" s="160" t="s">
        <v>10</v>
      </c>
      <c r="J17" s="13">
        <v>30401</v>
      </c>
      <c r="K17" s="103"/>
      <c r="L17" s="3">
        <f t="shared" ref="L17:L25" si="3">SUM(L4)</f>
        <v>26</v>
      </c>
      <c r="M17" s="13">
        <f t="shared" ref="M17:M25" si="4">SUM(N4)</f>
        <v>133779</v>
      </c>
      <c r="N17" s="160" t="s">
        <v>30</v>
      </c>
      <c r="O17" s="3">
        <f t="shared" ref="O17:O25" si="5">SUM(O4)</f>
        <v>26</v>
      </c>
      <c r="P17" s="13">
        <f t="shared" ref="P17:P25" si="6">SUM(M17)</f>
        <v>133779</v>
      </c>
      <c r="Q17" s="277">
        <v>136106</v>
      </c>
      <c r="R17" s="79"/>
      <c r="S17" s="42"/>
    </row>
    <row r="18" spans="2:20" ht="13.5" customHeight="1">
      <c r="C18" s="15"/>
      <c r="E18" s="17"/>
      <c r="H18" s="3">
        <v>1</v>
      </c>
      <c r="I18" s="160" t="s">
        <v>4</v>
      </c>
      <c r="J18" s="13">
        <v>19148</v>
      </c>
      <c r="K18" s="103"/>
      <c r="L18" s="3">
        <f t="shared" si="3"/>
        <v>36</v>
      </c>
      <c r="M18" s="13">
        <f t="shared" si="4"/>
        <v>132024</v>
      </c>
      <c r="N18" s="160" t="s">
        <v>5</v>
      </c>
      <c r="O18" s="3">
        <f t="shared" si="5"/>
        <v>36</v>
      </c>
      <c r="P18" s="13">
        <f t="shared" si="6"/>
        <v>132024</v>
      </c>
      <c r="Q18" s="277">
        <v>139269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17886</v>
      </c>
      <c r="L19" s="3">
        <f t="shared" si="3"/>
        <v>33</v>
      </c>
      <c r="M19" s="13">
        <f t="shared" si="4"/>
        <v>83167</v>
      </c>
      <c r="N19" s="160" t="s">
        <v>0</v>
      </c>
      <c r="O19" s="3">
        <f t="shared" si="5"/>
        <v>33</v>
      </c>
      <c r="P19" s="13">
        <f t="shared" si="6"/>
        <v>83167</v>
      </c>
      <c r="Q19" s="277">
        <v>77198</v>
      </c>
      <c r="R19" s="79"/>
      <c r="S19" s="124"/>
    </row>
    <row r="20" spans="2:20" ht="13.5" customHeight="1">
      <c r="B20" s="18"/>
      <c r="C20" s="15"/>
      <c r="E20" s="17"/>
      <c r="H20" s="3">
        <v>9</v>
      </c>
      <c r="I20" s="3" t="s">
        <v>163</v>
      </c>
      <c r="J20" s="136">
        <v>17702</v>
      </c>
      <c r="L20" s="3">
        <f t="shared" si="3"/>
        <v>31</v>
      </c>
      <c r="M20" s="13">
        <f t="shared" si="4"/>
        <v>75956</v>
      </c>
      <c r="N20" s="160" t="s">
        <v>64</v>
      </c>
      <c r="O20" s="3">
        <f t="shared" si="5"/>
        <v>31</v>
      </c>
      <c r="P20" s="13">
        <f t="shared" si="6"/>
        <v>75956</v>
      </c>
      <c r="Q20" s="277">
        <v>88275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14192</v>
      </c>
      <c r="L21" s="3">
        <f t="shared" si="3"/>
        <v>40</v>
      </c>
      <c r="M21" s="13">
        <f t="shared" si="4"/>
        <v>69405</v>
      </c>
      <c r="N21" s="160" t="s">
        <v>2</v>
      </c>
      <c r="O21" s="3">
        <f t="shared" si="5"/>
        <v>40</v>
      </c>
      <c r="P21" s="13">
        <f t="shared" si="6"/>
        <v>69405</v>
      </c>
      <c r="Q21" s="277">
        <v>68835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156</v>
      </c>
      <c r="J22" s="218">
        <v>12451</v>
      </c>
      <c r="K22" s="15"/>
      <c r="L22" s="3">
        <f t="shared" si="3"/>
        <v>16</v>
      </c>
      <c r="M22" s="13">
        <f t="shared" si="4"/>
        <v>64001</v>
      </c>
      <c r="N22" s="162" t="s">
        <v>3</v>
      </c>
      <c r="O22" s="3">
        <f t="shared" si="5"/>
        <v>16</v>
      </c>
      <c r="P22" s="13">
        <f t="shared" si="6"/>
        <v>64001</v>
      </c>
      <c r="Q22" s="277">
        <v>65450</v>
      </c>
      <c r="R22" s="79"/>
    </row>
    <row r="23" spans="2:20" ht="13.5" customHeight="1">
      <c r="B23" s="18"/>
      <c r="C23" s="15"/>
      <c r="E23" s="17"/>
      <c r="H23" s="3">
        <v>15</v>
      </c>
      <c r="I23" s="160" t="s">
        <v>20</v>
      </c>
      <c r="J23" s="13">
        <v>10695</v>
      </c>
      <c r="K23" s="15"/>
      <c r="L23" s="3">
        <f t="shared" si="3"/>
        <v>34</v>
      </c>
      <c r="M23" s="13">
        <f t="shared" si="4"/>
        <v>63503</v>
      </c>
      <c r="N23" s="160" t="s">
        <v>1</v>
      </c>
      <c r="O23" s="3">
        <f t="shared" si="5"/>
        <v>34</v>
      </c>
      <c r="P23" s="13">
        <f t="shared" si="6"/>
        <v>63503</v>
      </c>
      <c r="Q23" s="277">
        <v>64863</v>
      </c>
      <c r="R23" s="79"/>
      <c r="S23" s="42"/>
    </row>
    <row r="24" spans="2:20" ht="13.5" customHeight="1">
      <c r="C24" s="15"/>
      <c r="E24" s="17"/>
      <c r="H24" s="3">
        <v>11</v>
      </c>
      <c r="I24" s="160" t="s">
        <v>17</v>
      </c>
      <c r="J24" s="413">
        <v>10264</v>
      </c>
      <c r="K24" s="15"/>
      <c r="L24" s="3">
        <f t="shared" si="3"/>
        <v>13</v>
      </c>
      <c r="M24" s="13">
        <f t="shared" si="4"/>
        <v>48500</v>
      </c>
      <c r="N24" s="162" t="s">
        <v>7</v>
      </c>
      <c r="O24" s="3">
        <f t="shared" si="5"/>
        <v>13</v>
      </c>
      <c r="P24" s="13">
        <f t="shared" si="6"/>
        <v>48500</v>
      </c>
      <c r="Q24" s="277">
        <v>48583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7436</v>
      </c>
      <c r="K25" s="15"/>
      <c r="L25" s="14">
        <f t="shared" si="3"/>
        <v>2</v>
      </c>
      <c r="M25" s="113">
        <f t="shared" si="4"/>
        <v>46101</v>
      </c>
      <c r="N25" s="378" t="s">
        <v>6</v>
      </c>
      <c r="O25" s="14">
        <f t="shared" si="5"/>
        <v>2</v>
      </c>
      <c r="P25" s="113">
        <f t="shared" si="6"/>
        <v>46101</v>
      </c>
      <c r="Q25" s="278">
        <v>52847</v>
      </c>
      <c r="R25" s="126" t="s">
        <v>73</v>
      </c>
      <c r="S25" s="28"/>
      <c r="T25" s="28"/>
    </row>
    <row r="26" spans="2:20" ht="13.5" customHeight="1" thickTop="1">
      <c r="H26" s="3">
        <v>35</v>
      </c>
      <c r="I26" s="160" t="s">
        <v>36</v>
      </c>
      <c r="J26" s="13">
        <v>6551</v>
      </c>
      <c r="K26" s="15"/>
      <c r="L26" s="114"/>
      <c r="M26" s="161">
        <f>SUM(J43-(M16+M17+M18+M19+M20+M21+M22+M23+M24+M25))</f>
        <v>335323</v>
      </c>
      <c r="N26" s="219" t="s">
        <v>45</v>
      </c>
      <c r="O26" s="115"/>
      <c r="P26" s="161">
        <f>SUM(M26)</f>
        <v>335323</v>
      </c>
      <c r="Q26" s="161"/>
      <c r="R26" s="175">
        <v>1510177</v>
      </c>
      <c r="T26" s="28"/>
    </row>
    <row r="27" spans="2:20" ht="13.5" customHeight="1">
      <c r="H27" s="3">
        <v>27</v>
      </c>
      <c r="I27" s="160" t="s">
        <v>31</v>
      </c>
      <c r="J27" s="136">
        <v>6468</v>
      </c>
      <c r="K27" s="15"/>
      <c r="M27" t="s">
        <v>191</v>
      </c>
      <c r="O27" s="110"/>
      <c r="P27" s="28" t="s">
        <v>192</v>
      </c>
    </row>
    <row r="28" spans="2:20" ht="13.5" customHeight="1">
      <c r="G28" s="17"/>
      <c r="H28" s="3">
        <v>12</v>
      </c>
      <c r="I28" s="160" t="s">
        <v>18</v>
      </c>
      <c r="J28" s="13">
        <v>4730</v>
      </c>
      <c r="K28" s="15"/>
      <c r="M28" s="86">
        <f t="shared" ref="M28:M37" si="7">SUM(Q3)</f>
        <v>319065</v>
      </c>
      <c r="N28" s="160" t="s">
        <v>21</v>
      </c>
      <c r="O28" s="3">
        <f>SUM(L3)</f>
        <v>17</v>
      </c>
      <c r="P28" s="86">
        <f t="shared" ref="P28:P37" si="8">SUM(Q3)</f>
        <v>319065</v>
      </c>
    </row>
    <row r="29" spans="2:20" ht="13.5" customHeight="1">
      <c r="H29" s="3">
        <v>20</v>
      </c>
      <c r="I29" s="160" t="s">
        <v>24</v>
      </c>
      <c r="J29" s="13">
        <v>3595</v>
      </c>
      <c r="K29" s="15"/>
      <c r="M29" s="86">
        <f t="shared" si="7"/>
        <v>140317</v>
      </c>
      <c r="N29" s="160" t="s">
        <v>30</v>
      </c>
      <c r="O29" s="3">
        <f t="shared" ref="O29:O37" si="9">SUM(L4)</f>
        <v>26</v>
      </c>
      <c r="P29" s="86">
        <f t="shared" si="8"/>
        <v>140317</v>
      </c>
    </row>
    <row r="30" spans="2:20" ht="13.5" customHeight="1">
      <c r="H30" s="3">
        <v>29</v>
      </c>
      <c r="I30" s="160" t="s">
        <v>54</v>
      </c>
      <c r="J30" s="13">
        <v>3583</v>
      </c>
      <c r="K30" s="15"/>
      <c r="M30" s="86">
        <f t="shared" si="7"/>
        <v>132961</v>
      </c>
      <c r="N30" s="160" t="s">
        <v>5</v>
      </c>
      <c r="O30" s="3">
        <f t="shared" si="9"/>
        <v>36</v>
      </c>
      <c r="P30" s="86">
        <f t="shared" si="8"/>
        <v>132961</v>
      </c>
    </row>
    <row r="31" spans="2:20" ht="13.5" customHeight="1">
      <c r="H31" s="3">
        <v>10</v>
      </c>
      <c r="I31" s="160" t="s">
        <v>16</v>
      </c>
      <c r="J31" s="13">
        <v>2450</v>
      </c>
      <c r="K31" s="15"/>
      <c r="M31" s="86">
        <f t="shared" si="7"/>
        <v>83859</v>
      </c>
      <c r="N31" s="160" t="s">
        <v>0</v>
      </c>
      <c r="O31" s="3">
        <f t="shared" si="9"/>
        <v>33</v>
      </c>
      <c r="P31" s="86">
        <f t="shared" si="8"/>
        <v>83859</v>
      </c>
    </row>
    <row r="32" spans="2:20" ht="13.5" customHeight="1">
      <c r="H32" s="3">
        <v>39</v>
      </c>
      <c r="I32" s="160" t="s">
        <v>39</v>
      </c>
      <c r="J32" s="13">
        <v>2166</v>
      </c>
      <c r="K32" s="15"/>
      <c r="M32" s="86">
        <f t="shared" si="7"/>
        <v>90074</v>
      </c>
      <c r="N32" s="160" t="s">
        <v>64</v>
      </c>
      <c r="O32" s="3">
        <f t="shared" si="9"/>
        <v>31</v>
      </c>
      <c r="P32" s="86">
        <f t="shared" si="8"/>
        <v>90074</v>
      </c>
      <c r="S32" s="10"/>
    </row>
    <row r="33" spans="8:21" ht="13.5" customHeight="1">
      <c r="H33" s="3">
        <v>23</v>
      </c>
      <c r="I33" s="160" t="s">
        <v>27</v>
      </c>
      <c r="J33" s="136">
        <v>1588</v>
      </c>
      <c r="K33" s="15"/>
      <c r="M33" s="86">
        <f t="shared" si="7"/>
        <v>68005</v>
      </c>
      <c r="N33" s="160" t="s">
        <v>2</v>
      </c>
      <c r="O33" s="3">
        <f t="shared" si="9"/>
        <v>40</v>
      </c>
      <c r="P33" s="86">
        <f t="shared" si="8"/>
        <v>68005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1192</v>
      </c>
      <c r="K34" s="15"/>
      <c r="M34" s="86">
        <f t="shared" si="7"/>
        <v>73789</v>
      </c>
      <c r="N34" s="162" t="s">
        <v>3</v>
      </c>
      <c r="O34" s="3">
        <f t="shared" si="9"/>
        <v>16</v>
      </c>
      <c r="P34" s="86">
        <f t="shared" si="8"/>
        <v>73789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669</v>
      </c>
      <c r="K35" s="15"/>
      <c r="M35" s="86">
        <f t="shared" si="7"/>
        <v>62102</v>
      </c>
      <c r="N35" s="160" t="s">
        <v>1</v>
      </c>
      <c r="O35" s="3">
        <f t="shared" si="9"/>
        <v>34</v>
      </c>
      <c r="P35" s="86">
        <f t="shared" si="8"/>
        <v>62102</v>
      </c>
      <c r="S35" s="28"/>
    </row>
    <row r="36" spans="8:21" ht="13.5" customHeight="1">
      <c r="H36" s="3">
        <v>4</v>
      </c>
      <c r="I36" s="160" t="s">
        <v>11</v>
      </c>
      <c r="J36" s="13">
        <v>661</v>
      </c>
      <c r="K36" s="15"/>
      <c r="M36" s="86">
        <f t="shared" si="7"/>
        <v>54437</v>
      </c>
      <c r="N36" s="162" t="s">
        <v>7</v>
      </c>
      <c r="O36" s="3">
        <f t="shared" si="9"/>
        <v>13</v>
      </c>
      <c r="P36" s="86">
        <f t="shared" si="8"/>
        <v>54437</v>
      </c>
      <c r="S36" s="28"/>
    </row>
    <row r="37" spans="8:21" ht="13.5" customHeight="1" thickBot="1">
      <c r="H37" s="3">
        <v>18</v>
      </c>
      <c r="I37" s="160" t="s">
        <v>22</v>
      </c>
      <c r="J37" s="218">
        <v>642</v>
      </c>
      <c r="K37" s="15"/>
      <c r="M37" s="112">
        <f t="shared" si="7"/>
        <v>52300</v>
      </c>
      <c r="N37" s="378" t="s">
        <v>6</v>
      </c>
      <c r="O37" s="14">
        <f t="shared" si="9"/>
        <v>2</v>
      </c>
      <c r="P37" s="112">
        <f t="shared" si="8"/>
        <v>52300</v>
      </c>
      <c r="S37" s="28"/>
    </row>
    <row r="38" spans="8:21" ht="13.5" customHeight="1" thickTop="1">
      <c r="H38" s="3">
        <v>5</v>
      </c>
      <c r="I38" s="160" t="s">
        <v>12</v>
      </c>
      <c r="J38" s="87">
        <v>592</v>
      </c>
      <c r="K38" s="15"/>
      <c r="M38" s="343">
        <f>SUM(Q13-(Q3+Q4+Q5+Q6+Q7+Q8+Q9+Q10+Q11+Q12))</f>
        <v>343318</v>
      </c>
      <c r="N38" s="412" t="s">
        <v>186</v>
      </c>
      <c r="O38" s="345"/>
      <c r="P38" s="346">
        <f>SUM(M38)</f>
        <v>343318</v>
      </c>
      <c r="U38" s="28"/>
    </row>
    <row r="39" spans="8:21" ht="13.5" customHeight="1">
      <c r="H39" s="3">
        <v>19</v>
      </c>
      <c r="I39" s="160" t="s">
        <v>23</v>
      </c>
      <c r="J39" s="13">
        <v>520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356</v>
      </c>
      <c r="K40" s="15"/>
    </row>
    <row r="41" spans="8:21" ht="13.5" customHeight="1">
      <c r="H41" s="3">
        <v>28</v>
      </c>
      <c r="I41" s="160" t="s">
        <v>32</v>
      </c>
      <c r="J41" s="218">
        <v>231</v>
      </c>
      <c r="K41" s="15"/>
    </row>
    <row r="42" spans="8:21" ht="13.5" customHeight="1" thickBot="1">
      <c r="H42" s="14">
        <v>8</v>
      </c>
      <c r="I42" s="162" t="s">
        <v>15</v>
      </c>
      <c r="J42" s="414">
        <v>0</v>
      </c>
      <c r="K42" s="15"/>
    </row>
    <row r="43" spans="8:21" ht="13.5" customHeight="1" thickTop="1">
      <c r="H43" s="114"/>
      <c r="I43" s="292" t="s">
        <v>8</v>
      </c>
      <c r="J43" s="293">
        <f>SUM(J3:J42)</f>
        <v>1496436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3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203</v>
      </c>
      <c r="D52" s="8" t="s">
        <v>190</v>
      </c>
      <c r="E52" s="24" t="s">
        <v>43</v>
      </c>
      <c r="F52" s="23" t="s">
        <v>42</v>
      </c>
      <c r="G52" s="8" t="s">
        <v>174</v>
      </c>
      <c r="I52" s="42"/>
      <c r="J52" s="159"/>
      <c r="N52" s="30"/>
      <c r="S52" s="387"/>
    </row>
    <row r="53" spans="1:19" ht="13.5" customHeight="1">
      <c r="A53" s="9">
        <v>1</v>
      </c>
      <c r="B53" s="160" t="s">
        <v>21</v>
      </c>
      <c r="C53" s="415">
        <f>SUM(J3)</f>
        <v>444677</v>
      </c>
      <c r="D53" s="87">
        <f t="shared" ref="D53:D63" si="10">SUM(Q3)</f>
        <v>319065</v>
      </c>
      <c r="E53" s="80">
        <f t="shared" ref="E53:E62" si="11">SUM(P16/Q16*100)</f>
        <v>99.903842913469859</v>
      </c>
      <c r="F53" s="20">
        <f t="shared" ref="F53:F63" si="12">SUM(C53/D53*100)</f>
        <v>139.36878065597921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5">
        <f t="shared" ref="C54:C62" si="13">SUM(J4)</f>
        <v>133779</v>
      </c>
      <c r="D54" s="87">
        <f t="shared" si="10"/>
        <v>140317</v>
      </c>
      <c r="E54" s="80">
        <f t="shared" si="11"/>
        <v>98.290303146077321</v>
      </c>
      <c r="F54" s="398">
        <f t="shared" si="12"/>
        <v>95.340550325334789</v>
      </c>
      <c r="G54" s="21"/>
      <c r="M54" s="386"/>
      <c r="N54" s="17"/>
    </row>
    <row r="55" spans="1:19" ht="13.5" customHeight="1">
      <c r="A55" s="9">
        <v>3</v>
      </c>
      <c r="B55" s="160" t="s">
        <v>5</v>
      </c>
      <c r="C55" s="415">
        <f t="shared" si="13"/>
        <v>132024</v>
      </c>
      <c r="D55" s="87">
        <f t="shared" si="10"/>
        <v>132961</v>
      </c>
      <c r="E55" s="80">
        <f t="shared" si="11"/>
        <v>94.79783727893502</v>
      </c>
      <c r="F55" s="20">
        <f t="shared" si="12"/>
        <v>99.295282075194976</v>
      </c>
      <c r="G55" s="21"/>
      <c r="I55" s="473"/>
      <c r="J55" s="474"/>
    </row>
    <row r="56" spans="1:19" ht="13.5" customHeight="1">
      <c r="A56" s="9">
        <v>4</v>
      </c>
      <c r="B56" s="160" t="s">
        <v>0</v>
      </c>
      <c r="C56" s="415">
        <f t="shared" si="13"/>
        <v>83167</v>
      </c>
      <c r="D56" s="87">
        <f t="shared" si="10"/>
        <v>83859</v>
      </c>
      <c r="E56" s="80">
        <f t="shared" si="11"/>
        <v>107.73206559755435</v>
      </c>
      <c r="F56" s="20">
        <f t="shared" si="12"/>
        <v>99.174805327991038</v>
      </c>
      <c r="G56" s="21"/>
      <c r="I56" s="473"/>
      <c r="J56" s="474"/>
    </row>
    <row r="57" spans="1:19" ht="13.5" customHeight="1">
      <c r="A57" s="9">
        <v>5</v>
      </c>
      <c r="B57" s="160" t="s">
        <v>64</v>
      </c>
      <c r="C57" s="415">
        <f t="shared" si="13"/>
        <v>75956</v>
      </c>
      <c r="D57" s="87">
        <f t="shared" si="10"/>
        <v>90074</v>
      </c>
      <c r="E57" s="80">
        <f t="shared" si="11"/>
        <v>86.044746530727835</v>
      </c>
      <c r="F57" s="20">
        <f t="shared" si="12"/>
        <v>84.326220663010403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15">
        <f t="shared" si="13"/>
        <v>69405</v>
      </c>
      <c r="D58" s="87">
        <f t="shared" si="10"/>
        <v>68005</v>
      </c>
      <c r="E58" s="80">
        <f t="shared" si="11"/>
        <v>100.82806711701895</v>
      </c>
      <c r="F58" s="20">
        <f t="shared" si="12"/>
        <v>102.05867215645907</v>
      </c>
      <c r="G58" s="21"/>
    </row>
    <row r="59" spans="1:19" ht="13.5" customHeight="1">
      <c r="A59" s="9">
        <v>7</v>
      </c>
      <c r="B59" s="162" t="s">
        <v>3</v>
      </c>
      <c r="C59" s="415">
        <f t="shared" si="13"/>
        <v>64001</v>
      </c>
      <c r="D59" s="87">
        <f t="shared" si="10"/>
        <v>73789</v>
      </c>
      <c r="E59" s="80">
        <f t="shared" si="11"/>
        <v>97.786096256684502</v>
      </c>
      <c r="F59" s="20">
        <f t="shared" si="12"/>
        <v>86.73515022564338</v>
      </c>
      <c r="G59" s="21"/>
    </row>
    <row r="60" spans="1:19" ht="13.5" customHeight="1">
      <c r="A60" s="9">
        <v>8</v>
      </c>
      <c r="B60" s="160" t="s">
        <v>1</v>
      </c>
      <c r="C60" s="415">
        <f t="shared" si="13"/>
        <v>63503</v>
      </c>
      <c r="D60" s="87">
        <f t="shared" si="10"/>
        <v>62102</v>
      </c>
      <c r="E60" s="80">
        <f t="shared" si="11"/>
        <v>97.90327305243359</v>
      </c>
      <c r="F60" s="20">
        <f t="shared" si="12"/>
        <v>102.25596599143346</v>
      </c>
      <c r="G60" s="21"/>
    </row>
    <row r="61" spans="1:19" ht="13.5" customHeight="1">
      <c r="A61" s="9">
        <v>9</v>
      </c>
      <c r="B61" s="162" t="s">
        <v>7</v>
      </c>
      <c r="C61" s="415">
        <f t="shared" si="13"/>
        <v>48500</v>
      </c>
      <c r="D61" s="87">
        <f t="shared" si="10"/>
        <v>54437</v>
      </c>
      <c r="E61" s="80">
        <f t="shared" si="11"/>
        <v>99.829158347570129</v>
      </c>
      <c r="F61" s="20">
        <f t="shared" si="12"/>
        <v>89.093814868563655</v>
      </c>
      <c r="G61" s="21"/>
    </row>
    <row r="62" spans="1:19" ht="13.5" customHeight="1" thickBot="1">
      <c r="A62" s="127">
        <v>10</v>
      </c>
      <c r="B62" s="378" t="s">
        <v>6</v>
      </c>
      <c r="C62" s="415">
        <f t="shared" si="13"/>
        <v>46101</v>
      </c>
      <c r="D62" s="128">
        <f t="shared" si="10"/>
        <v>52300</v>
      </c>
      <c r="E62" s="129">
        <f t="shared" si="11"/>
        <v>87.234847768085217</v>
      </c>
      <c r="F62" s="130">
        <f t="shared" si="12"/>
        <v>88.147227533460807</v>
      </c>
      <c r="G62" s="131"/>
    </row>
    <row r="63" spans="1:19" ht="13.5" customHeight="1" thickTop="1">
      <c r="A63" s="114"/>
      <c r="B63" s="132" t="s">
        <v>74</v>
      </c>
      <c r="C63" s="133">
        <f>SUM(J43)</f>
        <v>1496436</v>
      </c>
      <c r="D63" s="133">
        <f t="shared" si="10"/>
        <v>1420227</v>
      </c>
      <c r="E63" s="134">
        <f>SUM(C63/R26*100)</f>
        <v>99.090106656372072</v>
      </c>
      <c r="F63" s="135">
        <f t="shared" si="12"/>
        <v>105.3659731859766</v>
      </c>
      <c r="G63" s="140">
        <v>72.5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2024-04-08T05:21:35Z</cp:lastPrinted>
  <dcterms:created xsi:type="dcterms:W3CDTF">2004-08-12T01:21:30Z</dcterms:created>
  <dcterms:modified xsi:type="dcterms:W3CDTF">2024-04-10T05:26:50Z</dcterms:modified>
</cp:coreProperties>
</file>