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49211616-AB52-4ECE-AF29-6B55A3EF10B6}" xr6:coauthVersionLast="36" xr6:coauthVersionMax="36" xr10:uidLastSave="{00000000-0000-0000-0000-000000000000}"/>
  <bookViews>
    <workbookView xWindow="0" yWindow="0" windowWidth="22725" windowHeight="9405" tabRatio="597" xr2:uid="{00000000-000D-0000-FFFF-FFFF00000000}"/>
  </bookViews>
  <sheets>
    <sheet name="貨物動向目次" sheetId="52" r:id="rId1"/>
    <sheet name="1・面積、会員数" sheetId="61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62" r:id="rId8"/>
    <sheet name="8・保管高" sheetId="57" r:id="rId9"/>
    <sheet name="9・東部・富士" sheetId="58" r:id="rId10"/>
    <sheet name="10・清水・静岡" sheetId="59" r:id="rId11"/>
    <sheet name="11・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'1・面積、会員数'!$A$1:$M$38</definedName>
    <definedName name="_xlnm.Print_Area" localSheetId="10">'10・清水・静岡'!$A$1:$G$64</definedName>
    <definedName name="_xlnm.Print_Area" localSheetId="11">'11・駿遠・西部'!$A$1:$G$65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'8・保管高'!$A$1:$G$64</definedName>
    <definedName name="_xlnm.Print_Area" localSheetId="9">'9・東部・富士'!$A$1:$G$64</definedName>
  </definedNames>
  <calcPr calcId="191029"/>
</workbook>
</file>

<file path=xl/calcChain.xml><?xml version="1.0" encoding="utf-8"?>
<calcChain xmlns="http://schemas.openxmlformats.org/spreadsheetml/2006/main">
  <c r="N3" i="57" l="1"/>
  <c r="M16" i="57" s="1"/>
  <c r="P16" i="57" s="1"/>
  <c r="N4" i="57"/>
  <c r="N5" i="57"/>
  <c r="M18" i="57" s="1"/>
  <c r="P18" i="57" s="1"/>
  <c r="N6" i="57"/>
  <c r="M19" i="57" s="1"/>
  <c r="P19" i="57" s="1"/>
  <c r="N7" i="57"/>
  <c r="M20" i="57" s="1"/>
  <c r="P20" i="57" s="1"/>
  <c r="N8" i="57"/>
  <c r="N9" i="57"/>
  <c r="M22" i="57" s="1"/>
  <c r="P22" i="57" s="1"/>
  <c r="N10" i="57"/>
  <c r="N11" i="57"/>
  <c r="M24" i="57" s="1"/>
  <c r="P24" i="57" s="1"/>
  <c r="N12" i="57"/>
  <c r="M25" i="57" s="1"/>
  <c r="N4" i="7"/>
  <c r="N5" i="7"/>
  <c r="N6" i="7"/>
  <c r="N7" i="7"/>
  <c r="N8" i="7"/>
  <c r="N9" i="7"/>
  <c r="N10" i="7"/>
  <c r="N11" i="7"/>
  <c r="N12" i="7"/>
  <c r="N3" i="7"/>
  <c r="H89" i="58"/>
  <c r="N73" i="58" s="1"/>
  <c r="E64" i="58" s="1"/>
  <c r="N87" i="5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O55" i="56" s="1"/>
  <c r="N54" i="56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O87" i="48"/>
  <c r="N87" i="48"/>
  <c r="N86" i="48"/>
  <c r="O86" i="48" s="1"/>
  <c r="N85" i="48"/>
  <c r="O85" i="48" s="1"/>
  <c r="N84" i="48"/>
  <c r="N57" i="48"/>
  <c r="N56" i="48"/>
  <c r="O56" i="48" s="1"/>
  <c r="N55" i="48"/>
  <c r="O55" i="48" s="1"/>
  <c r="N54" i="48"/>
  <c r="N28" i="48"/>
  <c r="O28" i="48" s="1"/>
  <c r="N27" i="48"/>
  <c r="O27" i="48" s="1"/>
  <c r="N26" i="48"/>
  <c r="O26" i="48" s="1"/>
  <c r="N25" i="48"/>
  <c r="N74" i="47"/>
  <c r="O74" i="47" s="1"/>
  <c r="N73" i="47"/>
  <c r="O73" i="47" s="1"/>
  <c r="N72" i="47"/>
  <c r="O72" i="47" s="1"/>
  <c r="N71" i="47"/>
  <c r="N46" i="47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O69" i="46"/>
  <c r="N69" i="46"/>
  <c r="N68" i="46"/>
  <c r="N67" i="46"/>
  <c r="O68" i="46" s="1"/>
  <c r="N66" i="46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O29" i="54"/>
  <c r="N29" i="54"/>
  <c r="N28" i="54"/>
  <c r="N27" i="54"/>
  <c r="O28" i="54" s="1"/>
  <c r="N26" i="54"/>
  <c r="N88" i="51"/>
  <c r="O88" i="51" s="1"/>
  <c r="N58" i="51"/>
  <c r="O58" i="51" s="1"/>
  <c r="N29" i="51"/>
  <c r="O29" i="51" s="1"/>
  <c r="N88" i="56"/>
  <c r="O88" i="56" s="1"/>
  <c r="N58" i="56"/>
  <c r="O58" i="56" s="1"/>
  <c r="N29" i="56"/>
  <c r="O29" i="56" s="1"/>
  <c r="N88" i="49"/>
  <c r="O88" i="49" s="1"/>
  <c r="N58" i="49"/>
  <c r="O58" i="49" s="1"/>
  <c r="N29" i="49"/>
  <c r="N88" i="48"/>
  <c r="O88" i="48" s="1"/>
  <c r="N58" i="48"/>
  <c r="N29" i="48"/>
  <c r="O29" i="48" s="1"/>
  <c r="N75" i="47"/>
  <c r="O75" i="47" s="1"/>
  <c r="N47" i="47"/>
  <c r="N23" i="47"/>
  <c r="O23" i="47" s="1"/>
  <c r="N70" i="46"/>
  <c r="O70" i="46" s="1"/>
  <c r="N46" i="46"/>
  <c r="O46" i="46" s="1"/>
  <c r="N21" i="46"/>
  <c r="O21" i="46" s="1"/>
  <c r="H44" i="15"/>
  <c r="H44" i="60"/>
  <c r="N30" i="60" s="1"/>
  <c r="E32" i="60" s="1"/>
  <c r="H90" i="62"/>
  <c r="N76" i="62" s="1"/>
  <c r="E65" i="62" s="1"/>
  <c r="N75" i="62"/>
  <c r="E64" i="62" s="1"/>
  <c r="K75" i="62"/>
  <c r="N74" i="62"/>
  <c r="E63" i="62" s="1"/>
  <c r="K74" i="62"/>
  <c r="N73" i="62"/>
  <c r="E62" i="62" s="1"/>
  <c r="K73" i="62"/>
  <c r="N72" i="62"/>
  <c r="E61" i="62" s="1"/>
  <c r="K72" i="62"/>
  <c r="N71" i="62"/>
  <c r="E60" i="62" s="1"/>
  <c r="K71" i="62"/>
  <c r="N70" i="62"/>
  <c r="E59" i="62" s="1"/>
  <c r="K70" i="62"/>
  <c r="N69" i="62"/>
  <c r="E58" i="62" s="1"/>
  <c r="K69" i="62"/>
  <c r="N68" i="62"/>
  <c r="E57" i="62" s="1"/>
  <c r="K68" i="62"/>
  <c r="N67" i="62"/>
  <c r="E56" i="62" s="1"/>
  <c r="K67" i="62"/>
  <c r="N66" i="62"/>
  <c r="E55" i="62" s="1"/>
  <c r="K66" i="62"/>
  <c r="D65" i="62"/>
  <c r="D64" i="62"/>
  <c r="C64" i="62"/>
  <c r="D63" i="62"/>
  <c r="C63" i="62"/>
  <c r="D62" i="62"/>
  <c r="C62" i="62"/>
  <c r="D61" i="62"/>
  <c r="C61" i="62"/>
  <c r="D60" i="62"/>
  <c r="C60" i="62"/>
  <c r="K59" i="62"/>
  <c r="D59" i="62"/>
  <c r="C59" i="62"/>
  <c r="K58" i="62"/>
  <c r="D58" i="62"/>
  <c r="C58" i="62"/>
  <c r="K57" i="62"/>
  <c r="D57" i="62"/>
  <c r="C57" i="62"/>
  <c r="K56" i="62"/>
  <c r="D56" i="62"/>
  <c r="C56" i="62"/>
  <c r="K55" i="62"/>
  <c r="D55" i="62"/>
  <c r="C55" i="62"/>
  <c r="K54" i="62"/>
  <c r="K53" i="62"/>
  <c r="K52" i="62"/>
  <c r="K51" i="62"/>
  <c r="K50" i="62"/>
  <c r="H44" i="62"/>
  <c r="C32" i="62" s="1"/>
  <c r="D32" i="62"/>
  <c r="D31" i="62"/>
  <c r="C31" i="62"/>
  <c r="D30" i="62"/>
  <c r="C30" i="62"/>
  <c r="N29" i="62"/>
  <c r="E31" i="62" s="1"/>
  <c r="K29" i="62"/>
  <c r="D29" i="62"/>
  <c r="C29" i="62"/>
  <c r="N28" i="62"/>
  <c r="E30" i="62" s="1"/>
  <c r="K28" i="62"/>
  <c r="D28" i="62"/>
  <c r="C28" i="62"/>
  <c r="N27" i="62"/>
  <c r="E29" i="62" s="1"/>
  <c r="K27" i="62"/>
  <c r="D27" i="62"/>
  <c r="C27" i="62"/>
  <c r="N26" i="62"/>
  <c r="E28" i="62" s="1"/>
  <c r="K26" i="62"/>
  <c r="D26" i="62"/>
  <c r="C26" i="62"/>
  <c r="N25" i="62"/>
  <c r="E27" i="62" s="1"/>
  <c r="K25" i="62"/>
  <c r="D25" i="62"/>
  <c r="C25" i="62"/>
  <c r="N24" i="62"/>
  <c r="E26" i="62" s="1"/>
  <c r="K24" i="62"/>
  <c r="D24" i="62"/>
  <c r="C24" i="62"/>
  <c r="N23" i="62"/>
  <c r="E25" i="62" s="1"/>
  <c r="K23" i="62"/>
  <c r="D23" i="62"/>
  <c r="C23" i="62"/>
  <c r="N22" i="62"/>
  <c r="E24" i="62" s="1"/>
  <c r="K22" i="62"/>
  <c r="D22" i="62"/>
  <c r="C22" i="62"/>
  <c r="N21" i="62"/>
  <c r="E23" i="62" s="1"/>
  <c r="K21" i="62"/>
  <c r="N20" i="62"/>
  <c r="E22" i="62" s="1"/>
  <c r="K20" i="62"/>
  <c r="K13" i="62"/>
  <c r="K12" i="62"/>
  <c r="K11" i="62"/>
  <c r="K10" i="62"/>
  <c r="K9" i="62"/>
  <c r="K8" i="62"/>
  <c r="K7" i="62"/>
  <c r="K6" i="62"/>
  <c r="K5" i="62"/>
  <c r="K4" i="62"/>
  <c r="N45" i="46"/>
  <c r="O45" i="46" s="1"/>
  <c r="N44" i="46"/>
  <c r="O44" i="46" s="1"/>
  <c r="N43" i="46"/>
  <c r="O43" i="46" s="1"/>
  <c r="N20" i="46"/>
  <c r="O20" i="46" s="1"/>
  <c r="N19" i="46"/>
  <c r="O19" i="46" s="1"/>
  <c r="N18" i="46"/>
  <c r="N90" i="54"/>
  <c r="O90" i="54" s="1"/>
  <c r="N60" i="54"/>
  <c r="O60" i="54" s="1"/>
  <c r="N30" i="54"/>
  <c r="D30" i="15"/>
  <c r="D22" i="15"/>
  <c r="D23" i="15"/>
  <c r="D24" i="15"/>
  <c r="D25" i="15"/>
  <c r="D26" i="15"/>
  <c r="D27" i="15"/>
  <c r="D28" i="15"/>
  <c r="D29" i="15"/>
  <c r="D21" i="15"/>
  <c r="J43" i="57"/>
  <c r="C63" i="57" s="1"/>
  <c r="C54" i="57"/>
  <c r="C55" i="57"/>
  <c r="C56" i="57"/>
  <c r="C57" i="57"/>
  <c r="C58" i="57"/>
  <c r="C59" i="57"/>
  <c r="C60" i="57"/>
  <c r="C61" i="57"/>
  <c r="C62" i="57"/>
  <c r="C53" i="57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D61" i="57"/>
  <c r="D60" i="57"/>
  <c r="D59" i="57"/>
  <c r="D58" i="57"/>
  <c r="D57" i="57"/>
  <c r="D56" i="57"/>
  <c r="D55" i="57"/>
  <c r="D54" i="57"/>
  <c r="D53" i="57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L12" i="57"/>
  <c r="O37" i="57" s="1"/>
  <c r="O11" i="57"/>
  <c r="O24" i="57" s="1"/>
  <c r="L11" i="57"/>
  <c r="L24" i="57" s="1"/>
  <c r="O10" i="57"/>
  <c r="O23" i="57" s="1"/>
  <c r="M23" i="57"/>
  <c r="P23" i="57" s="1"/>
  <c r="L10" i="57"/>
  <c r="O35" i="57" s="1"/>
  <c r="O9" i="57"/>
  <c r="O22" i="57" s="1"/>
  <c r="L9" i="57"/>
  <c r="L22" i="57" s="1"/>
  <c r="O8" i="57"/>
  <c r="O21" i="57" s="1"/>
  <c r="M21" i="57"/>
  <c r="P21" i="57" s="1"/>
  <c r="L8" i="57"/>
  <c r="O33" i="57" s="1"/>
  <c r="O7" i="57"/>
  <c r="O20" i="57" s="1"/>
  <c r="L7" i="57"/>
  <c r="O32" i="57" s="1"/>
  <c r="O6" i="57"/>
  <c r="O19" i="57" s="1"/>
  <c r="L6" i="57"/>
  <c r="O31" i="57" s="1"/>
  <c r="O5" i="57"/>
  <c r="O18" i="57" s="1"/>
  <c r="L5" i="57"/>
  <c r="L18" i="57" s="1"/>
  <c r="O4" i="57"/>
  <c r="O17" i="57" s="1"/>
  <c r="M17" i="57"/>
  <c r="L4" i="57"/>
  <c r="O29" i="57" s="1"/>
  <c r="O3" i="57"/>
  <c r="O16" i="57" s="1"/>
  <c r="L3" i="57"/>
  <c r="O28" i="57" s="1"/>
  <c r="N13" i="57" l="1"/>
  <c r="O29" i="49"/>
  <c r="O67" i="46"/>
  <c r="O18" i="46"/>
  <c r="O27" i="54"/>
  <c r="F31" i="62"/>
  <c r="F62" i="62"/>
  <c r="F60" i="62"/>
  <c r="F29" i="62"/>
  <c r="F23" i="62"/>
  <c r="F59" i="62"/>
  <c r="F63" i="62"/>
  <c r="F61" i="62"/>
  <c r="F56" i="62"/>
  <c r="F55" i="62"/>
  <c r="F57" i="62"/>
  <c r="F58" i="62"/>
  <c r="F64" i="62"/>
  <c r="F25" i="62"/>
  <c r="F32" i="62"/>
  <c r="F27" i="62"/>
  <c r="F22" i="62"/>
  <c r="F26" i="62"/>
  <c r="F28" i="62"/>
  <c r="F24" i="62"/>
  <c r="F30" i="62"/>
  <c r="N30" i="62"/>
  <c r="E32" i="62" s="1"/>
  <c r="C65" i="62"/>
  <c r="F65" i="62" s="1"/>
  <c r="O30" i="54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H44" i="8" l="1"/>
  <c r="D63" i="7" l="1"/>
  <c r="L11" i="41" l="1"/>
  <c r="L12" i="41"/>
  <c r="L13" i="41"/>
  <c r="L14" i="41"/>
  <c r="L15" i="41"/>
  <c r="L16" i="41"/>
  <c r="D23" i="8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D61" i="15"/>
  <c r="C27" i="8" l="1"/>
  <c r="D27" i="8"/>
  <c r="N21" i="8"/>
  <c r="E27" i="8" s="1"/>
  <c r="C30" i="8"/>
  <c r="D30" i="8"/>
  <c r="N26" i="8"/>
  <c r="E32" i="8" s="1"/>
  <c r="C31" i="8"/>
  <c r="D31" i="8"/>
  <c r="N25" i="8"/>
  <c r="E31" i="8" s="1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E63" i="8"/>
  <c r="C63" i="8"/>
  <c r="D63" i="8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F26" i="15" s="1"/>
  <c r="C27" i="15"/>
  <c r="C28" i="15"/>
  <c r="C29" i="15"/>
  <c r="C30" i="15"/>
  <c r="C21" i="15"/>
  <c r="N20" i="15"/>
  <c r="E22" i="15" s="1"/>
  <c r="D32" i="8"/>
  <c r="C61" i="15"/>
  <c r="F61" i="15" s="1"/>
  <c r="E61" i="15"/>
  <c r="K19" i="15"/>
  <c r="N19" i="15"/>
  <c r="E21" i="15" s="1"/>
  <c r="K20" i="15"/>
  <c r="K21" i="15"/>
  <c r="N21" i="15"/>
  <c r="E23" i="15" s="1"/>
  <c r="K22" i="15"/>
  <c r="N22" i="15"/>
  <c r="E24" i="15" s="1"/>
  <c r="K23" i="15"/>
  <c r="N23" i="15"/>
  <c r="E25" i="15" s="1"/>
  <c r="K24" i="15"/>
  <c r="N24" i="15"/>
  <c r="E26" i="15" s="1"/>
  <c r="K25" i="15"/>
  <c r="N25" i="15"/>
  <c r="E27" i="15" s="1"/>
  <c r="K26" i="15"/>
  <c r="N26" i="15"/>
  <c r="E28" i="15" s="1"/>
  <c r="K27" i="15"/>
  <c r="N27" i="15"/>
  <c r="E29" i="15" s="1"/>
  <c r="K28" i="15"/>
  <c r="N28" i="15"/>
  <c r="E30" i="15" s="1"/>
  <c r="N29" i="15"/>
  <c r="E31" i="15" s="1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M16" i="7"/>
  <c r="O3" i="7"/>
  <c r="O16" i="7" s="1"/>
  <c r="L4" i="7"/>
  <c r="O29" i="7" s="1"/>
  <c r="M17" i="7"/>
  <c r="P17" i="7" s="1"/>
  <c r="E54" i="7" s="1"/>
  <c r="O4" i="7"/>
  <c r="O17" i="7" s="1"/>
  <c r="L5" i="7"/>
  <c r="O30" i="7" s="1"/>
  <c r="M18" i="7"/>
  <c r="P18" i="7" s="1"/>
  <c r="E55" i="7" s="1"/>
  <c r="O5" i="7"/>
  <c r="O18" i="7" s="1"/>
  <c r="L6" i="7"/>
  <c r="O31" i="7" s="1"/>
  <c r="M19" i="7"/>
  <c r="P19" i="7" s="1"/>
  <c r="E56" i="7" s="1"/>
  <c r="O6" i="7"/>
  <c r="O19" i="7" s="1"/>
  <c r="L7" i="7"/>
  <c r="O32" i="7" s="1"/>
  <c r="M20" i="7"/>
  <c r="P20" i="7" s="1"/>
  <c r="E57" i="7" s="1"/>
  <c r="O7" i="7"/>
  <c r="O20" i="7" s="1"/>
  <c r="L8" i="7"/>
  <c r="L21" i="7" s="1"/>
  <c r="M21" i="7"/>
  <c r="P21" i="7" s="1"/>
  <c r="E58" i="7" s="1"/>
  <c r="O8" i="7"/>
  <c r="O21" i="7" s="1"/>
  <c r="L9" i="7"/>
  <c r="O34" i="7" s="1"/>
  <c r="M22" i="7"/>
  <c r="P22" i="7" s="1"/>
  <c r="E59" i="7" s="1"/>
  <c r="O9" i="7"/>
  <c r="O22" i="7" s="1"/>
  <c r="L10" i="7"/>
  <c r="O35" i="7" s="1"/>
  <c r="M23" i="7"/>
  <c r="P23" i="7" s="1"/>
  <c r="E60" i="7" s="1"/>
  <c r="O10" i="7"/>
  <c r="O23" i="7" s="1"/>
  <c r="L11" i="7"/>
  <c r="O36" i="7" s="1"/>
  <c r="M24" i="7"/>
  <c r="P24" i="7" s="1"/>
  <c r="E61" i="7" s="1"/>
  <c r="O11" i="7"/>
  <c r="O24" i="7" s="1"/>
  <c r="L12" i="7"/>
  <c r="L25" i="7" s="1"/>
  <c r="M25" i="7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F25" i="8"/>
  <c r="F60" i="8"/>
  <c r="L23" i="7"/>
  <c r="L19" i="7"/>
  <c r="F63" i="8"/>
  <c r="F26" i="8"/>
  <c r="F28" i="8"/>
  <c r="F21" i="15"/>
  <c r="C64" i="15"/>
  <c r="F64" i="15" s="1"/>
  <c r="N77" i="15"/>
  <c r="E64" i="15" s="1"/>
  <c r="F23" i="15"/>
  <c r="F29" i="15"/>
  <c r="F27" i="15"/>
  <c r="F25" i="15"/>
  <c r="F56" i="8"/>
  <c r="C32" i="8"/>
  <c r="F32" i="8" s="1"/>
  <c r="L20" i="7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59" i="15"/>
  <c r="F58" i="15"/>
  <c r="F57" i="15"/>
  <c r="F56" i="15"/>
  <c r="F55" i="15"/>
  <c r="F54" i="15"/>
  <c r="F30" i="15"/>
  <c r="F28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<sst xmlns="http://schemas.openxmlformats.org/spreadsheetml/2006/main" count="1684" uniqueCount="224">
  <si>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</si>
  <si>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</si>
  <si>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</si>
  <si>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</si>
  <si>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</si>
  <si>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</si>
  <si>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</si>
  <si>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</si>
  <si>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</si>
  <si>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</si>
  <si>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</si>
  <si>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</si>
  <si>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</si>
  <si>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</si>
  <si>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</si>
  <si>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</si>
  <si>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</si>
  <si>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</si>
  <si>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</si>
  <si>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</si>
  <si>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</si>
  <si>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</si>
  <si>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</si>
  <si>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</si>
  <si>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</si>
  <si>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</si>
  <si>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</si>
  <si>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</si>
  <si>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</si>
  <si>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</si>
  <si>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</si>
  <si>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</si>
  <si>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</si>
  <si>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</si>
  <si>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</si>
  <si>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</si>
  <si>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</si>
  <si>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</si>
  <si>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</si>
  <si>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</si>
  <si>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</si>
  <si>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</si>
  <si>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</si>
  <si>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</si>
  <si>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</si>
  <si>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</si>
  <si>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</si>
  <si>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</si>
  <si>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</si>
  <si>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</si>
  <si>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</si>
  <si>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</si>
  <si>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</si>
  <si>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</si>
  <si>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</si>
  <si>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</si>
  <si>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</si>
  <si>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</si>
  <si>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</si>
  <si>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</si>
  <si>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</si>
  <si>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</si>
  <si>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</si>
  <si>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</si>
  <si>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</si>
  <si>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</si>
  <si>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</si>
  <si>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</si>
  <si>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</si>
  <si>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</si>
  <si>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</si>
  <si>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</si>
  <si>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</si>
  <si>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</si>
  <si>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</si>
  <si>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</si>
  <si>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</si>
  <si>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</si>
  <si>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</si>
  <si>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</si>
  <si>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</si>
  <si>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</si>
  <si>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</si>
  <si>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</si>
  <si>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</si>
  <si>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</si>
  <si>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</si>
  <si>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</si>
  <si>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</si>
  <si>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</si>
  <si>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</si>
  <si>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</si>
  <si>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</si>
  <si>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</si>
  <si>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</si>
  <si>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</si>
  <si>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</si>
  <si>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</si>
  <si>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</si>
  <si>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</si>
  <si>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</si>
  <si>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</si>
  <si>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</si>
  <si>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</si>
  <si>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</si>
  <si>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</si>
  <si>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</si>
  <si>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</si>
  <si>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</si>
  <si>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</si>
  <si>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</si>
  <si>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</si>
  <si>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</si>
  <si>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</si>
  <si>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</si>
  <si>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</si>
  <si>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</si>
  <si>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</si>
  <si>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</si>
  <si>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</si>
  <si>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</si>
  <si>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</si>
  <si>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</si>
  <si>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</si>
  <si>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</si>
  <si>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</si>
  <si>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</si>
  <si>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グラフ</t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</si>
  <si>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</si>
  <si>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</si>
  <si>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</si>
  <si>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</si>
  <si>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</si>
  <si>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</si>
  <si>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</si>
  <si>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</si>
  <si>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</si>
  <si>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</si>
  <si>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</si>
  <si>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</si>
  <si>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</si>
  <si>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</si>
  <si>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</si>
  <si>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</si>
  <si>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</si>
  <si>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</si>
  <si>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</si>
  <si>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</si>
  <si>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</si>
  <si>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</si>
  <si>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</si>
  <si>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</si>
  <si>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</si>
  <si>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</si>
  <si>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</si>
  <si>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</si>
  <si>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</si>
  <si>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</si>
  <si>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</si>
  <si>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</si>
  <si>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</si>
  <si>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</si>
  <si>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</si>
  <si>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</si>
  <si>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</si>
  <si>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</si>
  <si>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</si>
  <si>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</si>
  <si>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</si>
  <si>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</si>
  <si>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</si>
  <si>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</si>
  <si>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</si>
  <si>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トン数</t>
    <rPh sb="2" eb="3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</si>
  <si>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</si>
  <si>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回転率（％）</t>
    <rPh sb="0" eb="3">
      <t>カイテンリツ</t>
    </rPh>
    <phoneticPr fontId="2"/>
  </si>
  <si>
    <t>保管残高</t>
    <rPh sb="0" eb="3">
      <t>ホカンザン</t>
    </rPh>
    <rPh sb="3" eb="4">
      <t>タカ</t>
    </rPh>
    <phoneticPr fontId="2"/>
  </si>
  <si>
    <t>保管残高</t>
    <rPh sb="0" eb="4">
      <t>ホカンザンダカ</t>
    </rPh>
    <phoneticPr fontId="2"/>
  </si>
  <si>
    <t>支部別保管残高</t>
    <rPh sb="0" eb="2">
      <t>シブ</t>
    </rPh>
    <rPh sb="2" eb="3">
      <t>ベツ</t>
    </rPh>
    <rPh sb="3" eb="7">
      <t>ホカンザンダカ</t>
    </rPh>
    <phoneticPr fontId="2"/>
  </si>
  <si>
    <t>保管残高</t>
    <rPh sb="0" eb="4">
      <t>ホカンザンダカ</t>
    </rPh>
    <phoneticPr fontId="2"/>
  </si>
  <si>
    <t>保管残高</t>
    <rPh sb="0" eb="4">
      <t>ホカンザンダカ</t>
    </rPh>
    <phoneticPr fontId="2"/>
  </si>
  <si>
    <t>合計</t>
    <rPh sb="0" eb="2">
      <t>ゴウケイ</t>
    </rPh>
    <phoneticPr fontId="2"/>
  </si>
  <si>
    <t>保管残高</t>
    <rPh sb="0" eb="4">
      <t>ホカンザンダカ</t>
    </rPh>
    <phoneticPr fontId="2"/>
  </si>
  <si>
    <t>前月保管残高</t>
    <rPh sb="0" eb="2">
      <t>ゼンゲツ</t>
    </rPh>
    <rPh sb="2" eb="6">
      <t>ホカンザンダカ</t>
    </rPh>
    <phoneticPr fontId="2"/>
  </si>
  <si>
    <t>前月保管残高</t>
    <rPh sb="0" eb="1">
      <t>マエ</t>
    </rPh>
    <rPh sb="1" eb="2">
      <t>８ガツ</t>
    </rPh>
    <rPh sb="2" eb="6">
      <t>ホカンザンダカ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</si>
  <si>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</si>
  <si>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</si>
  <si>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その他</t>
    <rPh sb="2" eb="3">
      <t>タ</t>
    </rPh>
    <phoneticPr fontId="2"/>
  </si>
  <si>
    <t>令和3年</t>
    <phoneticPr fontId="2"/>
  </si>
  <si>
    <t>前月</t>
    <rPh sb="0" eb="2">
      <t>ゼンゲツ</t>
    </rPh>
    <phoneticPr fontId="2"/>
  </si>
  <si>
    <t>駿遠支部</t>
    <rPh sb="0" eb="2">
      <t>スンエン</t>
    </rPh>
    <rPh sb="2" eb="4">
      <t>シブ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</si>
  <si>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</si>
  <si>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5年（値）</t>
    <rPh sb="1" eb="2">
      <t>ネン</t>
    </rPh>
    <rPh sb="3" eb="4">
      <t>アタイ</t>
    </rPh>
    <phoneticPr fontId="2"/>
  </si>
  <si>
    <t>5年（％）</t>
    <rPh sb="1" eb="2">
      <t>ネン</t>
    </rPh>
    <phoneticPr fontId="2"/>
  </si>
  <si>
    <t>令和５年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</si>
  <si>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</si>
  <si>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13"/>
  </si>
  <si>
    <t>前月</t>
    <rPh sb="0" eb="2">
      <t>ゼンゲツ</t>
    </rPh>
    <phoneticPr fontId="2"/>
  </si>
  <si>
    <t>令和4年</t>
    <phoneticPr fontId="2"/>
  </si>
  <si>
    <r>
      <t xml:space="preserve">所管面積　     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11" eb="12">
      <t>マン</t>
    </rPh>
    <phoneticPr fontId="2"/>
  </si>
  <si>
    <t>23，394 ㎡</t>
    <phoneticPr fontId="2"/>
  </si>
  <si>
    <t>18，609 ㎡</t>
    <phoneticPr fontId="2"/>
  </si>
  <si>
    <t xml:space="preserve"> </t>
    <phoneticPr fontId="2"/>
  </si>
  <si>
    <t>令和5年12月</t>
    <rPh sb="6" eb="7">
      <t>ガツ</t>
    </rPh>
    <phoneticPr fontId="2"/>
  </si>
  <si>
    <t>令和6年1月</t>
    <rPh sb="5" eb="6">
      <t>ガツ</t>
    </rPh>
    <phoneticPr fontId="2"/>
  </si>
  <si>
    <t xml:space="preserve">                       令和6年1月所管面（1～3類）</t>
    <rPh sb="23" eb="24">
      <t>レイ</t>
    </rPh>
    <rPh sb="24" eb="25">
      <t>ワ</t>
    </rPh>
    <rPh sb="26" eb="27">
      <t>ネン</t>
    </rPh>
    <rPh sb="28" eb="29">
      <t>ガツ</t>
    </rPh>
    <rPh sb="29" eb="31">
      <t>ショカン</t>
    </rPh>
    <rPh sb="31" eb="32">
      <t>メン</t>
    </rPh>
    <rPh sb="36" eb="37">
      <t>ルイ</t>
    </rPh>
    <phoneticPr fontId="2"/>
  </si>
  <si>
    <t>令和6年</t>
    <rPh sb="0" eb="1">
      <t>レイ</t>
    </rPh>
    <rPh sb="1" eb="2">
      <t>ワ</t>
    </rPh>
    <rPh sb="3" eb="4">
      <t>ネン</t>
    </rPh>
    <phoneticPr fontId="2"/>
  </si>
  <si>
    <t>　　　　　　　　　　　　　　　　令和6年1月末上位10品目入庫高(県合計）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</si>
  <si>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令和５年</t>
    <rPh sb="0" eb="2">
      <t>レイワ</t>
    </rPh>
    <rPh sb="3" eb="4">
      <t>ネン</t>
    </rPh>
    <phoneticPr fontId="2"/>
  </si>
  <si>
    <t>6年（値）</t>
    <rPh sb="1" eb="2">
      <t>ネン</t>
    </rPh>
    <rPh sb="3" eb="4">
      <t>アタイ</t>
    </rPh>
    <phoneticPr fontId="2"/>
  </si>
  <si>
    <t>6年（％）</t>
    <rPh sb="1" eb="2">
      <t>ネン</t>
    </rPh>
    <phoneticPr fontId="2"/>
  </si>
  <si>
    <t>令和6年</t>
    <rPh sb="0" eb="2">
      <t>レイワ</t>
    </rPh>
    <rPh sb="3" eb="4">
      <t>ネン</t>
    </rPh>
    <phoneticPr fontId="2"/>
  </si>
  <si>
    <t>令和６年</t>
    <rPh sb="0" eb="2">
      <t>レイワ</t>
    </rPh>
    <rPh sb="3" eb="4">
      <t>ネン</t>
    </rPh>
    <phoneticPr fontId="2"/>
  </si>
  <si>
    <t>令和６年</t>
    <rPh sb="0" eb="2">
      <t>レイワ</t>
    </rPh>
    <rPh sb="3" eb="4">
      <t>ネン</t>
    </rPh>
    <phoneticPr fontId="13"/>
  </si>
  <si>
    <t>　　　　　　　　　　　　　　　　令和6年1月末上位10品目保管残高(県合計）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29" eb="33">
      <t>ホカンザンダカ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</si>
  <si>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令和６年</t>
    <rPh sb="0" eb="1">
      <t>レイ</t>
    </rPh>
    <rPh sb="1" eb="2">
      <t>ワ</t>
    </rPh>
    <rPh sb="3" eb="4">
      <t>ネン</t>
    </rPh>
    <phoneticPr fontId="2"/>
  </si>
  <si>
    <t>令和５年</t>
    <rPh sb="0" eb="1">
      <t>レイ</t>
    </rPh>
    <rPh sb="1" eb="2">
      <t>ワ</t>
    </rPh>
    <rPh sb="3" eb="4">
      <t>ネン</t>
    </rPh>
    <phoneticPr fontId="2"/>
  </si>
  <si>
    <t>令和６年</t>
    <rPh sb="0" eb="1">
      <t>レイ</t>
    </rPh>
    <rPh sb="1" eb="2">
      <t>ワ</t>
    </rPh>
    <rPh sb="3" eb="4">
      <t>ネン</t>
    </rPh>
    <phoneticPr fontId="13"/>
  </si>
  <si>
    <t>令和５年</t>
    <rPh sb="0" eb="1">
      <t>レイ</t>
    </rPh>
    <rPh sb="1" eb="2">
      <t>ワ</t>
    </rPh>
    <rPh sb="3" eb="4">
      <t>ネン</t>
    </rPh>
    <phoneticPr fontId="13"/>
  </si>
  <si>
    <t>※</t>
    <phoneticPr fontId="2"/>
  </si>
  <si>
    <t>※</t>
    <phoneticPr fontId="2"/>
  </si>
  <si>
    <r>
      <t>90，051  m</t>
    </r>
    <r>
      <rPr>
        <sz val="8"/>
        <rFont val="ＭＳ Ｐゴシック"/>
        <family val="3"/>
        <charset val="128"/>
      </rPr>
      <t>3</t>
    </r>
    <phoneticPr fontId="2"/>
  </si>
  <si>
    <t>15，077　㎡</t>
    <phoneticPr fontId="2"/>
  </si>
  <si>
    <t>3，445　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</si>
</sst>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6"/>
      <name val="ＤＨＰ平成明朝体W7"/>
      <family val="3"/>
      <charset val="128"/>
    </font>
    <font>
      <sz val="14"/>
      <name val="ＤＨＰ平成明朝体W7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466">
    <xf numFmtId="0" fontId="0" fillId="0" borderId="0" xfId="0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38" fontId="0" fillId="0" borderId="0" xfId="0" applyNumberFormat="1"/>
    <xf numFmtId="0" fontId="9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3" xfId="0" applyBorder="1"/>
    <xf numFmtId="0" fontId="14" fillId="0" borderId="0" xfId="0" applyFont="1"/>
    <xf numFmtId="0" fontId="1" fillId="0" borderId="0" xfId="0" applyFont="1" applyAlignment="1">
      <alignment horizontal="distributed"/>
    </xf>
    <xf numFmtId="177" fontId="0" fillId="0" borderId="1" xfId="0" applyNumberForma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177" fontId="3" fillId="0" borderId="1" xfId="0" applyNumberFormat="1" applyFont="1" applyBorder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/>
    <xf numFmtId="0" fontId="15" fillId="0" borderId="0" xfId="0" applyFont="1"/>
    <xf numFmtId="0" fontId="6" fillId="0" borderId="0" xfId="0" applyFont="1" applyAlignment="1">
      <alignment horizontal="center"/>
    </xf>
    <xf numFmtId="0" fontId="18" fillId="0" borderId="0" xfId="0" applyFont="1"/>
    <xf numFmtId="0" fontId="14" fillId="0" borderId="26" xfId="0" applyFont="1" applyBorder="1"/>
    <xf numFmtId="0" fontId="16" fillId="0" borderId="0" xfId="0" applyFont="1"/>
    <xf numFmtId="0" fontId="17" fillId="0" borderId="0" xfId="0" applyFont="1" applyAlignment="1">
      <alignment horizontal="center"/>
    </xf>
    <xf numFmtId="38" fontId="1" fillId="0" borderId="0" xfId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Alignment="1">
      <alignment horizontal="center" vertical="center" textRotation="255"/>
    </xf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Border="1"/>
    <xf numFmtId="0" fontId="0" fillId="0" borderId="1" xfId="0" applyBorder="1" applyAlignment="1">
      <alignment horizontal="distributed"/>
    </xf>
    <xf numFmtId="0" fontId="0" fillId="0" borderId="3" xfId="0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/>
    <xf numFmtId="0" fontId="8" fillId="7" borderId="0" xfId="0" applyFont="1" applyFill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Border="1" applyAlignment="1">
      <alignment horizontal="distributed" wrapText="1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/>
    <xf numFmtId="180" fontId="0" fillId="0" borderId="0" xfId="0" applyNumberFormat="1"/>
    <xf numFmtId="178" fontId="4" fillId="0" borderId="0" xfId="1" applyNumberFormat="1" applyFont="1" applyBorder="1"/>
    <xf numFmtId="177" fontId="5" fillId="0" borderId="1" xfId="0" applyNumberFormat="1" applyFont="1" applyBorder="1"/>
    <xf numFmtId="177" fontId="4" fillId="0" borderId="0" xfId="0" applyNumberFormat="1" applyFont="1" applyAlignment="1">
      <alignment horizontal="center"/>
    </xf>
    <xf numFmtId="0" fontId="10" fillId="0" borderId="4" xfId="0" applyFont="1" applyBorder="1"/>
    <xf numFmtId="56" fontId="0" fillId="0" borderId="0" xfId="0" applyNumberFormat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0" fillId="0" borderId="34" xfId="0" applyBorder="1"/>
    <xf numFmtId="0" fontId="10" fillId="0" borderId="34" xfId="0" applyFont="1" applyBorder="1"/>
    <xf numFmtId="0" fontId="0" fillId="0" borderId="9" xfId="0" applyBorder="1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9" fillId="0" borderId="32" xfId="0" applyFont="1" applyBorder="1"/>
    <xf numFmtId="0" fontId="31" fillId="0" borderId="12" xfId="0" applyFont="1" applyBorder="1"/>
    <xf numFmtId="0" fontId="0" fillId="0" borderId="32" xfId="0" applyBorder="1"/>
    <xf numFmtId="0" fontId="9" fillId="0" borderId="12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33" fillId="0" borderId="0" xfId="0" applyFont="1"/>
    <xf numFmtId="0" fontId="33" fillId="0" borderId="12" xfId="0" applyFont="1" applyBorder="1"/>
    <xf numFmtId="0" fontId="33" fillId="7" borderId="0" xfId="0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distributed"/>
    </xf>
    <xf numFmtId="0" fontId="33" fillId="0" borderId="32" xfId="0" applyFont="1" applyBorder="1"/>
    <xf numFmtId="0" fontId="33" fillId="0" borderId="0" xfId="0" applyFont="1" applyAlignment="1">
      <alignment horizontal="center"/>
    </xf>
    <xf numFmtId="0" fontId="33" fillId="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3" fillId="12" borderId="0" xfId="0" applyFont="1" applyFill="1" applyAlignment="1">
      <alignment horizontal="center"/>
    </xf>
    <xf numFmtId="0" fontId="33" fillId="10" borderId="0" xfId="0" applyFont="1" applyFill="1" applyAlignment="1">
      <alignment horizontal="center"/>
    </xf>
    <xf numFmtId="0" fontId="33" fillId="13" borderId="0" xfId="0" applyFont="1" applyFill="1" applyAlignment="1">
      <alignment horizontal="center"/>
    </xf>
    <xf numFmtId="0" fontId="33" fillId="1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3" fillId="15" borderId="0" xfId="0" applyFont="1" applyFill="1" applyAlignment="1">
      <alignment horizontal="center"/>
    </xf>
    <xf numFmtId="58" fontId="35" fillId="0" borderId="12" xfId="0" applyNumberFormat="1" applyFont="1" applyBorder="1"/>
    <xf numFmtId="58" fontId="35" fillId="0" borderId="0" xfId="0" applyNumberFormat="1" applyFont="1" applyAlignment="1">
      <alignment horizontal="center"/>
    </xf>
    <xf numFmtId="58" fontId="35" fillId="0" borderId="0" xfId="0" applyNumberFormat="1" applyFont="1"/>
    <xf numFmtId="58" fontId="35" fillId="0" borderId="32" xfId="0" applyNumberFormat="1" applyFont="1" applyBorder="1"/>
    <xf numFmtId="0" fontId="34" fillId="0" borderId="0" xfId="0" applyFont="1" applyAlignment="1">
      <alignment horizontal="left"/>
    </xf>
    <xf numFmtId="0" fontId="35" fillId="0" borderId="12" xfId="0" applyFont="1" applyBorder="1"/>
    <xf numFmtId="0" fontId="35" fillId="0" borderId="0" xfId="0" applyFont="1"/>
    <xf numFmtId="0" fontId="35" fillId="0" borderId="32" xfId="0" applyFont="1" applyBorder="1"/>
    <xf numFmtId="0" fontId="35" fillId="0" borderId="0" xfId="0" applyFont="1" applyAlignment="1">
      <alignment horizontal="center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/>
    <xf numFmtId="0" fontId="33" fillId="16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177" fontId="5" fillId="0" borderId="0" xfId="0" applyNumberFormat="1" applyFont="1" applyAlignment="1">
      <alignment horizontal="center"/>
    </xf>
    <xf numFmtId="38" fontId="0" fillId="0" borderId="0" xfId="1" applyFont="1" applyFill="1"/>
    <xf numFmtId="0" fontId="0" fillId="7" borderId="3" xfId="0" applyFill="1" applyBorder="1"/>
    <xf numFmtId="180" fontId="5" fillId="0" borderId="0" xfId="1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Alignment="1">
      <alignment horizontal="center"/>
    </xf>
    <xf numFmtId="179" fontId="0" fillId="17" borderId="27" xfId="0" applyNumberFormat="1" applyFill="1" applyBorder="1"/>
    <xf numFmtId="0" fontId="0" fillId="17" borderId="27" xfId="0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180" fontId="0" fillId="0" borderId="0" xfId="0" applyNumberFormat="1" applyAlignment="1">
      <alignment horizontal="center"/>
    </xf>
    <xf numFmtId="177" fontId="4" fillId="0" borderId="0" xfId="0" applyNumberFormat="1" applyFont="1"/>
    <xf numFmtId="176" fontId="5" fillId="0" borderId="0" xfId="1" applyNumberFormat="1" applyFont="1" applyBorder="1"/>
    <xf numFmtId="184" fontId="0" fillId="0" borderId="0" xfId="0" applyNumberFormat="1"/>
    <xf numFmtId="176" fontId="5" fillId="0" borderId="1" xfId="1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Border="1"/>
    <xf numFmtId="0" fontId="19" fillId="0" borderId="27" xfId="0" applyFont="1" applyBorder="1"/>
    <xf numFmtId="0" fontId="5" fillId="0" borderId="4" xfId="0" applyFont="1" applyBorder="1"/>
    <xf numFmtId="177" fontId="5" fillId="0" borderId="4" xfId="0" applyNumberFormat="1" applyFont="1" applyBorder="1" applyAlignment="1">
      <alignment horizontal="center"/>
    </xf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38" fontId="1" fillId="0" borderId="34" xfId="1" applyFill="1" applyBorder="1"/>
    <xf numFmtId="38" fontId="1" fillId="0" borderId="20" xfId="1" applyFill="1" applyBorder="1"/>
    <xf numFmtId="0" fontId="10" fillId="0" borderId="37" xfId="0" applyFont="1" applyBorder="1"/>
    <xf numFmtId="0" fontId="5" fillId="0" borderId="4" xfId="0" applyFont="1" applyBorder="1" applyAlignment="1">
      <alignment horizontal="center"/>
    </xf>
    <xf numFmtId="0" fontId="1" fillId="0" borderId="34" xfId="0" applyFont="1" applyBorder="1"/>
    <xf numFmtId="0" fontId="0" fillId="0" borderId="33" xfId="0" applyBorder="1"/>
    <xf numFmtId="0" fontId="10" fillId="0" borderId="33" xfId="0" applyFont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0" fillId="0" borderId="0" xfId="0" applyAlignment="1">
      <alignment horizontal="right"/>
    </xf>
    <xf numFmtId="178" fontId="0" fillId="0" borderId="0" xfId="0" applyNumberFormat="1"/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45" fillId="0" borderId="1" xfId="0" applyNumberFormat="1" applyFont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center"/>
    </xf>
    <xf numFmtId="38" fontId="0" fillId="0" borderId="1" xfId="1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38" fontId="0" fillId="19" borderId="1" xfId="1" applyFont="1" applyFill="1" applyBorder="1"/>
    <xf numFmtId="0" fontId="0" fillId="25" borderId="27" xfId="0" applyFill="1" applyBorder="1" applyAlignment="1">
      <alignment horizontal="center"/>
    </xf>
    <xf numFmtId="179" fontId="0" fillId="0" borderId="1" xfId="1" applyNumberFormat="1" applyFont="1" applyFill="1" applyBorder="1"/>
    <xf numFmtId="179" fontId="0" fillId="0" borderId="2" xfId="1" applyNumberFormat="1" applyFont="1" applyBorder="1"/>
    <xf numFmtId="179" fontId="10" fillId="0" borderId="1" xfId="0" applyNumberFormat="1" applyFont="1" applyBorder="1"/>
    <xf numFmtId="38" fontId="1" fillId="0" borderId="42" xfId="1" applyFill="1" applyBorder="1"/>
    <xf numFmtId="0" fontId="0" fillId="7" borderId="3" xfId="0" applyFill="1" applyBorder="1" applyAlignment="1">
      <alignment horizontal="center"/>
    </xf>
    <xf numFmtId="0" fontId="8" fillId="23" borderId="0" xfId="0" applyFont="1" applyFill="1"/>
    <xf numFmtId="179" fontId="1" fillId="0" borderId="37" xfId="1" applyNumberFormat="1" applyBorder="1"/>
    <xf numFmtId="0" fontId="1" fillId="0" borderId="1" xfId="0" applyFont="1" applyBorder="1" applyAlignment="1">
      <alignment horizontal="distributed"/>
    </xf>
    <xf numFmtId="179" fontId="1" fillId="0" borderId="10" xfId="1" applyNumberFormat="1" applyBorder="1"/>
    <xf numFmtId="38" fontId="0" fillId="0" borderId="1" xfId="1" applyFont="1" applyBorder="1"/>
    <xf numFmtId="38" fontId="1" fillId="0" borderId="38" xfId="1" applyFill="1" applyBorder="1"/>
    <xf numFmtId="38" fontId="1" fillId="0" borderId="20" xfId="1" applyBorder="1"/>
    <xf numFmtId="38" fontId="0" fillId="0" borderId="11" xfId="1" applyFont="1" applyFill="1" applyBorder="1"/>
    <xf numFmtId="38" fontId="1" fillId="0" borderId="33" xfId="1" applyFill="1" applyBorder="1"/>
    <xf numFmtId="38" fontId="1" fillId="0" borderId="34" xfId="1" applyBorder="1"/>
    <xf numFmtId="38" fontId="1" fillId="0" borderId="10" xfId="1" applyFont="1" applyBorder="1"/>
    <xf numFmtId="38" fontId="1" fillId="0" borderId="9" xfId="1" applyBorder="1"/>
    <xf numFmtId="38" fontId="1" fillId="0" borderId="8" xfId="1" applyFont="1" applyBorder="1"/>
    <xf numFmtId="38" fontId="1" fillId="0" borderId="11" xfId="1" applyFont="1" applyFill="1" applyBorder="1"/>
    <xf numFmtId="38" fontId="0" fillId="0" borderId="35" xfId="1" applyFont="1" applyFill="1" applyBorder="1"/>
    <xf numFmtId="177" fontId="0" fillId="0" borderId="1" xfId="0" applyNumberFormat="1" applyBorder="1" applyAlignment="1">
      <alignment horizontal="right"/>
    </xf>
    <xf numFmtId="38" fontId="1" fillId="0" borderId="33" xfId="1" applyBorder="1"/>
    <xf numFmtId="38" fontId="0" fillId="0" borderId="2" xfId="1" applyFont="1" applyBorder="1"/>
    <xf numFmtId="38" fontId="0" fillId="0" borderId="8" xfId="1" applyFont="1" applyBorder="1"/>
    <xf numFmtId="38" fontId="1" fillId="0" borderId="38" xfId="1" applyBorder="1"/>
    <xf numFmtId="179" fontId="0" fillId="0" borderId="37" xfId="1" applyNumberFormat="1" applyFont="1" applyFill="1" applyBorder="1"/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CCFF"/>
      <color rgb="FFFFFFCC"/>
      <color rgb="FFFC08F0"/>
      <color rgb="FFFF99FF"/>
      <color rgb="FF00CC66"/>
      <color rgb="FFCC99FF"/>
      <color rgb="FFFFFF00"/>
      <color rgb="FFCC0000"/>
      <color rgb="FFC0000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spPr>
              <a:solidFill>
                <a:schemeClr val="tx2">
                  <a:lumMod val="20000"/>
                  <a:lumOff val="80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令和2年</c:v>
                </c:pt>
                <c:pt idx="7">
                  <c:v>令和3年</c:v>
                </c:pt>
                <c:pt idx="8">
                  <c:v>令和4年</c:v>
                </c:pt>
                <c:pt idx="9">
                  <c:v>令和5年12月</c:v>
                </c:pt>
                <c:pt idx="10">
                  <c:v>令和6年1月</c:v>
                </c:pt>
              </c:strCache>
            </c:strRef>
          </c:cat>
          <c:val>
            <c:numRef>
              <c:f>'1・面積、会員数'!$C$38:$M$38</c:f>
              <c:numCache>
                <c:formatCode>General</c:formatCode>
                <c:ptCount val="11"/>
                <c:pt idx="0">
                  <c:v>171</c:v>
                </c:pt>
                <c:pt idx="1">
                  <c:v>171</c:v>
                </c:pt>
                <c:pt idx="2">
                  <c:v>171</c:v>
                </c:pt>
                <c:pt idx="3">
                  <c:v>171</c:v>
                </c:pt>
                <c:pt idx="4">
                  <c:v>170</c:v>
                </c:pt>
                <c:pt idx="5">
                  <c:v>171</c:v>
                </c:pt>
                <c:pt idx="6">
                  <c:v>169</c:v>
                </c:pt>
                <c:pt idx="7">
                  <c:v>171</c:v>
                </c:pt>
                <c:pt idx="8">
                  <c:v>169</c:v>
                </c:pt>
                <c:pt idx="9">
                  <c:v>170</c:v>
                </c:pt>
                <c:pt idx="10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solidFill>
                <a:srgbClr val="FFFFCC"/>
              </a:solidFill>
              <a:ln w="9525">
                <a:solidFill>
                  <a:srgbClr val="7030A0"/>
                </a:solidFill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令和2年</c:v>
                </c:pt>
                <c:pt idx="7">
                  <c:v>令和3年</c:v>
                </c:pt>
                <c:pt idx="8">
                  <c:v>令和4年</c:v>
                </c:pt>
                <c:pt idx="9">
                  <c:v>令和5年12月</c:v>
                </c:pt>
                <c:pt idx="10">
                  <c:v>令和6年1月</c:v>
                </c:pt>
              </c:strCache>
            </c:strRef>
          </c:cat>
          <c:val>
            <c:numRef>
              <c:f>'1・面積、会員数'!$C$36:$M$36</c:f>
              <c:numCache>
                <c:formatCode>General</c:formatCode>
                <c:ptCount val="11"/>
                <c:pt idx="0">
                  <c:v>99.5</c:v>
                </c:pt>
                <c:pt idx="1">
                  <c:v>100.7</c:v>
                </c:pt>
                <c:pt idx="2">
                  <c:v>106.9</c:v>
                </c:pt>
                <c:pt idx="3">
                  <c:v>108.5</c:v>
                </c:pt>
                <c:pt idx="4">
                  <c:v>114.8</c:v>
                </c:pt>
                <c:pt idx="5">
                  <c:v>122.6</c:v>
                </c:pt>
                <c:pt idx="6">
                  <c:v>120.5</c:v>
                </c:pt>
                <c:pt idx="7">
                  <c:v>125.7</c:v>
                </c:pt>
                <c:pt idx="8">
                  <c:v>141.4</c:v>
                </c:pt>
                <c:pt idx="9">
                  <c:v>149.5</c:v>
                </c:pt>
                <c:pt idx="10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5-466A-9492-2FF9264C8A50}"/>
            </c:ext>
          </c:extLst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     (万㎡）</c:v>
                </c:pt>
              </c:strCache>
            </c:strRef>
          </c:tx>
          <c:dLbls>
            <c:spPr>
              <a:solidFill>
                <a:schemeClr val="accent3">
                  <a:lumMod val="60000"/>
                  <a:lumOff val="40000"/>
                </a:schemeClr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令和2年</c:v>
                </c:pt>
                <c:pt idx="7">
                  <c:v>令和3年</c:v>
                </c:pt>
                <c:pt idx="8">
                  <c:v>令和4年</c:v>
                </c:pt>
                <c:pt idx="9">
                  <c:v>令和5年12月</c:v>
                </c:pt>
                <c:pt idx="10">
                  <c:v>令和6年1月</c:v>
                </c:pt>
              </c:strCache>
            </c:strRef>
          </c:cat>
          <c:val>
            <c:numRef>
              <c:f>'1・面積、会員数'!$C$37:$M$37</c:f>
              <c:numCache>
                <c:formatCode>General</c:formatCode>
                <c:ptCount val="11"/>
                <c:pt idx="0">
                  <c:v>225.3</c:v>
                </c:pt>
                <c:pt idx="1">
                  <c:v>226.3</c:v>
                </c:pt>
                <c:pt idx="2">
                  <c:v>228.9</c:v>
                </c:pt>
                <c:pt idx="3">
                  <c:v>231.8</c:v>
                </c:pt>
                <c:pt idx="4">
                  <c:v>234.9</c:v>
                </c:pt>
                <c:pt idx="5">
                  <c:v>240.8</c:v>
                </c:pt>
                <c:pt idx="6">
                  <c:v>233.6</c:v>
                </c:pt>
                <c:pt idx="7">
                  <c:v>240.2</c:v>
                </c:pt>
                <c:pt idx="8">
                  <c:v>239.9</c:v>
                </c:pt>
                <c:pt idx="9">
                  <c:v>246.5</c:v>
                </c:pt>
                <c:pt idx="10">
                  <c:v>246.9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9717590784180777E-3"/>
                  <c:y val="-7.2632908771321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5729802704165897E-2"/>
                  <c:y val="1.104950845188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1.04167266297979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1.3970792815389002E-2"/>
                  <c:y val="3.8173355777071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1.0489504738800601E-2"/>
                  <c:y val="1.0987563268425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ゴム製品</c:v>
                </c:pt>
                <c:pt idx="2">
                  <c:v>紙・パルプ</c:v>
                </c:pt>
                <c:pt idx="3">
                  <c:v>非鉄金属</c:v>
                </c:pt>
                <c:pt idx="4">
                  <c:v>その他の製造工業品</c:v>
                </c:pt>
                <c:pt idx="5">
                  <c:v>金属製品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化学繊維糸</c:v>
                </c:pt>
                <c:pt idx="9">
                  <c:v>その他の食料工業品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17470</c:v>
                </c:pt>
                <c:pt idx="1">
                  <c:v>7267</c:v>
                </c:pt>
                <c:pt idx="2">
                  <c:v>7237</c:v>
                </c:pt>
                <c:pt idx="3">
                  <c:v>4838</c:v>
                </c:pt>
                <c:pt idx="4">
                  <c:v>3791</c:v>
                </c:pt>
                <c:pt idx="5">
                  <c:v>3201</c:v>
                </c:pt>
                <c:pt idx="6">
                  <c:v>2239</c:v>
                </c:pt>
                <c:pt idx="7">
                  <c:v>1658</c:v>
                </c:pt>
                <c:pt idx="8">
                  <c:v>1461</c:v>
                </c:pt>
                <c:pt idx="9">
                  <c:v>1196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167985855553959E-3"/>
                  <c:y val="-7.38718124404547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3.3716412080343743E-3"/>
                  <c:y val="1.10180996264676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1.7680557554326597E-3"/>
                  <c:y val="1.10495084518823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1.6858206040171872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6400430363959074E-3"/>
                  <c:y val="1.47426628402186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-3.6009636692953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3.4904710018297323E-3"/>
                  <c:y val="-3.6629088527518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1.7498269635355633E-3"/>
                  <c:y val="-1.1173107996337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5.1945203977438884E-3"/>
                  <c:y val="3.75509957179301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ゴム製品</c:v>
                </c:pt>
                <c:pt idx="2">
                  <c:v>紙・パルプ</c:v>
                </c:pt>
                <c:pt idx="3">
                  <c:v>非鉄金属</c:v>
                </c:pt>
                <c:pt idx="4">
                  <c:v>その他の製造工業品</c:v>
                </c:pt>
                <c:pt idx="5">
                  <c:v>金属製品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化学繊維糸</c:v>
                </c:pt>
                <c:pt idx="9">
                  <c:v>その他の食料工業品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9416</c:v>
                </c:pt>
                <c:pt idx="1">
                  <c:v>2882</c:v>
                </c:pt>
                <c:pt idx="2">
                  <c:v>16247</c:v>
                </c:pt>
                <c:pt idx="3">
                  <c:v>5656</c:v>
                </c:pt>
                <c:pt idx="4">
                  <c:v>3463</c:v>
                </c:pt>
                <c:pt idx="5">
                  <c:v>2859</c:v>
                </c:pt>
                <c:pt idx="6">
                  <c:v>1971</c:v>
                </c:pt>
                <c:pt idx="7">
                  <c:v>3998</c:v>
                </c:pt>
                <c:pt idx="8">
                  <c:v>1815</c:v>
                </c:pt>
                <c:pt idx="9">
                  <c:v>2416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2.2657952069716759E-2"/>
                  <c:y val="1.1363039847291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1.3943355119825708E-2"/>
                  <c:y val="1.5194166070150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1.3943355119825772E-2"/>
                  <c:y val="1.5151216893342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1.9172113289760349E-2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3943355119825708E-2"/>
                  <c:y val="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化学肥料</c:v>
                </c:pt>
                <c:pt idx="8">
                  <c:v>電気機械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49298</c:v>
                </c:pt>
                <c:pt idx="1">
                  <c:v>11403</c:v>
                </c:pt>
                <c:pt idx="2">
                  <c:v>7365</c:v>
                </c:pt>
                <c:pt idx="3">
                  <c:v>5040</c:v>
                </c:pt>
                <c:pt idx="4">
                  <c:v>4703</c:v>
                </c:pt>
                <c:pt idx="5">
                  <c:v>3529</c:v>
                </c:pt>
                <c:pt idx="6">
                  <c:v>3109</c:v>
                </c:pt>
                <c:pt idx="7">
                  <c:v>1930</c:v>
                </c:pt>
                <c:pt idx="8">
                  <c:v>1799</c:v>
                </c:pt>
                <c:pt idx="9">
                  <c:v>1601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0448321410804042E-2"/>
                  <c:y val="7.5751610594130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8.7055392585730709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-3.4858387799563953E-3"/>
                  <c:y val="-2.9825817234336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-9.0576913179970157E-6"/>
                  <c:y val="7.5754593175852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5.1650798552141768E-3"/>
                  <c:y val="1.8938499164877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0"/>
                  <c:y val="7.5751610594130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化学肥料</c:v>
                </c:pt>
                <c:pt idx="8">
                  <c:v>電気機械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44148</c:v>
                </c:pt>
                <c:pt idx="1">
                  <c:v>13696</c:v>
                </c:pt>
                <c:pt idx="2">
                  <c:v>10273</c:v>
                </c:pt>
                <c:pt idx="3">
                  <c:v>6667</c:v>
                </c:pt>
                <c:pt idx="4">
                  <c:v>7970</c:v>
                </c:pt>
                <c:pt idx="5">
                  <c:v>16634</c:v>
                </c:pt>
                <c:pt idx="6">
                  <c:v>3070</c:v>
                </c:pt>
                <c:pt idx="7">
                  <c:v>3237</c:v>
                </c:pt>
                <c:pt idx="8">
                  <c:v>1996</c:v>
                </c:pt>
                <c:pt idx="9">
                  <c:v>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ja-JP" altLang="en-US" sz="1100" baseline="0"/>
              <a:t> </a:t>
            </a:r>
            <a:r>
              <a:rPr lang="en-US" altLang="ja-JP" sz="1100" baseline="0"/>
              <a:t>6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638297872340425E-2"/>
                  <c:y val="7.7519379844960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3.5460992907801418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1.5957446808510637E-2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1.7730496453901359E-3"/>
                  <c:y val="-1.5504181163401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7.0921985815602835E-3"/>
                  <c:y val="-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425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0638297872340425E-2"/>
                  <c:y val="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1.7730496453900711E-2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その他の機械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鉄鋼</c:v>
                </c:pt>
                <c:pt idx="9">
                  <c:v>紙・パルプ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21682</c:v>
                </c:pt>
                <c:pt idx="1">
                  <c:v>19809</c:v>
                </c:pt>
                <c:pt idx="2">
                  <c:v>19572</c:v>
                </c:pt>
                <c:pt idx="3">
                  <c:v>17472</c:v>
                </c:pt>
                <c:pt idx="4">
                  <c:v>17018</c:v>
                </c:pt>
                <c:pt idx="5">
                  <c:v>14897</c:v>
                </c:pt>
                <c:pt idx="6">
                  <c:v>10671</c:v>
                </c:pt>
                <c:pt idx="7">
                  <c:v>8579</c:v>
                </c:pt>
                <c:pt idx="8">
                  <c:v>8748</c:v>
                </c:pt>
                <c:pt idx="9">
                  <c:v>5326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2411347517730497E-2"/>
                  <c:y val="1.1627601782335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1.2411347517730464E-2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3.5460992907801743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7.0921985815602185E-3"/>
                  <c:y val="2.325550875907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8.8652482269502893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3.5460992907801418E-3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7.0921985815602835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-1.7730496453900709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7.0921985815601534E-3"/>
                  <c:y val="3.8753586034303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その他の機械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鉄鋼</c:v>
                </c:pt>
                <c:pt idx="9">
                  <c:v>紙・パルプ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14125</c:v>
                </c:pt>
                <c:pt idx="1">
                  <c:v>3585</c:v>
                </c:pt>
                <c:pt idx="2">
                  <c:v>31319</c:v>
                </c:pt>
                <c:pt idx="3">
                  <c:v>16435</c:v>
                </c:pt>
                <c:pt idx="4">
                  <c:v>17089</c:v>
                </c:pt>
                <c:pt idx="5">
                  <c:v>14208</c:v>
                </c:pt>
                <c:pt idx="6">
                  <c:v>10169</c:v>
                </c:pt>
                <c:pt idx="7">
                  <c:v>13380</c:v>
                </c:pt>
                <c:pt idx="8">
                  <c:v>8512</c:v>
                </c:pt>
                <c:pt idx="9">
                  <c:v>5027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その他の製造工業品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動植物性飼・肥料</c:v>
                </c:pt>
                <c:pt idx="9">
                  <c:v>雑品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22410</c:v>
                </c:pt>
                <c:pt idx="1">
                  <c:v>14073</c:v>
                </c:pt>
                <c:pt idx="2">
                  <c:v>8174</c:v>
                </c:pt>
                <c:pt idx="3">
                  <c:v>4754</c:v>
                </c:pt>
                <c:pt idx="4">
                  <c:v>4559</c:v>
                </c:pt>
                <c:pt idx="5">
                  <c:v>2516</c:v>
                </c:pt>
                <c:pt idx="6">
                  <c:v>2101</c:v>
                </c:pt>
                <c:pt idx="7">
                  <c:v>2041</c:v>
                </c:pt>
                <c:pt idx="8">
                  <c:v>1402</c:v>
                </c:pt>
                <c:pt idx="9">
                  <c:v>1274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7.1112510936132984E-3"/>
                  <c:y val="-5.6142714782607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7.1111111111111115E-3"/>
                  <c:y val="-3.56506238859193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8.888888888888823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2.4955436720142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32031E-3"/>
                  <c:y val="-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3.5555555555555557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その他の製造工業品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動植物性飼・肥料</c:v>
                </c:pt>
                <c:pt idx="9">
                  <c:v>雑品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24157</c:v>
                </c:pt>
                <c:pt idx="1">
                  <c:v>6094</c:v>
                </c:pt>
                <c:pt idx="2">
                  <c:v>3418</c:v>
                </c:pt>
                <c:pt idx="3">
                  <c:v>6268</c:v>
                </c:pt>
                <c:pt idx="4">
                  <c:v>5713</c:v>
                </c:pt>
                <c:pt idx="5">
                  <c:v>825</c:v>
                </c:pt>
                <c:pt idx="6">
                  <c:v>542</c:v>
                </c:pt>
                <c:pt idx="7">
                  <c:v>1368</c:v>
                </c:pt>
                <c:pt idx="8">
                  <c:v>0</c:v>
                </c:pt>
                <c:pt idx="9">
                  <c:v>1138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0507918793615364E-2"/>
                  <c:y val="-1.9817014398623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EF-43D2-81FC-57F5CBBF9D70}"/>
                </c:ext>
              </c:extLst>
            </c:dLbl>
            <c:dLbl>
              <c:idx val="1"/>
              <c:layout>
                <c:manualLayout>
                  <c:x val="-1.3998387996776026E-2"/>
                  <c:y val="-2.84235656983555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EF-43D2-81FC-57F5CBBF9D70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EF-43D2-81FC-57F5CBBF9D70}"/>
                </c:ext>
              </c:extLst>
            </c:dLbl>
            <c:dLbl>
              <c:idx val="3"/>
              <c:layout>
                <c:manualLayout>
                  <c:x val="-1.0521696598948754E-2"/>
                  <c:y val="-1.62877945341578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EF-43D2-81FC-57F5CBBF9D70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EF-43D2-81FC-57F5CBBF9D70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EF-43D2-81FC-57F5CBBF9D70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EF-43D2-81FC-57F5CBBF9D70}"/>
                </c:ext>
              </c:extLst>
            </c:dLbl>
            <c:dLbl>
              <c:idx val="7"/>
              <c:layout>
                <c:manualLayout>
                  <c:x val="-8.7903775807552896E-3"/>
                  <c:y val="-1.6507258626569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EF-43D2-81FC-57F5CBBF9D70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EF-43D2-81FC-57F5CBBF9D70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石油製品</c:v>
                </c:pt>
                <c:pt idx="7">
                  <c:v>雑品</c:v>
                </c:pt>
                <c:pt idx="8">
                  <c:v>紙・パルプ</c:v>
                </c:pt>
                <c:pt idx="9">
                  <c:v>その他の機械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35051</c:v>
                </c:pt>
                <c:pt idx="1">
                  <c:v>9957</c:v>
                </c:pt>
                <c:pt idx="2">
                  <c:v>9352</c:v>
                </c:pt>
                <c:pt idx="3">
                  <c:v>8937</c:v>
                </c:pt>
                <c:pt idx="4">
                  <c:v>4932</c:v>
                </c:pt>
                <c:pt idx="5">
                  <c:v>4211</c:v>
                </c:pt>
                <c:pt idx="6">
                  <c:v>2526</c:v>
                </c:pt>
                <c:pt idx="7">
                  <c:v>1368</c:v>
                </c:pt>
                <c:pt idx="8">
                  <c:v>1048</c:v>
                </c:pt>
                <c:pt idx="9">
                  <c:v>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EF-43D2-81FC-57F5CBBF9D70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EF-43D2-81FC-57F5CBBF9D70}"/>
                </c:ext>
              </c:extLst>
            </c:dLbl>
            <c:dLbl>
              <c:idx val="1"/>
              <c:layout>
                <c:manualLayout>
                  <c:x val="3.499562554680665E-3"/>
                  <c:y val="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EF-43D2-81FC-57F5CBBF9D70}"/>
                </c:ext>
              </c:extLst>
            </c:dLbl>
            <c:dLbl>
              <c:idx val="2"/>
              <c:layout>
                <c:manualLayout>
                  <c:x val="8.7625464139817165E-3"/>
                  <c:y val="1.84278660082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EF-43D2-81FC-57F5CBBF9D70}"/>
                </c:ext>
              </c:extLst>
            </c:dLbl>
            <c:dLbl>
              <c:idx val="3"/>
              <c:layout>
                <c:manualLayout>
                  <c:x val="5.2723527669276916E-3"/>
                  <c:y val="1.5034180049527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EF-43D2-81FC-57F5CBBF9D70}"/>
                </c:ext>
              </c:extLst>
            </c:dLbl>
            <c:dLbl>
              <c:idx val="4"/>
              <c:layout>
                <c:manualLayout>
                  <c:x val="5.2538905077810158E-3"/>
                  <c:y val="1.5128786867743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EF-43D2-81FC-57F5CBBF9D70}"/>
                </c:ext>
              </c:extLst>
            </c:dLbl>
            <c:dLbl>
              <c:idx val="5"/>
              <c:layout>
                <c:manualLayout>
                  <c:x val="3.4995625546807292E-3"/>
                  <c:y val="-1.1362605098091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EF-43D2-81FC-57F5CBBF9D70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EF-43D2-81FC-57F5CBBF9D70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EF-43D2-81FC-57F5CBBF9D70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FEF-43D2-81FC-57F5CBBF9D70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石油製品</c:v>
                </c:pt>
                <c:pt idx="7">
                  <c:v>雑品</c:v>
                </c:pt>
                <c:pt idx="8">
                  <c:v>紙・パルプ</c:v>
                </c:pt>
                <c:pt idx="9">
                  <c:v>その他の機械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25036</c:v>
                </c:pt>
                <c:pt idx="1">
                  <c:v>9851</c:v>
                </c:pt>
                <c:pt idx="2">
                  <c:v>9168</c:v>
                </c:pt>
                <c:pt idx="3">
                  <c:v>8526</c:v>
                </c:pt>
                <c:pt idx="4">
                  <c:v>4579</c:v>
                </c:pt>
                <c:pt idx="5">
                  <c:v>4227</c:v>
                </c:pt>
                <c:pt idx="6">
                  <c:v>1202</c:v>
                </c:pt>
                <c:pt idx="7">
                  <c:v>771</c:v>
                </c:pt>
                <c:pt idx="8">
                  <c:v>1020</c:v>
                </c:pt>
                <c:pt idx="9">
                  <c:v>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FEF-43D2-81FC-57F5CBBF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5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10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74882264700709E-3"/>
                  <c:y val="-2.1505658566872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3D-4690-B2A9-F43EFE9F0619}"/>
                </c:ext>
              </c:extLst>
            </c:dLbl>
            <c:dLbl>
              <c:idx val="1"/>
              <c:layout>
                <c:manualLayout>
                  <c:x val="-1.3979905811760601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3D-4690-B2A9-F43EFE9F0619}"/>
                </c:ext>
              </c:extLst>
            </c:dLbl>
            <c:dLbl>
              <c:idx val="2"/>
              <c:layout>
                <c:manualLayout>
                  <c:x val="-6.9899529058803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3D-4690-B2A9-F43EFE9F0619}"/>
                </c:ext>
              </c:extLst>
            </c:dLbl>
            <c:dLbl>
              <c:idx val="3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D-4690-B2A9-F43EFE9F0619}"/>
                </c:ext>
              </c:extLst>
            </c:dLbl>
            <c:dLbl>
              <c:idx val="4"/>
              <c:layout>
                <c:manualLayout>
                  <c:x val="-6.9900905033784952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3D-4690-B2A9-F43EFE9F0619}"/>
                </c:ext>
              </c:extLst>
            </c:dLbl>
            <c:dLbl>
              <c:idx val="5"/>
              <c:layout>
                <c:manualLayout>
                  <c:x val="-8.737441132350419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3D-4690-B2A9-F43EFE9F0619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D-4690-B2A9-F43EFE9F0619}"/>
                </c:ext>
              </c:extLst>
            </c:dLbl>
            <c:dLbl>
              <c:idx val="7"/>
              <c:layout>
                <c:manualLayout>
                  <c:x val="-8.7374411323503549E-3"/>
                  <c:y val="-7.1687410041486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3D-4690-B2A9-F43EFE9F0619}"/>
                </c:ext>
              </c:extLst>
            </c:dLbl>
            <c:dLbl>
              <c:idx val="8"/>
              <c:layout>
                <c:manualLayout>
                  <c:x val="-1.0484929358820554E-2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3D-4690-B2A9-F43EFE9F0619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雑品</c:v>
                </c:pt>
                <c:pt idx="6">
                  <c:v>ゴム製品</c:v>
                </c:pt>
                <c:pt idx="7">
                  <c:v>飲料</c:v>
                </c:pt>
                <c:pt idx="8">
                  <c:v>その他の製造工業品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283745</c:v>
                </c:pt>
                <c:pt idx="1">
                  <c:v>105992</c:v>
                </c:pt>
                <c:pt idx="2">
                  <c:v>20150</c:v>
                </c:pt>
                <c:pt idx="3">
                  <c:v>14915</c:v>
                </c:pt>
                <c:pt idx="4">
                  <c:v>11526</c:v>
                </c:pt>
                <c:pt idx="5">
                  <c:v>11343</c:v>
                </c:pt>
                <c:pt idx="6">
                  <c:v>9842</c:v>
                </c:pt>
                <c:pt idx="7">
                  <c:v>9575</c:v>
                </c:pt>
                <c:pt idx="8">
                  <c:v>9452</c:v>
                </c:pt>
                <c:pt idx="9">
                  <c:v>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3D-4690-B2A9-F43EFE9F0619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222370491170766E-2"/>
                  <c:y val="7.1684587813620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3D-4690-B2A9-F43EFE9F0619}"/>
                </c:ext>
              </c:extLst>
            </c:dLbl>
            <c:dLbl>
              <c:idx val="1"/>
              <c:layout>
                <c:manualLayout>
                  <c:x val="8.7374411323503549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3D-4690-B2A9-F43EFE9F0619}"/>
                </c:ext>
              </c:extLst>
            </c:dLbl>
            <c:dLbl>
              <c:idx val="2"/>
              <c:layout>
                <c:manualLayout>
                  <c:x val="8.7374411323503549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3D-4690-B2A9-F43EFE9F061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3D-4690-B2A9-F43EFE9F0619}"/>
                </c:ext>
              </c:extLst>
            </c:dLbl>
            <c:dLbl>
              <c:idx val="4"/>
              <c:layout>
                <c:manualLayout>
                  <c:x val="6.9899529058802205E-3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3D-4690-B2A9-F43EFE9F0619}"/>
                </c:ext>
              </c:extLst>
            </c:dLbl>
            <c:dLbl>
              <c:idx val="5"/>
              <c:layout>
                <c:manualLayout>
                  <c:x val="5.2423270819120654E-3"/>
                  <c:y val="2.15053763440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3D-4690-B2A9-F43EFE9F0619}"/>
                </c:ext>
              </c:extLst>
            </c:dLbl>
            <c:dLbl>
              <c:idx val="6"/>
              <c:layout>
                <c:manualLayout>
                  <c:x val="3.4949764529401419E-3"/>
                  <c:y val="-2.1505940789659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3D-4690-B2A9-F43EFE9F0619}"/>
                </c:ext>
              </c:extLst>
            </c:dLbl>
            <c:dLbl>
              <c:idx val="7"/>
              <c:layout>
                <c:manualLayout>
                  <c:x val="5.2424646794100851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3D-4690-B2A9-F43EFE9F0619}"/>
                </c:ext>
              </c:extLst>
            </c:dLbl>
            <c:dLbl>
              <c:idx val="8"/>
              <c:layout>
                <c:manualLayout>
                  <c:x val="-1.7474882264701991E-3"/>
                  <c:y val="7.1684587813618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3D-4690-B2A9-F43EFE9F061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雑品</c:v>
                </c:pt>
                <c:pt idx="6">
                  <c:v>ゴム製品</c:v>
                </c:pt>
                <c:pt idx="7">
                  <c:v>飲料</c:v>
                </c:pt>
                <c:pt idx="8">
                  <c:v>その他の製造工業品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256155</c:v>
                </c:pt>
                <c:pt idx="1">
                  <c:v>79466</c:v>
                </c:pt>
                <c:pt idx="2">
                  <c:v>19721</c:v>
                </c:pt>
                <c:pt idx="3">
                  <c:v>16211</c:v>
                </c:pt>
                <c:pt idx="4">
                  <c:v>11775</c:v>
                </c:pt>
                <c:pt idx="5">
                  <c:v>10467</c:v>
                </c:pt>
                <c:pt idx="6">
                  <c:v>6983</c:v>
                </c:pt>
                <c:pt idx="7">
                  <c:v>12617</c:v>
                </c:pt>
                <c:pt idx="8">
                  <c:v>14442</c:v>
                </c:pt>
                <c:pt idx="9">
                  <c:v>7048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73D-4690-B2A9-F43EFE9F0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ja-JP" altLang="en-US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3.3684005143944873E-2"/>
              <c:y val="4.3010752688172046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  <c:max val="35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4090965901989525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'8・保管高'!$C$52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3.569694852156813E-3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8.924588492143691E-3"/>
                  <c:y val="-1.1544238788333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7.1396707937149209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1.784917698428673E-3"/>
                  <c:y val="-1.4430014430014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5.3547530952862809E-3"/>
                  <c:y val="-1.4430241674336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070950619057243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8.65800865800876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麦</c:v>
                </c:pt>
                <c:pt idx="9">
                  <c:v>鉄鋼</c:v>
                </c:pt>
              </c:strCache>
            </c:strRef>
          </c:cat>
          <c:val>
            <c:numRef>
              <c:f>'8・保管高'!$N$3:$N$12</c:f>
              <c:numCache>
                <c:formatCode>#,##0_ ;[Red]\-#,##0\ </c:formatCode>
                <c:ptCount val="10"/>
                <c:pt idx="0">
                  <c:v>445105</c:v>
                </c:pt>
                <c:pt idx="1">
                  <c:v>139269</c:v>
                </c:pt>
                <c:pt idx="2">
                  <c:v>136106</c:v>
                </c:pt>
                <c:pt idx="3">
                  <c:v>88275</c:v>
                </c:pt>
                <c:pt idx="4">
                  <c:v>77198</c:v>
                </c:pt>
                <c:pt idx="5">
                  <c:v>68835</c:v>
                </c:pt>
                <c:pt idx="6">
                  <c:v>65450</c:v>
                </c:pt>
                <c:pt idx="7">
                  <c:v>64863</c:v>
                </c:pt>
                <c:pt idx="8">
                  <c:v>52847</c:v>
                </c:pt>
                <c:pt idx="9">
                  <c:v>48583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'8・保管高'!$Q$1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6064259285858647E-2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8.9244479474430288E-3"/>
                  <c:y val="-1.058188833913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1.4279341587429906E-2"/>
                  <c:y val="-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7.139670793714888E-3"/>
                  <c:y val="8.6575541693650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5.354753095286215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7.1396707937148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0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1.7849176984287383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5.354753095286084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6.3089110680919396E-3"/>
                  <c:y val="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麦</c:v>
                </c:pt>
                <c:pt idx="9">
                  <c:v>鉄鋼</c:v>
                </c:pt>
              </c:strCache>
            </c:strRef>
          </c:cat>
          <c:val>
            <c:numRef>
              <c:f>'8・保管高'!$Q$3:$Q$12</c:f>
              <c:numCache>
                <c:formatCode>#,##0_ ;[Red]\-#,##0\ </c:formatCode>
                <c:ptCount val="10"/>
                <c:pt idx="0">
                  <c:v>327851</c:v>
                </c:pt>
                <c:pt idx="1">
                  <c:v>130081</c:v>
                </c:pt>
                <c:pt idx="2">
                  <c:v>145764</c:v>
                </c:pt>
                <c:pt idx="3">
                  <c:v>88360</c:v>
                </c:pt>
                <c:pt idx="4">
                  <c:v>72355</c:v>
                </c:pt>
                <c:pt idx="5">
                  <c:v>66363</c:v>
                </c:pt>
                <c:pt idx="6">
                  <c:v>73449</c:v>
                </c:pt>
                <c:pt idx="7">
                  <c:v>61570</c:v>
                </c:pt>
                <c:pt idx="8">
                  <c:v>54354</c:v>
                </c:pt>
                <c:pt idx="9">
                  <c:v>55075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5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6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9.0296490716438291E-2"/>
                  <c:y val="-7.79658792650918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0.19861184018664341"/>
                  <c:y val="-0.116971875075248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3.3795754163208229E-2"/>
                  <c:y val="-6.06125839774615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0.12934936551734452"/>
                  <c:y val="-6.71985841219389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55255699875119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0804585324270363"/>
                  <c:y val="-9.79204892966362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8.153681644495266E-4"/>
                  <c:y val="-6.84100267283103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0.10066476733143399"/>
                  <c:y val="-4.63517060367454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2.0550458715596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1.4955395532823354E-7"/>
                  <c:y val="-1.281514122661328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765185334739134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麦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'8・保管高'!$M$16:$M$26</c:f>
              <c:numCache>
                <c:formatCode>#,##0_ ;[Red]\-#,##0\ </c:formatCode>
                <c:ptCount val="11"/>
                <c:pt idx="0">
                  <c:v>445105</c:v>
                </c:pt>
                <c:pt idx="1">
                  <c:v>139269</c:v>
                </c:pt>
                <c:pt idx="2">
                  <c:v>136106</c:v>
                </c:pt>
                <c:pt idx="3">
                  <c:v>88275</c:v>
                </c:pt>
                <c:pt idx="4">
                  <c:v>77198</c:v>
                </c:pt>
                <c:pt idx="5">
                  <c:v>68835</c:v>
                </c:pt>
                <c:pt idx="6">
                  <c:v>65450</c:v>
                </c:pt>
                <c:pt idx="7">
                  <c:v>64863</c:v>
                </c:pt>
                <c:pt idx="8">
                  <c:v>52847</c:v>
                </c:pt>
                <c:pt idx="9">
                  <c:v>48583</c:v>
                </c:pt>
                <c:pt idx="10">
                  <c:v>323646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麦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'8・保管高'!$N$16:$N$26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麦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'8・保管高'!$P$16:$P$26</c:f>
              <c:numCache>
                <c:formatCode>#,##0_ ;[Red]\-#,##0\ </c:formatCode>
                <c:ptCount val="11"/>
                <c:pt idx="0">
                  <c:v>445105</c:v>
                </c:pt>
                <c:pt idx="1">
                  <c:v>139269</c:v>
                </c:pt>
                <c:pt idx="2">
                  <c:v>136106</c:v>
                </c:pt>
                <c:pt idx="3">
                  <c:v>88275</c:v>
                </c:pt>
                <c:pt idx="4">
                  <c:v>77198</c:v>
                </c:pt>
                <c:pt idx="5">
                  <c:v>68835</c:v>
                </c:pt>
                <c:pt idx="6">
                  <c:v>65450</c:v>
                </c:pt>
                <c:pt idx="7">
                  <c:v>64863</c:v>
                </c:pt>
                <c:pt idx="8">
                  <c:v>52847</c:v>
                </c:pt>
                <c:pt idx="9">
                  <c:v>48583</c:v>
                </c:pt>
                <c:pt idx="10">
                  <c:v>323646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5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0.15075928486038481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0.10708180561399291"/>
                  <c:y val="-4.8982894379581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0.1220266741466477"/>
                  <c:y val="-0.108742148610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1772768861907534"/>
                  <c:y val="-7.87277279995171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3.4023094441439097E-2"/>
                  <c:y val="-3.22372462062932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68070498821231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0.16834926168580067"/>
                  <c:y val="-0.117598334690922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0.13093199227959101"/>
                  <c:y val="-6.71681901831237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0.10205699478404893"/>
                  <c:y val="-8.20994961836667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2.2077965445159052E-3"/>
                  <c:y val="-3.31431502096720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054269933815517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3.9016382494172962E-2"/>
                  <c:y val="-2.69974356653694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4165347652154167"/>
                  <c:y val="0.147537695719069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'8・保管高'!$N$28:$N$38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麦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'8・保管高'!$P$28:$P$38</c:f>
              <c:numCache>
                <c:formatCode>#,##0_ ;[Red]\-#,##0\ </c:formatCode>
                <c:ptCount val="11"/>
                <c:pt idx="0">
                  <c:v>327851</c:v>
                </c:pt>
                <c:pt idx="1">
                  <c:v>130081</c:v>
                </c:pt>
                <c:pt idx="2">
                  <c:v>145764</c:v>
                </c:pt>
                <c:pt idx="3">
                  <c:v>88360</c:v>
                </c:pt>
                <c:pt idx="4">
                  <c:v>72355</c:v>
                </c:pt>
                <c:pt idx="5">
                  <c:v>66363</c:v>
                </c:pt>
                <c:pt idx="6">
                  <c:v>73449</c:v>
                </c:pt>
                <c:pt idx="7">
                  <c:v>61570</c:v>
                </c:pt>
                <c:pt idx="8">
                  <c:v>54354</c:v>
                </c:pt>
                <c:pt idx="9">
                  <c:v>55075</c:v>
                </c:pt>
                <c:pt idx="10" formatCode="#,##0_);[Red]\(#,##0\)">
                  <c:v>338752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'9・東部・富士'!$C$21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3.4541504766212637E-3"/>
                  <c:y val="-1.4773780843175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0542E-3"/>
                  <c:y val="-7.3249452381312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1248E-3"/>
                  <c:y val="-3.6006728468378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707955566881E-3"/>
                  <c:y val="1.1235053179794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8.73981483385073E-3"/>
                  <c:y val="1.1204225999295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707955565606E-3"/>
                  <c:y val="3.81733557770704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'9・東部・富士'!$B$22:$B$31</c:f>
              <c:strCache>
                <c:ptCount val="10"/>
                <c:pt idx="0">
                  <c:v>ゴム製品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化学繊維糸</c:v>
                </c:pt>
                <c:pt idx="5">
                  <c:v>雑品</c:v>
                </c:pt>
                <c:pt idx="6">
                  <c:v>非鉄金属</c:v>
                </c:pt>
                <c:pt idx="7">
                  <c:v>その他の日用品</c:v>
                </c:pt>
                <c:pt idx="8">
                  <c:v>金属製品</c:v>
                </c:pt>
                <c:pt idx="9">
                  <c:v>電気機械</c:v>
                </c:pt>
              </c:strCache>
            </c:strRef>
          </c:cat>
          <c:val>
            <c:numRef>
              <c:f>'9・東部・富士'!$C$22:$C$31</c:f>
              <c:numCache>
                <c:formatCode>#,##0_);[Red]\(#,##0\)</c:formatCode>
                <c:ptCount val="10"/>
                <c:pt idx="0">
                  <c:v>15668</c:v>
                </c:pt>
                <c:pt idx="1">
                  <c:v>11234</c:v>
                </c:pt>
                <c:pt idx="2">
                  <c:v>11152</c:v>
                </c:pt>
                <c:pt idx="3">
                  <c:v>6084</c:v>
                </c:pt>
                <c:pt idx="4">
                  <c:v>5720</c:v>
                </c:pt>
                <c:pt idx="5">
                  <c:v>5691</c:v>
                </c:pt>
                <c:pt idx="6">
                  <c:v>5483</c:v>
                </c:pt>
                <c:pt idx="7">
                  <c:v>4328</c:v>
                </c:pt>
                <c:pt idx="8">
                  <c:v>3265</c:v>
                </c:pt>
                <c:pt idx="9">
                  <c:v>3176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'9・東部・富士'!$D$21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-8.8128670600248395E-3"/>
                  <c:y val="-1.11425716382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1.2211919985197609E-2"/>
                  <c:y val="-3.0827180499607633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8.6483967571938623E-3"/>
                  <c:y val="1.1049508451882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3.3806870746900123E-3"/>
                  <c:y val="-7.4180084245449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3.4903339432440397E-3"/>
                  <c:y val="1.8559707595468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1.7498269635355633E-3"/>
                  <c:y val="1.8497762412011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3.4904710018297323E-3"/>
                  <c:y val="-7.47966278554402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16868485434E-3"/>
                  <c:y val="1.1080044809924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6.935164436038057E-3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'9・東部・富士'!$B$22:$B$31</c:f>
              <c:strCache>
                <c:ptCount val="10"/>
                <c:pt idx="0">
                  <c:v>ゴム製品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化学繊維糸</c:v>
                </c:pt>
                <c:pt idx="5">
                  <c:v>雑品</c:v>
                </c:pt>
                <c:pt idx="6">
                  <c:v>非鉄金属</c:v>
                </c:pt>
                <c:pt idx="7">
                  <c:v>その他の日用品</c:v>
                </c:pt>
                <c:pt idx="8">
                  <c:v>金属製品</c:v>
                </c:pt>
                <c:pt idx="9">
                  <c:v>電気機械</c:v>
                </c:pt>
              </c:strCache>
            </c:strRef>
          </c:cat>
          <c:val>
            <c:numRef>
              <c:f>'9・東部・富士'!$D$22:$D$31</c:f>
              <c:numCache>
                <c:formatCode>#,##0_);[Red]\(#,##0\)</c:formatCode>
                <c:ptCount val="10"/>
                <c:pt idx="0">
                  <c:v>12070</c:v>
                </c:pt>
                <c:pt idx="1">
                  <c:v>19200</c:v>
                </c:pt>
                <c:pt idx="2">
                  <c:v>9165</c:v>
                </c:pt>
                <c:pt idx="3">
                  <c:v>5382</c:v>
                </c:pt>
                <c:pt idx="4">
                  <c:v>2968</c:v>
                </c:pt>
                <c:pt idx="5">
                  <c:v>5933</c:v>
                </c:pt>
                <c:pt idx="6">
                  <c:v>4899</c:v>
                </c:pt>
                <c:pt idx="7">
                  <c:v>5373</c:v>
                </c:pt>
                <c:pt idx="8">
                  <c:v>2795</c:v>
                </c:pt>
                <c:pt idx="9">
                  <c:v>3098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2,469,012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2,469,012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220340</c:v>
                </c:pt>
                <c:pt idx="1">
                  <c:v>391815</c:v>
                </c:pt>
                <c:pt idx="2">
                  <c:v>514802</c:v>
                </c:pt>
                <c:pt idx="3">
                  <c:v>153912</c:v>
                </c:pt>
                <c:pt idx="4">
                  <c:v>277203</c:v>
                </c:pt>
                <c:pt idx="5">
                  <c:v>910940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'9・東部・富士'!$C$53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8.7145969498910684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1.3943355119825708E-2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5.2287581699346089E-3"/>
                  <c:y val="-3.7452278692435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1.7429193899782135E-3"/>
                  <c:y val="-2.982581724128076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-6.9443642225563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化学肥料</c:v>
                </c:pt>
                <c:pt idx="6">
                  <c:v>その他の化学工業品</c:v>
                </c:pt>
                <c:pt idx="7">
                  <c:v>合成樹脂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'9・東部・富士'!$C$54:$C$63</c:f>
              <c:numCache>
                <c:formatCode>#,##0_);[Red]\(#,##0\)</c:formatCode>
                <c:ptCount val="10"/>
                <c:pt idx="0">
                  <c:v>83643</c:v>
                </c:pt>
                <c:pt idx="1">
                  <c:v>17462</c:v>
                </c:pt>
                <c:pt idx="2">
                  <c:v>13303</c:v>
                </c:pt>
                <c:pt idx="3">
                  <c:v>8803</c:v>
                </c:pt>
                <c:pt idx="4">
                  <c:v>8518</c:v>
                </c:pt>
                <c:pt idx="5">
                  <c:v>8405</c:v>
                </c:pt>
                <c:pt idx="6">
                  <c:v>6695</c:v>
                </c:pt>
                <c:pt idx="7">
                  <c:v>5613</c:v>
                </c:pt>
                <c:pt idx="8">
                  <c:v>4995</c:v>
                </c:pt>
                <c:pt idx="9">
                  <c:v>4871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'9・東部・富士'!$D$53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9.1949290652393941E-6"/>
                  <c:y val="-1.8939990455738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3.4767810886384299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6.9716775599128538E-3"/>
                  <c:y val="1.5151216893342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8.7055392585730709E-3"/>
                  <c:y val="-2.272757098544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1.6792410752577496E-3"/>
                  <c:y val="-7.5766523502743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4269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6.9716775599127263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化学肥料</c:v>
                </c:pt>
                <c:pt idx="6">
                  <c:v>その他の化学工業品</c:v>
                </c:pt>
                <c:pt idx="7">
                  <c:v>合成樹脂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'9・東部・富士'!$D$54:$D$63</c:f>
              <c:numCache>
                <c:formatCode>#,##0_);[Red]\(#,##0\)</c:formatCode>
                <c:ptCount val="10"/>
                <c:pt idx="0">
                  <c:v>86352</c:v>
                </c:pt>
                <c:pt idx="1">
                  <c:v>22620</c:v>
                </c:pt>
                <c:pt idx="2">
                  <c:v>11807</c:v>
                </c:pt>
                <c:pt idx="3">
                  <c:v>9532</c:v>
                </c:pt>
                <c:pt idx="4">
                  <c:v>10626</c:v>
                </c:pt>
                <c:pt idx="5">
                  <c:v>12826</c:v>
                </c:pt>
                <c:pt idx="6">
                  <c:v>11671</c:v>
                </c:pt>
                <c:pt idx="7">
                  <c:v>6164</c:v>
                </c:pt>
                <c:pt idx="8">
                  <c:v>6887</c:v>
                </c:pt>
                <c:pt idx="9">
                  <c:v>5133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ja-JP" altLang="en-US" sz="1100" baseline="0"/>
              <a:t> </a:t>
            </a:r>
            <a:r>
              <a:rPr lang="en-US" altLang="ja-JP" sz="1100" baseline="0"/>
              <a:t>6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'10・清水・静岡'!$C$20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638297872340425E-2"/>
                  <c:y val="-3.552930532470695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1.7730496453900742E-2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1.0638297872340491E-2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1.2411347517730561E-2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1.5957446808510769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0638297872340555E-2"/>
                  <c:y val="2.3255813953488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1.418439716312056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3553E-3"/>
                  <c:y val="1.550326558017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雑品</c:v>
                </c:pt>
                <c:pt idx="6">
                  <c:v>鉄鋼</c:v>
                </c:pt>
                <c:pt idx="7">
                  <c:v>飲料</c:v>
                </c:pt>
                <c:pt idx="8">
                  <c:v>その他の製造工業品</c:v>
                </c:pt>
                <c:pt idx="9">
                  <c:v>電気機械</c:v>
                </c:pt>
              </c:strCache>
            </c:strRef>
          </c:cat>
          <c:val>
            <c:numRef>
              <c:f>'10・清水・静岡'!$C$21:$C$30</c:f>
              <c:numCache>
                <c:formatCode>#,##0_);[Red]\(#,##0\)</c:formatCode>
                <c:ptCount val="10"/>
                <c:pt idx="0">
                  <c:v>85707</c:v>
                </c:pt>
                <c:pt idx="1">
                  <c:v>50799</c:v>
                </c:pt>
                <c:pt idx="2">
                  <c:v>33044</c:v>
                </c:pt>
                <c:pt idx="3">
                  <c:v>29111</c:v>
                </c:pt>
                <c:pt idx="4">
                  <c:v>22770</c:v>
                </c:pt>
                <c:pt idx="5">
                  <c:v>16582</c:v>
                </c:pt>
                <c:pt idx="6">
                  <c:v>14961</c:v>
                </c:pt>
                <c:pt idx="7">
                  <c:v>13917</c:v>
                </c:pt>
                <c:pt idx="8">
                  <c:v>12095</c:v>
                </c:pt>
                <c:pt idx="9">
                  <c:v>11826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'10・清水・静岡'!$D$20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460992907801418E-3"/>
                  <c:y val="1.9379539766831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0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1.241134751773049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1.0638297872340425E-2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3.5460992907800767E-3"/>
                  <c:y val="1.1627601782335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5.3191489361702126E-3"/>
                  <c:y val="-1.1627906976744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-3.5460992907801418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7.0921985815601534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1.773049645389941E-3"/>
                  <c:y val="1.1627296587926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雑品</c:v>
                </c:pt>
                <c:pt idx="6">
                  <c:v>鉄鋼</c:v>
                </c:pt>
                <c:pt idx="7">
                  <c:v>飲料</c:v>
                </c:pt>
                <c:pt idx="8">
                  <c:v>その他の製造工業品</c:v>
                </c:pt>
                <c:pt idx="9">
                  <c:v>電気機械</c:v>
                </c:pt>
              </c:strCache>
            </c:strRef>
          </c:cat>
          <c:val>
            <c:numRef>
              <c:f>'10・清水・静岡'!$D$21:$D$30</c:f>
              <c:numCache>
                <c:formatCode>#,##0_);[Red]\(#,##0\)</c:formatCode>
                <c:ptCount val="10"/>
                <c:pt idx="0">
                  <c:v>85222</c:v>
                </c:pt>
                <c:pt idx="1">
                  <c:v>52129</c:v>
                </c:pt>
                <c:pt idx="2">
                  <c:v>20991</c:v>
                </c:pt>
                <c:pt idx="3">
                  <c:v>26456</c:v>
                </c:pt>
                <c:pt idx="4">
                  <c:v>22830</c:v>
                </c:pt>
                <c:pt idx="5">
                  <c:v>19631</c:v>
                </c:pt>
                <c:pt idx="6">
                  <c:v>16190</c:v>
                </c:pt>
                <c:pt idx="7">
                  <c:v>14007</c:v>
                </c:pt>
                <c:pt idx="8">
                  <c:v>11883</c:v>
                </c:pt>
                <c:pt idx="9">
                  <c:v>19145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25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'10・清水・静岡'!$C$53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8.8888888888888889E-3"/>
                  <c:y val="3.5650623885917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動植物性飼・肥料</c:v>
                </c:pt>
                <c:pt idx="9">
                  <c:v>化学肥料</c:v>
                </c:pt>
              </c:strCache>
            </c:strRef>
          </c:cat>
          <c:val>
            <c:numRef>
              <c:f>'10・清水・静岡'!$C$54:$C$63</c:f>
              <c:numCache>
                <c:formatCode>#,##0_);[Red]\(#,##0\)</c:formatCode>
                <c:ptCount val="10"/>
                <c:pt idx="0">
                  <c:v>15411</c:v>
                </c:pt>
                <c:pt idx="1">
                  <c:v>14956</c:v>
                </c:pt>
                <c:pt idx="2">
                  <c:v>8976</c:v>
                </c:pt>
                <c:pt idx="3">
                  <c:v>6533</c:v>
                </c:pt>
                <c:pt idx="4">
                  <c:v>2008</c:v>
                </c:pt>
                <c:pt idx="5">
                  <c:v>1827</c:v>
                </c:pt>
                <c:pt idx="6">
                  <c:v>1476</c:v>
                </c:pt>
                <c:pt idx="7">
                  <c:v>1466</c:v>
                </c:pt>
                <c:pt idx="8">
                  <c:v>1402</c:v>
                </c:pt>
                <c:pt idx="9">
                  <c:v>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'10・清水・静岡'!$D$53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5.3331933508311462E-3"/>
                  <c:y val="-3.5651185313065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3.5555555555555228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-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7777777777776473E-3"/>
                  <c:y val="1.7825311942958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1.7777777777776473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動植物性飼・肥料</c:v>
                </c:pt>
                <c:pt idx="9">
                  <c:v>化学肥料</c:v>
                </c:pt>
              </c:strCache>
            </c:strRef>
          </c:cat>
          <c:val>
            <c:numRef>
              <c:f>'10・清水・静岡'!$D$54:$D$63</c:f>
              <c:numCache>
                <c:formatCode>#,##0_);[Red]\(#,##0\)</c:formatCode>
                <c:ptCount val="10"/>
                <c:pt idx="0">
                  <c:v>14623</c:v>
                </c:pt>
                <c:pt idx="1">
                  <c:v>6608</c:v>
                </c:pt>
                <c:pt idx="2">
                  <c:v>2059</c:v>
                </c:pt>
                <c:pt idx="3">
                  <c:v>8557</c:v>
                </c:pt>
                <c:pt idx="4">
                  <c:v>1738</c:v>
                </c:pt>
                <c:pt idx="5">
                  <c:v>1655</c:v>
                </c:pt>
                <c:pt idx="6">
                  <c:v>1200</c:v>
                </c:pt>
                <c:pt idx="7">
                  <c:v>168</c:v>
                </c:pt>
                <c:pt idx="8">
                  <c:v>0</c:v>
                </c:pt>
                <c:pt idx="9">
                  <c:v>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2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'11・駿遠・西部'!$C$21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7590124069137107E-3"/>
                  <c:y val="-5.74817978261191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1.5990035143912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1.0507918793615397E-2"/>
                  <c:y val="1.5735575425953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2.1376988893336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1.7727902122470912E-3"/>
                  <c:y val="-1.18353426160712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米</c:v>
                </c:pt>
                <c:pt idx="9">
                  <c:v>石油製品</c:v>
                </c:pt>
              </c:strCache>
            </c:strRef>
          </c:cat>
          <c:val>
            <c:numRef>
              <c:f>'11・駿遠・西部'!$C$22:$C$31</c:f>
              <c:numCache>
                <c:formatCode>#,##0_);[Red]\(#,##0\)</c:formatCode>
                <c:ptCount val="10"/>
                <c:pt idx="0">
                  <c:v>23658</c:v>
                </c:pt>
                <c:pt idx="1">
                  <c:v>14961</c:v>
                </c:pt>
                <c:pt idx="2">
                  <c:v>13531</c:v>
                </c:pt>
                <c:pt idx="3">
                  <c:v>9760</c:v>
                </c:pt>
                <c:pt idx="4">
                  <c:v>7249</c:v>
                </c:pt>
                <c:pt idx="5">
                  <c:v>4389</c:v>
                </c:pt>
                <c:pt idx="6">
                  <c:v>3514</c:v>
                </c:pt>
                <c:pt idx="7">
                  <c:v>3206</c:v>
                </c:pt>
                <c:pt idx="8">
                  <c:v>3140</c:v>
                </c:pt>
                <c:pt idx="9">
                  <c:v>3073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'11・駿遠・西部'!$D$21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0083562389347005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749781277340332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7634213046203871E-3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5.2723527669277558E-3"/>
                  <c:y val="7.501223364028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-1.7543279531003506E-3"/>
                  <c:y val="7.076827260999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7.4380532941856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米</c:v>
                </c:pt>
                <c:pt idx="9">
                  <c:v>石油製品</c:v>
                </c:pt>
              </c:strCache>
            </c:strRef>
          </c:cat>
          <c:val>
            <c:numRef>
              <c:f>'11・駿遠・西部'!$D$22:$D$31</c:f>
              <c:numCache>
                <c:formatCode>#,##0_);[Red]\(#,##0\)</c:formatCode>
                <c:ptCount val="10"/>
                <c:pt idx="0">
                  <c:v>20081</c:v>
                </c:pt>
                <c:pt idx="1">
                  <c:v>15284</c:v>
                </c:pt>
                <c:pt idx="2">
                  <c:v>15127</c:v>
                </c:pt>
                <c:pt idx="3">
                  <c:v>7916</c:v>
                </c:pt>
                <c:pt idx="4">
                  <c:v>6757</c:v>
                </c:pt>
                <c:pt idx="5">
                  <c:v>5631</c:v>
                </c:pt>
                <c:pt idx="6">
                  <c:v>4133</c:v>
                </c:pt>
                <c:pt idx="7">
                  <c:v>3135</c:v>
                </c:pt>
                <c:pt idx="8">
                  <c:v>2427</c:v>
                </c:pt>
                <c:pt idx="9">
                  <c:v>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065957360736885"/>
          <c:y val="2.5089605734767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'11・駿遠・西部'!$C$54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8.7374411323503393E-3"/>
                  <c:y val="3.5839471678943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3.225862896170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-8.7374411323503549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1.7921429176191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'11・駿遠・西部'!$C$55:$C$64</c:f>
              <c:numCache>
                <c:formatCode>#,##0_);[Red]\(#,##0\)</c:formatCode>
                <c:ptCount val="10"/>
                <c:pt idx="0">
                  <c:v>404341</c:v>
                </c:pt>
                <c:pt idx="1">
                  <c:v>120367</c:v>
                </c:pt>
                <c:pt idx="2">
                  <c:v>38476</c:v>
                </c:pt>
                <c:pt idx="3">
                  <c:v>25045</c:v>
                </c:pt>
                <c:pt idx="4">
                  <c:v>22637</c:v>
                </c:pt>
                <c:pt idx="5">
                  <c:v>19556</c:v>
                </c:pt>
                <c:pt idx="6">
                  <c:v>17482</c:v>
                </c:pt>
                <c:pt idx="7">
                  <c:v>13707</c:v>
                </c:pt>
                <c:pt idx="8">
                  <c:v>13078</c:v>
                </c:pt>
                <c:pt idx="9">
                  <c:v>8635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'11・駿遠・西部'!$D$54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727394038230622E-2"/>
                  <c:y val="3.58422939068093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8.7374411323503237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3.4949764529401419E-3"/>
                  <c:y val="2.1505094121299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-3.4949764529402061E-3"/>
                  <c:y val="1.4336353117150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'11・駿遠・西部'!$D$55:$D$64</c:f>
              <c:numCache>
                <c:formatCode>#,##0_);[Red]\(#,##0\)</c:formatCode>
                <c:ptCount val="10"/>
                <c:pt idx="0">
                  <c:v>299610</c:v>
                </c:pt>
                <c:pt idx="1">
                  <c:v>110815</c:v>
                </c:pt>
                <c:pt idx="2">
                  <c:v>31368</c:v>
                </c:pt>
                <c:pt idx="3">
                  <c:v>25419</c:v>
                </c:pt>
                <c:pt idx="4">
                  <c:v>28760</c:v>
                </c:pt>
                <c:pt idx="5">
                  <c:v>20830</c:v>
                </c:pt>
                <c:pt idx="6">
                  <c:v>15049</c:v>
                </c:pt>
                <c:pt idx="7">
                  <c:v>18413</c:v>
                </c:pt>
                <c:pt idx="8">
                  <c:v>15927</c:v>
                </c:pt>
                <c:pt idx="9">
                  <c:v>8738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  <c:pt idx="4">
                  <c:v>100.2</c:v>
                </c:pt>
                <c:pt idx="5">
                  <c:v>97.8</c:v>
                </c:pt>
                <c:pt idx="6">
                  <c:v>101.8</c:v>
                </c:pt>
                <c:pt idx="7">
                  <c:v>102.7</c:v>
                </c:pt>
                <c:pt idx="8">
                  <c:v>99.6</c:v>
                </c:pt>
                <c:pt idx="9">
                  <c:v>98.3</c:v>
                </c:pt>
                <c:pt idx="10">
                  <c:v>92.6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92.4</c:v>
                </c:pt>
                <c:pt idx="1">
                  <c:v>95.3</c:v>
                </c:pt>
                <c:pt idx="2">
                  <c:v>92.5</c:v>
                </c:pt>
                <c:pt idx="3">
                  <c:v>93.4</c:v>
                </c:pt>
                <c:pt idx="4">
                  <c:v>95.2</c:v>
                </c:pt>
                <c:pt idx="5">
                  <c:v>99.5</c:v>
                </c:pt>
                <c:pt idx="6">
                  <c:v>101.2</c:v>
                </c:pt>
                <c:pt idx="7">
                  <c:v>108.1</c:v>
                </c:pt>
                <c:pt idx="8">
                  <c:v>97.5</c:v>
                </c:pt>
                <c:pt idx="9">
                  <c:v>99.6</c:v>
                </c:pt>
                <c:pt idx="10">
                  <c:v>98.6</c:v>
                </c:pt>
                <c:pt idx="11">
                  <c:v>102.6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3.2518583325232615E-2"/>
                  <c:y val="5.7505656620508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92-417B-9373-2060559042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  <c:pt idx="4">
                  <c:v>69.5</c:v>
                </c:pt>
                <c:pt idx="5">
                  <c:v>72.900000000000006</c:v>
                </c:pt>
                <c:pt idx="6" formatCode="0.0_ ">
                  <c:v>77.8</c:v>
                </c:pt>
                <c:pt idx="7">
                  <c:v>69.599999999999994</c:v>
                </c:pt>
                <c:pt idx="8">
                  <c:v>69.099999999999994</c:v>
                </c:pt>
                <c:pt idx="9">
                  <c:v>65.3</c:v>
                </c:pt>
                <c:pt idx="10">
                  <c:v>61.2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54.8</c:v>
                </c:pt>
                <c:pt idx="1">
                  <c:v>61.9</c:v>
                </c:pt>
                <c:pt idx="2">
                  <c:v>55.5</c:v>
                </c:pt>
                <c:pt idx="3">
                  <c:v>67.3</c:v>
                </c:pt>
                <c:pt idx="4">
                  <c:v>60.7</c:v>
                </c:pt>
                <c:pt idx="5">
                  <c:v>76</c:v>
                </c:pt>
                <c:pt idx="6" formatCode="0.0_ ">
                  <c:v>70.3</c:v>
                </c:pt>
                <c:pt idx="7">
                  <c:v>68</c:v>
                </c:pt>
                <c:pt idx="8">
                  <c:v>72</c:v>
                </c:pt>
                <c:pt idx="9">
                  <c:v>68.7</c:v>
                </c:pt>
                <c:pt idx="10">
                  <c:v>70</c:v>
                </c:pt>
                <c:pt idx="11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  <c:pt idx="4">
                  <c:v>68.3</c:v>
                </c:pt>
                <c:pt idx="5">
                  <c:v>74.900000000000006</c:v>
                </c:pt>
                <c:pt idx="6">
                  <c:v>76</c:v>
                </c:pt>
                <c:pt idx="7">
                  <c:v>67.599999999999994</c:v>
                </c:pt>
                <c:pt idx="8">
                  <c:v>69.8</c:v>
                </c:pt>
                <c:pt idx="9">
                  <c:v>66.599999999999994</c:v>
                </c:pt>
                <c:pt idx="10">
                  <c:v>67.099999999999994</c:v>
                </c:pt>
                <c:pt idx="11">
                  <c:v>76.3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58.5</c:v>
                </c:pt>
                <c:pt idx="1">
                  <c:v>64.400000000000006</c:v>
                </c:pt>
                <c:pt idx="2">
                  <c:v>60.6</c:v>
                </c:pt>
                <c:pt idx="3">
                  <c:v>71.900000000000006</c:v>
                </c:pt>
                <c:pt idx="4">
                  <c:v>63.4</c:v>
                </c:pt>
                <c:pt idx="5">
                  <c:v>75.900000000000006</c:v>
                </c:pt>
                <c:pt idx="6">
                  <c:v>69.2</c:v>
                </c:pt>
                <c:pt idx="7">
                  <c:v>61.7</c:v>
                </c:pt>
                <c:pt idx="8">
                  <c:v>75.099999999999994</c:v>
                </c:pt>
                <c:pt idx="9">
                  <c:v>68.7</c:v>
                </c:pt>
                <c:pt idx="10">
                  <c:v>71.2</c:v>
                </c:pt>
                <c:pt idx="11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mbria Math" panose="02040503050406030204" pitchFamily="18" charset="0"/>
                    <a:ea typeface="Cambria Math" panose="02040503050406030204" pitchFamily="18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68.7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  <c:pt idx="4">
                  <c:v>10.6</c:v>
                </c:pt>
                <c:pt idx="5">
                  <c:v>11.7</c:v>
                </c:pt>
                <c:pt idx="6">
                  <c:v>10.9</c:v>
                </c:pt>
                <c:pt idx="7">
                  <c:v>12.4</c:v>
                </c:pt>
                <c:pt idx="8">
                  <c:v>11.6</c:v>
                </c:pt>
                <c:pt idx="9">
                  <c:v>11.3</c:v>
                </c:pt>
                <c:pt idx="10">
                  <c:v>12.4</c:v>
                </c:pt>
                <c:pt idx="11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11.5</c:v>
                </c:pt>
                <c:pt idx="1">
                  <c:v>11.2</c:v>
                </c:pt>
                <c:pt idx="2">
                  <c:v>11.8</c:v>
                </c:pt>
                <c:pt idx="3">
                  <c:v>12.5</c:v>
                </c:pt>
                <c:pt idx="4">
                  <c:v>9.6999999999999993</c:v>
                </c:pt>
                <c:pt idx="5">
                  <c:v>12.4</c:v>
                </c:pt>
                <c:pt idx="6">
                  <c:v>11.3</c:v>
                </c:pt>
                <c:pt idx="7">
                  <c:v>9.8000000000000007</c:v>
                </c:pt>
                <c:pt idx="8">
                  <c:v>10.5</c:v>
                </c:pt>
                <c:pt idx="9">
                  <c:v>10.6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9.3000000000000007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18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17.899999999999999</c:v>
                </c:pt>
                <c:pt idx="7">
                  <c:v>18.2</c:v>
                </c:pt>
                <c:pt idx="8">
                  <c:v>18.2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19.3</c:v>
                </c:pt>
                <c:pt idx="2">
                  <c:v>19</c:v>
                </c:pt>
                <c:pt idx="3">
                  <c:v>19.100000000000001</c:v>
                </c:pt>
                <c:pt idx="4">
                  <c:v>18.8</c:v>
                </c:pt>
                <c:pt idx="5">
                  <c:v>19.100000000000001</c:v>
                </c:pt>
                <c:pt idx="6">
                  <c:v>19.100000000000001</c:v>
                </c:pt>
                <c:pt idx="7">
                  <c:v>18.3</c:v>
                </c:pt>
                <c:pt idx="8">
                  <c:v>18.2</c:v>
                </c:pt>
                <c:pt idx="9">
                  <c:v>17.5</c:v>
                </c:pt>
                <c:pt idx="10">
                  <c:v>16.8</c:v>
                </c:pt>
                <c:pt idx="11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latin typeface="Calibri" panose="020F0502020204030204" pitchFamily="34" charset="0"/>
                    <a:ea typeface="ＤＦ平成ゴシック体W5" panose="02010609000101010101" pitchFamily="1" charset="-128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6</a:t>
            </a:r>
            <a:r>
              <a:rPr lang="ja-JP" altLang="en-US" sz="1200" baseline="0"/>
              <a:t>年</a:t>
            </a:r>
            <a:r>
              <a:rPr lang="en-US" altLang="ja-JP" sz="1200" baseline="0"/>
              <a:t>1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layout>
        <c:manualLayout>
          <c:xMode val="edge"/>
          <c:yMode val="edge"/>
          <c:x val="0.30735521083816619"/>
          <c:y val="2.25988650298356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129386</c:v>
                </c:pt>
                <c:pt idx="1">
                  <c:v>246486</c:v>
                </c:pt>
                <c:pt idx="2">
                  <c:v>327276</c:v>
                </c:pt>
                <c:pt idx="3">
                  <c:v>127919</c:v>
                </c:pt>
                <c:pt idx="4">
                  <c:v>163640</c:v>
                </c:pt>
                <c:pt idx="5">
                  <c:v>593323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9.9800399201596807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1.1976047904191617E-2"/>
                  <c:y val="5.6497162574589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3972055888223553E-2"/>
                  <c:y val="8.4745743861883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90954</c:v>
                </c:pt>
                <c:pt idx="1">
                  <c:v>145329</c:v>
                </c:pt>
                <c:pt idx="2">
                  <c:v>187526</c:v>
                </c:pt>
                <c:pt idx="3">
                  <c:v>25993</c:v>
                </c:pt>
                <c:pt idx="4">
                  <c:v>113563</c:v>
                </c:pt>
                <c:pt idx="5">
                  <c:v>317617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0.58721067441227193</c:v>
                </c:pt>
                <c:pt idx="1">
                  <c:v>0.62908770720875928</c:v>
                </c:pt>
                <c:pt idx="2">
                  <c:v>0.63573179591376883</c:v>
                </c:pt>
                <c:pt idx="3">
                  <c:v>0.83111778158947969</c:v>
                </c:pt>
                <c:pt idx="4">
                  <c:v>0.5903255015277612</c:v>
                </c:pt>
                <c:pt idx="5">
                  <c:v>0.65133049377566032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  <c:pt idx="4">
                  <c:v>57.9</c:v>
                </c:pt>
                <c:pt idx="5">
                  <c:v>62.6</c:v>
                </c:pt>
                <c:pt idx="6">
                  <c:v>61.9</c:v>
                </c:pt>
                <c:pt idx="7">
                  <c:v>67.599999999999994</c:v>
                </c:pt>
                <c:pt idx="8">
                  <c:v>63.8</c:v>
                </c:pt>
                <c:pt idx="9">
                  <c:v>62.6</c:v>
                </c:pt>
                <c:pt idx="10">
                  <c:v>68.7</c:v>
                </c:pt>
                <c:pt idx="11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58</c:v>
                </c:pt>
                <c:pt idx="1">
                  <c:v>58.6</c:v>
                </c:pt>
                <c:pt idx="2">
                  <c:v>62.1</c:v>
                </c:pt>
                <c:pt idx="3">
                  <c:v>65.5</c:v>
                </c:pt>
                <c:pt idx="4">
                  <c:v>52.1</c:v>
                </c:pt>
                <c:pt idx="5">
                  <c:v>64.7</c:v>
                </c:pt>
                <c:pt idx="6">
                  <c:v>59.1</c:v>
                </c:pt>
                <c:pt idx="7">
                  <c:v>54.4</c:v>
                </c:pt>
                <c:pt idx="8">
                  <c:v>57.8</c:v>
                </c:pt>
                <c:pt idx="9">
                  <c:v>61.1</c:v>
                </c:pt>
                <c:pt idx="10">
                  <c:v>66.400000000000006</c:v>
                </c:pt>
                <c:pt idx="11">
                  <c:v>69.7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  <c:pt idx="4">
                  <c:v>18.100000000000001</c:v>
                </c:pt>
                <c:pt idx="5">
                  <c:v>26.3</c:v>
                </c:pt>
                <c:pt idx="6">
                  <c:v>22.3</c:v>
                </c:pt>
                <c:pt idx="7">
                  <c:v>19.2</c:v>
                </c:pt>
                <c:pt idx="8">
                  <c:v>19.7</c:v>
                </c:pt>
                <c:pt idx="9">
                  <c:v>21.1</c:v>
                </c:pt>
                <c:pt idx="10">
                  <c:v>20.5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17.100000000000001</c:v>
                </c:pt>
                <c:pt idx="1">
                  <c:v>17.8</c:v>
                </c:pt>
                <c:pt idx="2">
                  <c:v>19</c:v>
                </c:pt>
                <c:pt idx="3">
                  <c:v>21.4</c:v>
                </c:pt>
                <c:pt idx="4">
                  <c:v>19</c:v>
                </c:pt>
                <c:pt idx="5">
                  <c:v>20.100000000000001</c:v>
                </c:pt>
                <c:pt idx="6">
                  <c:v>19.600000000000001</c:v>
                </c:pt>
                <c:pt idx="7">
                  <c:v>16.3</c:v>
                </c:pt>
                <c:pt idx="8">
                  <c:v>15.8</c:v>
                </c:pt>
                <c:pt idx="9">
                  <c:v>19</c:v>
                </c:pt>
                <c:pt idx="10">
                  <c:v>17.399999999999999</c:v>
                </c:pt>
                <c:pt idx="11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3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  <c:pt idx="4">
                  <c:v>37.4</c:v>
                </c:pt>
                <c:pt idx="5">
                  <c:v>40.700000000000003</c:v>
                </c:pt>
                <c:pt idx="6">
                  <c:v>37</c:v>
                </c:pt>
                <c:pt idx="7">
                  <c:v>35.700000000000003</c:v>
                </c:pt>
                <c:pt idx="8">
                  <c:v>34.6</c:v>
                </c:pt>
                <c:pt idx="9">
                  <c:v>35.299999999999997</c:v>
                </c:pt>
                <c:pt idx="10">
                  <c:v>36.700000000000003</c:v>
                </c:pt>
                <c:pt idx="11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</c:v>
                </c:pt>
                <c:pt idx="1">
                  <c:v>35.9</c:v>
                </c:pt>
                <c:pt idx="2">
                  <c:v>35.4</c:v>
                </c:pt>
                <c:pt idx="3">
                  <c:v>35.6</c:v>
                </c:pt>
                <c:pt idx="4">
                  <c:v>37</c:v>
                </c:pt>
                <c:pt idx="5">
                  <c:v>37.4</c:v>
                </c:pt>
                <c:pt idx="6">
                  <c:v>38.9</c:v>
                </c:pt>
                <c:pt idx="7">
                  <c:v>38.700000000000003</c:v>
                </c:pt>
                <c:pt idx="8">
                  <c:v>37.4</c:v>
                </c:pt>
                <c:pt idx="9">
                  <c:v>38.299999999999997</c:v>
                </c:pt>
                <c:pt idx="10">
                  <c:v>37.1</c:v>
                </c:pt>
                <c:pt idx="11">
                  <c:v>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9"/>
              <c:layout>
                <c:manualLayout>
                  <c:x val="-3.1411165347450962E-2"/>
                  <c:y val="6.1940382452193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AC-4990-9893-88CBCF54FDA9}"/>
                </c:ext>
              </c:extLst>
            </c:dLbl>
            <c:dLbl>
              <c:idx val="10"/>
              <c:layout>
                <c:manualLayout>
                  <c:x val="-3.4906141319491026E-2"/>
                  <c:y val="6.1940382452193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AC-4990-9893-88CBCF54FDA9}"/>
                </c:ext>
              </c:extLst>
            </c:dLbl>
            <c:dLbl>
              <c:idx val="11"/>
              <c:layout>
                <c:manualLayout>
                  <c:x val="-9.9170631194036522E-3"/>
                  <c:y val="5.7178477690288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AC-4990-9893-88CBCF54FD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  <c:pt idx="4" formatCode="General">
                  <c:v>47.9</c:v>
                </c:pt>
                <c:pt idx="5" formatCode="General">
                  <c:v>63.1</c:v>
                </c:pt>
                <c:pt idx="6">
                  <c:v>62.3</c:v>
                </c:pt>
                <c:pt idx="7" formatCode="General">
                  <c:v>54.5</c:v>
                </c:pt>
                <c:pt idx="8" formatCode="General">
                  <c:v>57.7</c:v>
                </c:pt>
                <c:pt idx="9" formatCode="General">
                  <c:v>59.4</c:v>
                </c:pt>
                <c:pt idx="10" formatCode="General">
                  <c:v>55.1</c:v>
                </c:pt>
                <c:pt idx="11" formatCode="General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47.5</c:v>
                </c:pt>
                <c:pt idx="1">
                  <c:v>49.6</c:v>
                </c:pt>
                <c:pt idx="2" formatCode="General">
                  <c:v>53.9</c:v>
                </c:pt>
                <c:pt idx="3" formatCode="General">
                  <c:v>60.2</c:v>
                </c:pt>
                <c:pt idx="4" formatCode="General">
                  <c:v>50.4</c:v>
                </c:pt>
                <c:pt idx="5" formatCode="General">
                  <c:v>53.5</c:v>
                </c:pt>
                <c:pt idx="6">
                  <c:v>49.4</c:v>
                </c:pt>
                <c:pt idx="7" formatCode="General">
                  <c:v>42.2</c:v>
                </c:pt>
                <c:pt idx="8" formatCode="General">
                  <c:v>43.3</c:v>
                </c:pt>
                <c:pt idx="9" formatCode="General">
                  <c:v>49.1</c:v>
                </c:pt>
                <c:pt idx="10" formatCode="General">
                  <c:v>47.6</c:v>
                </c:pt>
                <c:pt idx="11" formatCode="General">
                  <c:v>50.1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0"/>
              <c:layout>
                <c:manualLayout>
                  <c:x val="-3.3071964043710225E-2"/>
                  <c:y val="6.042964141677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98-44B3-9117-394CE2C2452B}"/>
                </c:ext>
              </c:extLst>
            </c:dLbl>
            <c:dLbl>
              <c:idx val="11"/>
              <c:layout>
                <c:manualLayout>
                  <c:x val="-2.139316899113114E-2"/>
                  <c:y val="4.6492359186808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98-44B3-9117-394CE2C245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  <c:pt idx="4">
                  <c:v>50.5</c:v>
                </c:pt>
                <c:pt idx="5">
                  <c:v>71.599999999999994</c:v>
                </c:pt>
                <c:pt idx="6">
                  <c:v>77</c:v>
                </c:pt>
                <c:pt idx="7">
                  <c:v>59.3</c:v>
                </c:pt>
                <c:pt idx="8">
                  <c:v>70.2</c:v>
                </c:pt>
                <c:pt idx="9">
                  <c:v>61.2</c:v>
                </c:pt>
                <c:pt idx="10">
                  <c:v>59</c:v>
                </c:pt>
                <c:pt idx="11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51.7</c:v>
                </c:pt>
                <c:pt idx="1">
                  <c:v>54.7</c:v>
                </c:pt>
                <c:pt idx="2">
                  <c:v>64.900000000000006</c:v>
                </c:pt>
                <c:pt idx="3">
                  <c:v>78.400000000000006</c:v>
                </c:pt>
                <c:pt idx="4">
                  <c:v>75.5</c:v>
                </c:pt>
                <c:pt idx="5">
                  <c:v>75.900000000000006</c:v>
                </c:pt>
                <c:pt idx="6">
                  <c:v>59.8</c:v>
                </c:pt>
                <c:pt idx="7">
                  <c:v>43.5</c:v>
                </c:pt>
                <c:pt idx="8">
                  <c:v>45.8</c:v>
                </c:pt>
                <c:pt idx="9">
                  <c:v>57.2</c:v>
                </c:pt>
                <c:pt idx="10">
                  <c:v>60.4</c:v>
                </c:pt>
                <c:pt idx="11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  <c:pt idx="4">
                  <c:v>37.9</c:v>
                </c:pt>
                <c:pt idx="5">
                  <c:v>41.3</c:v>
                </c:pt>
                <c:pt idx="6">
                  <c:v>37.5</c:v>
                </c:pt>
                <c:pt idx="7">
                  <c:v>38.6</c:v>
                </c:pt>
                <c:pt idx="8">
                  <c:v>37.9</c:v>
                </c:pt>
                <c:pt idx="9">
                  <c:v>39.700000000000003</c:v>
                </c:pt>
                <c:pt idx="10">
                  <c:v>43.1</c:v>
                </c:pt>
                <c:pt idx="11">
                  <c:v>40.299999999999997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43.2</c:v>
                </c:pt>
                <c:pt idx="1">
                  <c:v>43.6</c:v>
                </c:pt>
                <c:pt idx="2">
                  <c:v>42.1</c:v>
                </c:pt>
                <c:pt idx="3">
                  <c:v>42.7</c:v>
                </c:pt>
                <c:pt idx="4">
                  <c:v>44.7</c:v>
                </c:pt>
                <c:pt idx="5">
                  <c:v>45.4</c:v>
                </c:pt>
                <c:pt idx="6">
                  <c:v>44.5</c:v>
                </c:pt>
                <c:pt idx="7">
                  <c:v>42.1</c:v>
                </c:pt>
                <c:pt idx="8">
                  <c:v>40.200000000000003</c:v>
                </c:pt>
                <c:pt idx="9">
                  <c:v>41.4</c:v>
                </c:pt>
                <c:pt idx="10">
                  <c:v>42.1</c:v>
                </c:pt>
                <c:pt idx="11">
                  <c:v>41.3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  <c:pt idx="4">
                  <c:v>132.6</c:v>
                </c:pt>
                <c:pt idx="5">
                  <c:v>176.4</c:v>
                </c:pt>
                <c:pt idx="6">
                  <c:v>200.3</c:v>
                </c:pt>
                <c:pt idx="7">
                  <c:v>154.69999999999999</c:v>
                </c:pt>
                <c:pt idx="8">
                  <c:v>184.4</c:v>
                </c:pt>
                <c:pt idx="9">
                  <c:v>155.5</c:v>
                </c:pt>
                <c:pt idx="10">
                  <c:v>138.4</c:v>
                </c:pt>
                <c:pt idx="11">
                  <c:v>138.80000000000001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120.5</c:v>
                </c:pt>
                <c:pt idx="1">
                  <c:v>125.7</c:v>
                </c:pt>
                <c:pt idx="2">
                  <c:v>153</c:v>
                </c:pt>
                <c:pt idx="3">
                  <c:v>184.3</c:v>
                </c:pt>
                <c:pt idx="4">
                  <c:v>170.6</c:v>
                </c:pt>
                <c:pt idx="5">
                  <c:v>167.7</c:v>
                </c:pt>
                <c:pt idx="6">
                  <c:v>134</c:v>
                </c:pt>
                <c:pt idx="7">
                  <c:v>103.1</c:v>
                </c:pt>
                <c:pt idx="8">
                  <c:v>113.4</c:v>
                </c:pt>
                <c:pt idx="9">
                  <c:v>138.6</c:v>
                </c:pt>
                <c:pt idx="10">
                  <c:v>143.80000000000001</c:v>
                </c:pt>
                <c:pt idx="11">
                  <c:v>143.4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8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  <c:pt idx="4">
                  <c:v>89.3</c:v>
                </c:pt>
                <c:pt idx="5">
                  <c:v>96</c:v>
                </c:pt>
                <c:pt idx="6">
                  <c:v>90.2</c:v>
                </c:pt>
                <c:pt idx="7">
                  <c:v>87.2</c:v>
                </c:pt>
                <c:pt idx="8">
                  <c:v>85.7</c:v>
                </c:pt>
                <c:pt idx="9">
                  <c:v>93.5</c:v>
                </c:pt>
                <c:pt idx="10">
                  <c:v>82.1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72.7</c:v>
                </c:pt>
                <c:pt idx="1">
                  <c:v>83.2</c:v>
                </c:pt>
                <c:pt idx="2">
                  <c:v>89.9</c:v>
                </c:pt>
                <c:pt idx="3">
                  <c:v>103.8</c:v>
                </c:pt>
                <c:pt idx="4">
                  <c:v>94.4</c:v>
                </c:pt>
                <c:pt idx="5">
                  <c:v>91.6</c:v>
                </c:pt>
                <c:pt idx="6">
                  <c:v>108.5</c:v>
                </c:pt>
                <c:pt idx="7">
                  <c:v>91.8</c:v>
                </c:pt>
                <c:pt idx="8">
                  <c:v>101.6</c:v>
                </c:pt>
                <c:pt idx="9">
                  <c:v>100.2</c:v>
                </c:pt>
                <c:pt idx="10">
                  <c:v>94.2</c:v>
                </c:pt>
                <c:pt idx="11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1"/>
              <c:layout>
                <c:manualLayout>
                  <c:x val="-1.937913402848003E-2"/>
                  <c:y val="1.4070083344845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D-4721-8988-15D536F576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84.8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  <c:pt idx="4">
                  <c:v>122.4</c:v>
                </c:pt>
                <c:pt idx="5">
                  <c:v>116.8</c:v>
                </c:pt>
                <c:pt idx="6">
                  <c:v>108.9</c:v>
                </c:pt>
                <c:pt idx="7">
                  <c:v>107</c:v>
                </c:pt>
                <c:pt idx="8">
                  <c:v>101.1</c:v>
                </c:pt>
                <c:pt idx="9">
                  <c:v>109.4</c:v>
                </c:pt>
                <c:pt idx="10">
                  <c:v>99.1</c:v>
                </c:pt>
                <c:pt idx="11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97.3</c:v>
                </c:pt>
                <c:pt idx="1">
                  <c:v>99.8</c:v>
                </c:pt>
                <c:pt idx="2">
                  <c:v>97.4</c:v>
                </c:pt>
                <c:pt idx="3">
                  <c:v>100.8</c:v>
                </c:pt>
                <c:pt idx="4">
                  <c:v>107.3</c:v>
                </c:pt>
                <c:pt idx="5">
                  <c:v>108.2</c:v>
                </c:pt>
                <c:pt idx="6">
                  <c:v>107.3</c:v>
                </c:pt>
                <c:pt idx="7">
                  <c:v>103.7</c:v>
                </c:pt>
                <c:pt idx="8">
                  <c:v>106</c:v>
                </c:pt>
                <c:pt idx="9">
                  <c:v>105.3</c:v>
                </c:pt>
                <c:pt idx="10">
                  <c:v>104.4</c:v>
                </c:pt>
                <c:pt idx="11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1"/>
              <c:layout>
                <c:manualLayout>
                  <c:x val="-1.2479121927940953E-2"/>
                  <c:y val="7.4626947855294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FD-46D4-841A-91D9E63A5D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  <c:pt idx="4">
                  <c:v>71.900000000000006</c:v>
                </c:pt>
                <c:pt idx="5">
                  <c:v>82.6</c:v>
                </c:pt>
                <c:pt idx="6">
                  <c:v>83.4</c:v>
                </c:pt>
                <c:pt idx="7">
                  <c:v>81.599999999999994</c:v>
                </c:pt>
                <c:pt idx="8">
                  <c:v>85.1</c:v>
                </c:pt>
                <c:pt idx="9">
                  <c:v>84.9</c:v>
                </c:pt>
                <c:pt idx="10">
                  <c:v>83.6</c:v>
                </c:pt>
                <c:pt idx="11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74.8</c:v>
                </c:pt>
                <c:pt idx="1">
                  <c:v>83.1</c:v>
                </c:pt>
                <c:pt idx="2">
                  <c:v>92.4</c:v>
                </c:pt>
                <c:pt idx="3">
                  <c:v>103</c:v>
                </c:pt>
                <c:pt idx="4">
                  <c:v>87.6</c:v>
                </c:pt>
                <c:pt idx="5">
                  <c:v>84.6</c:v>
                </c:pt>
                <c:pt idx="6">
                  <c:v>101.1</c:v>
                </c:pt>
                <c:pt idx="7">
                  <c:v>88.7</c:v>
                </c:pt>
                <c:pt idx="8">
                  <c:v>95.8</c:v>
                </c:pt>
                <c:pt idx="9">
                  <c:v>95.2</c:v>
                </c:pt>
                <c:pt idx="10">
                  <c:v>90.3</c:v>
                </c:pt>
                <c:pt idx="11">
                  <c:v>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84.8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  <c:pt idx="4">
                  <c:v>101.9</c:v>
                </c:pt>
                <c:pt idx="5">
                  <c:v>113</c:v>
                </c:pt>
                <c:pt idx="6" formatCode="0.0_ ">
                  <c:v>110.5</c:v>
                </c:pt>
                <c:pt idx="7">
                  <c:v>100.3</c:v>
                </c:pt>
                <c:pt idx="8">
                  <c:v>104.2</c:v>
                </c:pt>
                <c:pt idx="9">
                  <c:v>103.1</c:v>
                </c:pt>
                <c:pt idx="10">
                  <c:v>103.7</c:v>
                </c:pt>
                <c:pt idx="11" formatCode="0.0_ 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91.6</c:v>
                </c:pt>
                <c:pt idx="1">
                  <c:v>96.2</c:v>
                </c:pt>
                <c:pt idx="2" formatCode="0.0_ ">
                  <c:v>103.6</c:v>
                </c:pt>
                <c:pt idx="3">
                  <c:v>104.5</c:v>
                </c:pt>
                <c:pt idx="4">
                  <c:v>106.1</c:v>
                </c:pt>
                <c:pt idx="5">
                  <c:v>112.9</c:v>
                </c:pt>
                <c:pt idx="6" formatCode="0.0_ ">
                  <c:v>114</c:v>
                </c:pt>
                <c:pt idx="7">
                  <c:v>98.3</c:v>
                </c:pt>
                <c:pt idx="8">
                  <c:v>106.4</c:v>
                </c:pt>
                <c:pt idx="9">
                  <c:v>118.9</c:v>
                </c:pt>
                <c:pt idx="10">
                  <c:v>102.8</c:v>
                </c:pt>
                <c:pt idx="11" formatCode="0.0_ ">
                  <c:v>116.4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3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  <c:pt idx="4">
                  <c:v>52.2</c:v>
                </c:pt>
                <c:pt idx="5">
                  <c:v>51</c:v>
                </c:pt>
                <c:pt idx="6">
                  <c:v>52.7</c:v>
                </c:pt>
                <c:pt idx="7">
                  <c:v>47.1</c:v>
                </c:pt>
                <c:pt idx="8">
                  <c:v>50.4</c:v>
                </c:pt>
                <c:pt idx="9">
                  <c:v>48.7</c:v>
                </c:pt>
                <c:pt idx="10">
                  <c:v>50.5</c:v>
                </c:pt>
                <c:pt idx="11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45.1</c:v>
                </c:pt>
                <c:pt idx="1">
                  <c:v>47.2</c:v>
                </c:pt>
                <c:pt idx="2">
                  <c:v>51.8</c:v>
                </c:pt>
                <c:pt idx="3">
                  <c:v>45.6</c:v>
                </c:pt>
                <c:pt idx="4">
                  <c:v>54.3</c:v>
                </c:pt>
                <c:pt idx="5">
                  <c:v>56.1</c:v>
                </c:pt>
                <c:pt idx="6">
                  <c:v>59.2</c:v>
                </c:pt>
                <c:pt idx="7">
                  <c:v>51.8</c:v>
                </c:pt>
                <c:pt idx="8">
                  <c:v>58.3</c:v>
                </c:pt>
                <c:pt idx="9">
                  <c:v>66.7</c:v>
                </c:pt>
                <c:pt idx="10">
                  <c:v>52</c:v>
                </c:pt>
                <c:pt idx="11">
                  <c:v>65.099999999999994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7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  <c:pt idx="4">
                  <c:v>63.2</c:v>
                </c:pt>
                <c:pt idx="5">
                  <c:v>61.4</c:v>
                </c:pt>
                <c:pt idx="6">
                  <c:v>61.2</c:v>
                </c:pt>
                <c:pt idx="7">
                  <c:v>62</c:v>
                </c:pt>
                <c:pt idx="8">
                  <c:v>61.4</c:v>
                </c:pt>
                <c:pt idx="9">
                  <c:v>60.1</c:v>
                </c:pt>
                <c:pt idx="10">
                  <c:v>62.7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62.7</c:v>
                </c:pt>
                <c:pt idx="1">
                  <c:v>63</c:v>
                </c:pt>
                <c:pt idx="2">
                  <c:v>63.7</c:v>
                </c:pt>
                <c:pt idx="3">
                  <c:v>64.5</c:v>
                </c:pt>
                <c:pt idx="4">
                  <c:v>67.900000000000006</c:v>
                </c:pt>
                <c:pt idx="5">
                  <c:v>67.099999999999994</c:v>
                </c:pt>
                <c:pt idx="6">
                  <c:v>71.7</c:v>
                </c:pt>
                <c:pt idx="7">
                  <c:v>72.099999999999994</c:v>
                </c:pt>
                <c:pt idx="8">
                  <c:v>73.5</c:v>
                </c:pt>
                <c:pt idx="9">
                  <c:v>77.5</c:v>
                </c:pt>
                <c:pt idx="10">
                  <c:v>77</c:v>
                </c:pt>
                <c:pt idx="11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73.3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85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  <c:pt idx="4">
                  <c:v>82.1</c:v>
                </c:pt>
                <c:pt idx="5">
                  <c:v>83.4</c:v>
                </c:pt>
                <c:pt idx="6">
                  <c:v>86.1</c:v>
                </c:pt>
                <c:pt idx="7">
                  <c:v>75.900000000000006</c:v>
                </c:pt>
                <c:pt idx="8">
                  <c:v>82.2</c:v>
                </c:pt>
                <c:pt idx="9">
                  <c:v>81.2</c:v>
                </c:pt>
                <c:pt idx="10">
                  <c:v>80.2</c:v>
                </c:pt>
                <c:pt idx="11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72.3</c:v>
                </c:pt>
                <c:pt idx="1">
                  <c:v>74.900000000000006</c:v>
                </c:pt>
                <c:pt idx="2">
                  <c:v>81.3</c:v>
                </c:pt>
                <c:pt idx="3">
                  <c:v>70.599999999999994</c:v>
                </c:pt>
                <c:pt idx="4">
                  <c:v>79.400000000000006</c:v>
                </c:pt>
                <c:pt idx="5">
                  <c:v>83.6</c:v>
                </c:pt>
                <c:pt idx="6">
                  <c:v>82</c:v>
                </c:pt>
                <c:pt idx="7">
                  <c:v>71.8</c:v>
                </c:pt>
                <c:pt idx="8">
                  <c:v>79.099999999999994</c:v>
                </c:pt>
                <c:pt idx="9">
                  <c:v>85.6</c:v>
                </c:pt>
                <c:pt idx="10">
                  <c:v>67.599999999999994</c:v>
                </c:pt>
                <c:pt idx="11">
                  <c:v>84.1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  <c:pt idx="4">
                  <c:v>145.19999999999999</c:v>
                </c:pt>
                <c:pt idx="5">
                  <c:v>146.30000000000001</c:v>
                </c:pt>
                <c:pt idx="6">
                  <c:v>140.9</c:v>
                </c:pt>
                <c:pt idx="7">
                  <c:v>140.80000000000001</c:v>
                </c:pt>
                <c:pt idx="8">
                  <c:v>138</c:v>
                </c:pt>
                <c:pt idx="9">
                  <c:v>138.30000000000001</c:v>
                </c:pt>
                <c:pt idx="10">
                  <c:v>140.9</c:v>
                </c:pt>
                <c:pt idx="11">
                  <c:v>141.1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141.4</c:v>
                </c:pt>
                <c:pt idx="1">
                  <c:v>142</c:v>
                </c:pt>
                <c:pt idx="2">
                  <c:v>141.30000000000001</c:v>
                </c:pt>
                <c:pt idx="3">
                  <c:v>142.80000000000001</c:v>
                </c:pt>
                <c:pt idx="4">
                  <c:v>148.4</c:v>
                </c:pt>
                <c:pt idx="5">
                  <c:v>148.9</c:v>
                </c:pt>
                <c:pt idx="6">
                  <c:v>155</c:v>
                </c:pt>
                <c:pt idx="7">
                  <c:v>154.5</c:v>
                </c:pt>
                <c:pt idx="8">
                  <c:v>153.4</c:v>
                </c:pt>
                <c:pt idx="9">
                  <c:v>157.9</c:v>
                </c:pt>
                <c:pt idx="10">
                  <c:v>155.4</c:v>
                </c:pt>
                <c:pt idx="11">
                  <c:v>152.80000000000001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2.3072305256882069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 formatCode="0.0_ 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7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  <c:pt idx="4">
                  <c:v>69.599999999999994</c:v>
                </c:pt>
                <c:pt idx="5">
                  <c:v>77.2</c:v>
                </c:pt>
                <c:pt idx="6">
                  <c:v>78.8</c:v>
                </c:pt>
                <c:pt idx="7">
                  <c:v>71.3</c:v>
                </c:pt>
                <c:pt idx="8">
                  <c:v>75.8</c:v>
                </c:pt>
                <c:pt idx="9">
                  <c:v>74.5</c:v>
                </c:pt>
                <c:pt idx="10">
                  <c:v>73.3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64.8</c:v>
                </c:pt>
                <c:pt idx="1">
                  <c:v>67.7</c:v>
                </c:pt>
                <c:pt idx="2">
                  <c:v>73.400000000000006</c:v>
                </c:pt>
                <c:pt idx="3">
                  <c:v>73.099999999999994</c:v>
                </c:pt>
                <c:pt idx="4">
                  <c:v>70.900000000000006</c:v>
                </c:pt>
                <c:pt idx="5">
                  <c:v>75.8</c:v>
                </c:pt>
                <c:pt idx="6">
                  <c:v>73</c:v>
                </c:pt>
                <c:pt idx="7">
                  <c:v>63.7</c:v>
                </c:pt>
                <c:pt idx="8">
                  <c:v>69.5</c:v>
                </c:pt>
                <c:pt idx="9">
                  <c:v>74.900000000000006</c:v>
                </c:pt>
                <c:pt idx="10">
                  <c:v>66.5</c:v>
                </c:pt>
                <c:pt idx="11">
                  <c:v>76.400000000000006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-4.1720990873533377E-2"/>
                  <c:y val="-2.721088435374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E1-481B-9593-BE0AD20230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4054470066368019E-7"/>
                  <c:y val="-2.8862301303246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5.354753095286215E-3"/>
                  <c:y val="5.7717785276839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5.354753095286215E-3"/>
                  <c:y val="-1.058188833913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3.5698353968574765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1.24944238890011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5.3547530952862809E-3"/>
                  <c:y val="-2.0202247446341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5.35475309528621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7.139670793715084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3.569835396857476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その他の化学工業品</c:v>
                </c:pt>
                <c:pt idx="8">
                  <c:v>雑品</c:v>
                </c:pt>
                <c:pt idx="9">
                  <c:v>合成樹脂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306560</c:v>
                </c:pt>
                <c:pt idx="1">
                  <c:v>113980</c:v>
                </c:pt>
                <c:pt idx="2">
                  <c:v>91897</c:v>
                </c:pt>
                <c:pt idx="3">
                  <c:v>91233</c:v>
                </c:pt>
                <c:pt idx="4">
                  <c:v>50128</c:v>
                </c:pt>
                <c:pt idx="5">
                  <c:v>42407</c:v>
                </c:pt>
                <c:pt idx="6">
                  <c:v>29931</c:v>
                </c:pt>
                <c:pt idx="7">
                  <c:v>29372</c:v>
                </c:pt>
                <c:pt idx="8">
                  <c:v>27727</c:v>
                </c:pt>
                <c:pt idx="9">
                  <c:v>24526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49176984287399E-2"/>
                  <c:y val="-4.5448864346502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1.0709365645871766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8.924588492143691E-3"/>
                  <c:y val="5.772005772005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1.0709506190572364E-2"/>
                  <c:y val="8.6575541693651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5.354753095286215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7.139670793714953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5.354753095286215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5.354753095286084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2.7390756712344631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その他の化学工業品</c:v>
                </c:pt>
                <c:pt idx="8">
                  <c:v>雑品</c:v>
                </c:pt>
                <c:pt idx="9">
                  <c:v>合成樹脂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290803</c:v>
                </c:pt>
                <c:pt idx="1">
                  <c:v>88714</c:v>
                </c:pt>
                <c:pt idx="2">
                  <c:v>88747</c:v>
                </c:pt>
                <c:pt idx="3">
                  <c:v>80699</c:v>
                </c:pt>
                <c:pt idx="4">
                  <c:v>61582</c:v>
                </c:pt>
                <c:pt idx="5">
                  <c:v>39647</c:v>
                </c:pt>
                <c:pt idx="6">
                  <c:v>31856</c:v>
                </c:pt>
                <c:pt idx="7">
                  <c:v>40125</c:v>
                </c:pt>
                <c:pt idx="8">
                  <c:v>34223</c:v>
                </c:pt>
                <c:pt idx="9">
                  <c:v>25067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6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4713312545333543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0.11688718397379808"/>
                  <c:y val="-0.129953646849189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9.9846408087877911E-2"/>
                  <c:y val="-5.88678995400804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17644570069766921"/>
                  <c:y val="-9.42517277083483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7.4268793323911439E-2"/>
                  <c:y val="-7.94310000240795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0"/>
                  <c:y val="-4.28746177370031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609671654291076"/>
                      <c:h val="9.65291723855618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8.153681644495291E-4"/>
                  <c:y val="1.92636470899841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5.6980056980056983E-3"/>
                  <c:y val="3.31589973271689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4.1785375118708452E-2"/>
                  <c:y val="5.896024464831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3.4188183741989515E-2"/>
                  <c:y val="4.76481494859013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その他の化学工業品</c:v>
                </c:pt>
                <c:pt idx="8">
                  <c:v>雑品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306560</c:v>
                </c:pt>
                <c:pt idx="1">
                  <c:v>113980</c:v>
                </c:pt>
                <c:pt idx="2">
                  <c:v>91897</c:v>
                </c:pt>
                <c:pt idx="3">
                  <c:v>91233</c:v>
                </c:pt>
                <c:pt idx="4">
                  <c:v>50128</c:v>
                </c:pt>
                <c:pt idx="5">
                  <c:v>42407</c:v>
                </c:pt>
                <c:pt idx="6">
                  <c:v>29931</c:v>
                </c:pt>
                <c:pt idx="7">
                  <c:v>29372</c:v>
                </c:pt>
                <c:pt idx="8">
                  <c:v>27727</c:v>
                </c:pt>
                <c:pt idx="9">
                  <c:v>24526</c:v>
                </c:pt>
                <c:pt idx="10">
                  <c:v>158399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その他の化学工業品</c:v>
                </c:pt>
                <c:pt idx="8">
                  <c:v>雑品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その他の化学工業品</c:v>
                </c:pt>
                <c:pt idx="8">
                  <c:v>雑品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306560</c:v>
                </c:pt>
                <c:pt idx="1">
                  <c:v>113980</c:v>
                </c:pt>
                <c:pt idx="2">
                  <c:v>91897</c:v>
                </c:pt>
                <c:pt idx="3">
                  <c:v>91233</c:v>
                </c:pt>
                <c:pt idx="4">
                  <c:v>50128</c:v>
                </c:pt>
                <c:pt idx="5">
                  <c:v>42407</c:v>
                </c:pt>
                <c:pt idx="6">
                  <c:v>29931</c:v>
                </c:pt>
                <c:pt idx="7">
                  <c:v>29372</c:v>
                </c:pt>
                <c:pt idx="8">
                  <c:v>27727</c:v>
                </c:pt>
                <c:pt idx="9">
                  <c:v>24526</c:v>
                </c:pt>
                <c:pt idx="10">
                  <c:v>158399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5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0.19825716441933319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0.13761615675903108"/>
                  <c:y val="-0.119480978670769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3899020256055786"/>
                  <c:y val="-9.95467463118835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0.14664609671882617"/>
                  <c:y val="-7.25974598002834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0.19008742227832209"/>
                  <c:y val="-0.119593568045373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4272809002322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8.0138913933468239E-2"/>
                  <c:y val="-3.7904848100883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1.2187293382220353E-2"/>
                  <c:y val="-1.50609104896371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3.6685299833703975E-3"/>
                  <c:y val="1.5984674329501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3.4438634102034953E-2"/>
                  <c:y val="6.18760068784505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7.8032364275076302E-2"/>
                  <c:y val="4.0435635200772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65635497852843"/>
                      <c:h val="0.164184028720547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その他の化学工業品</c:v>
                </c:pt>
                <c:pt idx="8">
                  <c:v>雑品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290803</c:v>
                </c:pt>
                <c:pt idx="1">
                  <c:v>88714</c:v>
                </c:pt>
                <c:pt idx="2">
                  <c:v>88747</c:v>
                </c:pt>
                <c:pt idx="3">
                  <c:v>80699</c:v>
                </c:pt>
                <c:pt idx="4">
                  <c:v>61582</c:v>
                </c:pt>
                <c:pt idx="5">
                  <c:v>39647</c:v>
                </c:pt>
                <c:pt idx="6">
                  <c:v>31856</c:v>
                </c:pt>
                <c:pt idx="7">
                  <c:v>40125</c:v>
                </c:pt>
                <c:pt idx="8">
                  <c:v>34223</c:v>
                </c:pt>
                <c:pt idx="9">
                  <c:v>25067</c:v>
                </c:pt>
                <c:pt idx="10" formatCode="#,##0_);[Red]\(#,##0\)">
                  <c:v>134995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DE6AC8-6A1F-42A0-8CF5-81CDD3AA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C60BBFE-7AF2-487C-9AD1-199CF377A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76201</xdr:colOff>
      <xdr:row>0</xdr:row>
      <xdr:rowOff>66675</xdr:rowOff>
    </xdr:from>
    <xdr:to>
      <xdr:col>1</xdr:col>
      <xdr:colOff>95250</xdr:colOff>
      <xdr:row>0</xdr:row>
      <xdr:rowOff>266700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DF8F074-128A-C75C-AEFB-F32F1FE67F34}"/>
            </a:ext>
          </a:extLst>
        </xdr:cNvPr>
        <xdr:cNvSpPr/>
      </xdr:nvSpPr>
      <xdr:spPr bwMode="auto">
        <a:xfrm>
          <a:off x="76201" y="66675"/>
          <a:ext cx="485774" cy="200025"/>
        </a:xfrm>
        <a:prstGeom prst="roundRect">
          <a:avLst/>
        </a:prstGeom>
        <a:gradFill flip="none" rotWithShape="1">
          <a:gsLst>
            <a:gs pos="0">
              <a:srgbClr val="FFC000">
                <a:tint val="66000"/>
                <a:satMod val="160000"/>
              </a:srgbClr>
            </a:gs>
            <a:gs pos="50000">
              <a:srgbClr val="FFC000">
                <a:tint val="44500"/>
                <a:satMod val="160000"/>
              </a:srgbClr>
            </a:gs>
            <a:gs pos="100000">
              <a:srgbClr val="FFC000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/>
            <a:t>単位：トン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6</xdr:col>
      <xdr:colOff>1381125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0.92693</cdr:x>
      <cdr:y>0.15172</cdr:y>
    </cdr:from>
    <cdr:to>
      <cdr:x>1</cdr:x>
      <cdr:y>0.75172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1497" y="419100"/>
          <a:ext cx="563753" cy="1657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0.71212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3" y="676277"/>
          <a:ext cx="685732" cy="1114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1C65F40-DB48-4468-B3DF-B0D019727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0.9242</cdr:x>
      <cdr:y>0.24658</cdr:y>
    </cdr:from>
    <cdr:to>
      <cdr:x>1</cdr:x>
      <cdr:y>0.63014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9237" y="685818"/>
          <a:ext cx="585538" cy="1066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0.88541</cdr:x>
      <cdr:y>0.39344</cdr:y>
    </cdr:from>
    <cdr:to>
      <cdr:x>0.9948</cdr:x>
      <cdr:y>0.84262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51" y="1143005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0.90754</cdr:x>
      <cdr:y>0.33697</cdr:y>
    </cdr:from>
    <cdr:to>
      <cdr:x>1</cdr:x>
      <cdr:y>0.94566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8837" y="885857"/>
          <a:ext cx="676363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0.19251</cdr:y>
    </cdr:from>
    <cdr:to>
      <cdr:x>0.98694</cdr:x>
      <cdr:y>0.70508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380" y="540940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0.86216</cdr:x>
      <cdr:y>0.25352</cdr:y>
    </cdr:from>
    <cdr:to>
      <cdr:x>0.9935</cdr:x>
      <cdr:y>0.80986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15084" y="685785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令和５年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0.89645</cdr:x>
      <cdr:y>0.21071</cdr:y>
    </cdr:from>
    <cdr:to>
      <cdr:x>0.99214</cdr:x>
      <cdr:y>0.58928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4991" y="561964"/>
          <a:ext cx="695434" cy="1009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0.90981</cdr:x>
      <cdr:y>0.27874</cdr:y>
    </cdr:from>
    <cdr:to>
      <cdr:x>0.99739</cdr:x>
      <cdr:y>0.71777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412" y="76199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0.58534</cdr:x>
      <cdr:y>0.79934</cdr:y>
    </cdr:from>
    <cdr:to>
      <cdr:x>0.87078</cdr:x>
      <cdr:y>0.84665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781676" y="4667213"/>
          <a:ext cx="2819412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平　均　保　管　残　高　</a:t>
          </a:r>
          <a:r>
            <a:rPr lang="en-US" altLang="ja-JP" sz="1100" b="1">
              <a:solidFill>
                <a:srgbClr val="FC08F0"/>
              </a:solidFill>
              <a:latin typeface="+mn-ea"/>
              <a:ea typeface="+mn-ea"/>
            </a:rPr>
            <a:t>:</a:t>
          </a:r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　万トン</a:t>
          </a:r>
          <a:endParaRPr lang="en-US" altLang="ja-JP" sz="1100" b="1" baseline="0">
            <a:solidFill>
              <a:srgbClr val="FC08F0"/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0.50915</cdr:x>
      <cdr:y>0.28711</cdr:y>
    </cdr:from>
    <cdr:to>
      <cdr:x>0.69237</cdr:x>
      <cdr:y>0.33932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29075" y="1676391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  <cdr:relSizeAnchor xmlns:cdr="http://schemas.openxmlformats.org/drawingml/2006/chartDrawing">
    <cdr:from>
      <cdr:x>0.8891</cdr:x>
      <cdr:y>0.45513</cdr:y>
    </cdr:from>
    <cdr:to>
      <cdr:x>1</cdr:x>
      <cdr:y>0.50244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475CAA95-2A45-E588-4B6C-0D4DEEF86BD9}"/>
            </a:ext>
          </a:extLst>
        </cdr:cNvPr>
        <cdr:cNvSpPr txBox="1"/>
      </cdr:nvSpPr>
      <cdr:spPr>
        <a:xfrm xmlns:a="http://schemas.openxmlformats.org/drawingml/2006/main">
          <a:off x="8782051" y="2657438"/>
          <a:ext cx="1095374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0" baseline="0">
              <a:solidFill>
                <a:schemeClr val="accent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会員数　：　社</a:t>
          </a:r>
          <a:endParaRPr lang="en-US" altLang="ja-JP" sz="1100" b="0" baseline="0">
            <a:solidFill>
              <a:schemeClr val="accent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0.8889</cdr:x>
      <cdr:y>0.45357</cdr:y>
    </cdr:from>
    <cdr:to>
      <cdr:x>0.97649</cdr:x>
      <cdr:y>0.975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7049" y="1209676"/>
          <a:ext cx="638236" cy="1390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0.90053</cdr:x>
      <cdr:y>0.21602</cdr:y>
    </cdr:from>
    <cdr:to>
      <cdr:x>0.99609</cdr:x>
      <cdr:y>0.78397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7584" y="590541"/>
          <a:ext cx="699041" cy="15525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0.85084</cdr:x>
      <cdr:y>0.41404</cdr:y>
    </cdr:from>
    <cdr:to>
      <cdr:x>0.98963</cdr:x>
      <cdr:y>0.89825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8341" y="1123957"/>
          <a:ext cx="1019243" cy="131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0.8935</cdr:x>
      <cdr:y>0.27973</cdr:y>
    </cdr:from>
    <cdr:to>
      <cdr:x>0.98441</cdr:x>
      <cdr:y>0.73777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3152" y="762027"/>
          <a:ext cx="666757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0.88171</cdr:x>
      <cdr:y>0.21769</cdr:y>
    </cdr:from>
    <cdr:to>
      <cdr:x>0.9987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6685" y="609599"/>
          <a:ext cx="858034" cy="1590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0.89439</cdr:x>
      <cdr:y>0.22109</cdr:y>
    </cdr:from>
    <cdr:to>
      <cdr:x>0.97914</cdr:x>
      <cdr:y>0.81293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121" y="619125"/>
          <a:ext cx="619156" cy="1657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0.89949</cdr:x>
      <cdr:y>0.15412</cdr:y>
    </cdr:from>
    <cdr:to>
      <cdr:x>0.99348</cdr:x>
      <cdr:y>0.93907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807" y="409575"/>
          <a:ext cx="685765" cy="2085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0</xdr:rowOff>
    </xdr:from>
    <xdr:to>
      <xdr:col>9</xdr:col>
      <xdr:colOff>276225</xdr:colOff>
      <xdr:row>9</xdr:row>
      <xdr:rowOff>76200</xdr:rowOff>
    </xdr:to>
    <xdr:sp macro="" textlink="">
      <xdr:nvSpPr>
        <xdr:cNvPr id="544963" name="Line 3">
          <a:extLst>
            <a:ext uri="{FF2B5EF4-FFF2-40B4-BE49-F238E27FC236}">
              <a16:creationId xmlns:a16="http://schemas.microsoft.com/office/drawing/2014/main" id="{00000000-0008-0000-0200-0000C3500800}"/>
            </a:ext>
          </a:extLst>
        </xdr:cNvPr>
        <xdr:cNvSpPr>
          <a:spLocks noChangeShapeType="1"/>
        </xdr:cNvSpPr>
      </xdr:nvSpPr>
      <xdr:spPr bwMode="auto">
        <a:xfrm flipV="1">
          <a:off x="6638925" y="1371600"/>
          <a:ext cx="2857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0.89604</cdr:x>
      <cdr:y>0.18644</cdr:y>
    </cdr:from>
    <cdr:to>
      <cdr:x>0.99869</cdr:x>
      <cdr:y>0.6339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6187" y="523885"/>
          <a:ext cx="749927" cy="12572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0.86458</cdr:x>
      <cdr:y>0.09869</cdr:y>
    </cdr:from>
    <cdr:to>
      <cdr:x>0.98958</cdr:x>
      <cdr:y>0.76645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24606" y="285773"/>
          <a:ext cx="914400" cy="1933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5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4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0.87532</cdr:x>
      <cdr:y>0.13758</cdr:y>
    </cdr:from>
    <cdr:to>
      <cdr:x>1</cdr:x>
      <cdr:y>0.90604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86466" y="390525"/>
          <a:ext cx="909684" cy="2181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5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4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0.8989</cdr:x>
      <cdr:y>0.17008</cdr:y>
    </cdr:from>
    <cdr:to>
      <cdr:x>0.99216</cdr:x>
      <cdr:y>0.58843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67099" y="476286"/>
          <a:ext cx="681327" cy="1171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5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4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ja-JP" altLang="en-US" sz="9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57151</xdr:colOff>
      <xdr:row>0</xdr:row>
      <xdr:rowOff>38100</xdr:rowOff>
    </xdr:from>
    <xdr:to>
      <xdr:col>1</xdr:col>
      <xdr:colOff>104776</xdr:colOff>
      <xdr:row>0</xdr:row>
      <xdr:rowOff>266700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6C1FD2D-DD35-2402-2BA0-5056276E1A4E}"/>
            </a:ext>
          </a:extLst>
        </xdr:cNvPr>
        <xdr:cNvSpPr/>
      </xdr:nvSpPr>
      <xdr:spPr bwMode="auto">
        <a:xfrm>
          <a:off x="57151" y="38100"/>
          <a:ext cx="514350" cy="228600"/>
        </a:xfrm>
        <a:prstGeom prst="roundRect">
          <a:avLst/>
        </a:prstGeom>
        <a:gradFill flip="none" rotWithShape="1">
          <a:gsLst>
            <a:gs pos="0">
              <a:srgbClr val="FFC000">
                <a:tint val="66000"/>
                <a:satMod val="160000"/>
              </a:srgbClr>
            </a:gs>
            <a:gs pos="50000">
              <a:srgbClr val="FFC000">
                <a:tint val="44500"/>
                <a:satMod val="160000"/>
              </a:srgbClr>
            </a:gs>
            <a:gs pos="100000">
              <a:srgbClr val="FFC000">
                <a:tint val="23500"/>
                <a:satMod val="160000"/>
              </a:srgbClr>
            </a:gs>
          </a:gsLst>
          <a:lin ang="2700000" scaled="1"/>
          <a:tileRect/>
        </a:gra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/>
            <a:t>単位：トン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U15" sqref="U15"/>
    </sheetView>
  </sheetViews>
  <sheetFormatPr defaultRowHeight="17.25"/>
  <cols>
    <col min="1" max="1" width="9.625" style="31" customWidth="1"/>
    <col min="2" max="2" width="7.25" style="229" customWidth="1"/>
    <col min="3" max="3" width="9.625" style="230" customWidth="1"/>
    <col min="4" max="4" width="9" style="31"/>
    <col min="5" max="5" width="20" style="31" bestFit="1" customWidth="1"/>
    <col min="6" max="6" width="18.625" style="31" customWidth="1"/>
    <col min="7" max="7" width="7.75" style="31" customWidth="1"/>
    <col min="8" max="8" width="2.375" style="31" customWidth="1"/>
    <col min="9" max="9" width="7.75" style="31" customWidth="1"/>
    <col min="10" max="256" width="9" style="31"/>
    <col min="257" max="257" width="9.625" style="31" customWidth="1"/>
    <col min="258" max="258" width="7.25" style="31" customWidth="1"/>
    <col min="259" max="259" width="9.625" style="31" customWidth="1"/>
    <col min="260" max="260" width="9" style="31"/>
    <col min="261" max="261" width="20" style="31" bestFit="1" customWidth="1"/>
    <col min="262" max="262" width="18.625" style="31" customWidth="1"/>
    <col min="263" max="263" width="7.75" style="31" customWidth="1"/>
    <col min="264" max="264" width="2.375" style="31" customWidth="1"/>
    <col min="265" max="265" width="7.75" style="31" customWidth="1"/>
    <col min="266" max="512" width="9" style="31"/>
    <col min="513" max="513" width="9.625" style="31" customWidth="1"/>
    <col min="514" max="514" width="7.25" style="31" customWidth="1"/>
    <col min="515" max="515" width="9.625" style="31" customWidth="1"/>
    <col min="516" max="516" width="9" style="31"/>
    <col min="517" max="517" width="20" style="31" bestFit="1" customWidth="1"/>
    <col min="518" max="518" width="18.625" style="31" customWidth="1"/>
    <col min="519" max="519" width="7.75" style="31" customWidth="1"/>
    <col min="520" max="520" width="2.375" style="31" customWidth="1"/>
    <col min="521" max="521" width="7.75" style="31" customWidth="1"/>
    <col min="522" max="768" width="9" style="31"/>
    <col min="769" max="769" width="9.625" style="31" customWidth="1"/>
    <col min="770" max="770" width="7.25" style="31" customWidth="1"/>
    <col min="771" max="771" width="9.625" style="31" customWidth="1"/>
    <col min="772" max="772" width="9" style="31"/>
    <col min="773" max="773" width="20" style="31" bestFit="1" customWidth="1"/>
    <col min="774" max="774" width="18.625" style="31" customWidth="1"/>
    <col min="775" max="775" width="7.75" style="31" customWidth="1"/>
    <col min="776" max="776" width="2.375" style="31" customWidth="1"/>
    <col min="777" max="777" width="7.75" style="31" customWidth="1"/>
    <col min="778" max="1024" width="9" style="31"/>
    <col min="1025" max="1025" width="9.625" style="31" customWidth="1"/>
    <col min="1026" max="1026" width="7.25" style="31" customWidth="1"/>
    <col min="1027" max="1027" width="9.625" style="31" customWidth="1"/>
    <col min="1028" max="1028" width="9" style="31"/>
    <col min="1029" max="1029" width="20" style="31" bestFit="1" customWidth="1"/>
    <col min="1030" max="1030" width="18.625" style="31" customWidth="1"/>
    <col min="1031" max="1031" width="7.75" style="31" customWidth="1"/>
    <col min="1032" max="1032" width="2.375" style="31" customWidth="1"/>
    <col min="1033" max="1033" width="7.75" style="31" customWidth="1"/>
    <col min="1034" max="1280" width="9" style="31"/>
    <col min="1281" max="1281" width="9.625" style="31" customWidth="1"/>
    <col min="1282" max="1282" width="7.25" style="31" customWidth="1"/>
    <col min="1283" max="1283" width="9.625" style="31" customWidth="1"/>
    <col min="1284" max="1284" width="9" style="31"/>
    <col min="1285" max="1285" width="20" style="31" bestFit="1" customWidth="1"/>
    <col min="1286" max="1286" width="18.625" style="31" customWidth="1"/>
    <col min="1287" max="1287" width="7.75" style="31" customWidth="1"/>
    <col min="1288" max="1288" width="2.375" style="31" customWidth="1"/>
    <col min="1289" max="1289" width="7.75" style="31" customWidth="1"/>
    <col min="1290" max="1536" width="9" style="31"/>
    <col min="1537" max="1537" width="9.625" style="31" customWidth="1"/>
    <col min="1538" max="1538" width="7.25" style="31" customWidth="1"/>
    <col min="1539" max="1539" width="9.625" style="31" customWidth="1"/>
    <col min="1540" max="1540" width="9" style="31"/>
    <col min="1541" max="1541" width="20" style="31" bestFit="1" customWidth="1"/>
    <col min="1542" max="1542" width="18.625" style="31" customWidth="1"/>
    <col min="1543" max="1543" width="7.75" style="31" customWidth="1"/>
    <col min="1544" max="1544" width="2.375" style="31" customWidth="1"/>
    <col min="1545" max="1545" width="7.75" style="31" customWidth="1"/>
    <col min="1546" max="1792" width="9" style="31"/>
    <col min="1793" max="1793" width="9.625" style="31" customWidth="1"/>
    <col min="1794" max="1794" width="7.25" style="31" customWidth="1"/>
    <col min="1795" max="1795" width="9.625" style="31" customWidth="1"/>
    <col min="1796" max="1796" width="9" style="31"/>
    <col min="1797" max="1797" width="20" style="31" bestFit="1" customWidth="1"/>
    <col min="1798" max="1798" width="18.625" style="31" customWidth="1"/>
    <col min="1799" max="1799" width="7.75" style="31" customWidth="1"/>
    <col min="1800" max="1800" width="2.375" style="31" customWidth="1"/>
    <col min="1801" max="1801" width="7.75" style="31" customWidth="1"/>
    <col min="1802" max="2048" width="9" style="31"/>
    <col min="2049" max="2049" width="9.625" style="31" customWidth="1"/>
    <col min="2050" max="2050" width="7.25" style="31" customWidth="1"/>
    <col min="2051" max="2051" width="9.625" style="31" customWidth="1"/>
    <col min="2052" max="2052" width="9" style="31"/>
    <col min="2053" max="2053" width="20" style="31" bestFit="1" customWidth="1"/>
    <col min="2054" max="2054" width="18.625" style="31" customWidth="1"/>
    <col min="2055" max="2055" width="7.75" style="31" customWidth="1"/>
    <col min="2056" max="2056" width="2.375" style="31" customWidth="1"/>
    <col min="2057" max="2057" width="7.75" style="31" customWidth="1"/>
    <col min="2058" max="2304" width="9" style="31"/>
    <col min="2305" max="2305" width="9.625" style="31" customWidth="1"/>
    <col min="2306" max="2306" width="7.25" style="31" customWidth="1"/>
    <col min="2307" max="2307" width="9.625" style="31" customWidth="1"/>
    <col min="2308" max="2308" width="9" style="31"/>
    <col min="2309" max="2309" width="20" style="31" bestFit="1" customWidth="1"/>
    <col min="2310" max="2310" width="18.625" style="31" customWidth="1"/>
    <col min="2311" max="2311" width="7.75" style="31" customWidth="1"/>
    <col min="2312" max="2312" width="2.375" style="31" customWidth="1"/>
    <col min="2313" max="2313" width="7.75" style="31" customWidth="1"/>
    <col min="2314" max="2560" width="9" style="31"/>
    <col min="2561" max="2561" width="9.625" style="31" customWidth="1"/>
    <col min="2562" max="2562" width="7.25" style="31" customWidth="1"/>
    <col min="2563" max="2563" width="9.625" style="31" customWidth="1"/>
    <col min="2564" max="2564" width="9" style="31"/>
    <col min="2565" max="2565" width="20" style="31" bestFit="1" customWidth="1"/>
    <col min="2566" max="2566" width="18.625" style="31" customWidth="1"/>
    <col min="2567" max="2567" width="7.75" style="31" customWidth="1"/>
    <col min="2568" max="2568" width="2.375" style="31" customWidth="1"/>
    <col min="2569" max="2569" width="7.75" style="31" customWidth="1"/>
    <col min="2570" max="2816" width="9" style="31"/>
    <col min="2817" max="2817" width="9.625" style="31" customWidth="1"/>
    <col min="2818" max="2818" width="7.25" style="31" customWidth="1"/>
    <col min="2819" max="2819" width="9.625" style="31" customWidth="1"/>
    <col min="2820" max="2820" width="9" style="31"/>
    <col min="2821" max="2821" width="20" style="31" bestFit="1" customWidth="1"/>
    <col min="2822" max="2822" width="18.625" style="31" customWidth="1"/>
    <col min="2823" max="2823" width="7.75" style="31" customWidth="1"/>
    <col min="2824" max="2824" width="2.375" style="31" customWidth="1"/>
    <col min="2825" max="2825" width="7.75" style="31" customWidth="1"/>
    <col min="2826" max="3072" width="9" style="31"/>
    <col min="3073" max="3073" width="9.625" style="31" customWidth="1"/>
    <col min="3074" max="3074" width="7.25" style="31" customWidth="1"/>
    <col min="3075" max="3075" width="9.625" style="31" customWidth="1"/>
    <col min="3076" max="3076" width="9" style="31"/>
    <col min="3077" max="3077" width="20" style="31" bestFit="1" customWidth="1"/>
    <col min="3078" max="3078" width="18.625" style="31" customWidth="1"/>
    <col min="3079" max="3079" width="7.75" style="31" customWidth="1"/>
    <col min="3080" max="3080" width="2.375" style="31" customWidth="1"/>
    <col min="3081" max="3081" width="7.75" style="31" customWidth="1"/>
    <col min="3082" max="3328" width="9" style="31"/>
    <col min="3329" max="3329" width="9.625" style="31" customWidth="1"/>
    <col min="3330" max="3330" width="7.25" style="31" customWidth="1"/>
    <col min="3331" max="3331" width="9.625" style="31" customWidth="1"/>
    <col min="3332" max="3332" width="9" style="31"/>
    <col min="3333" max="3333" width="20" style="31" bestFit="1" customWidth="1"/>
    <col min="3334" max="3334" width="18.625" style="31" customWidth="1"/>
    <col min="3335" max="3335" width="7.75" style="31" customWidth="1"/>
    <col min="3336" max="3336" width="2.375" style="31" customWidth="1"/>
    <col min="3337" max="3337" width="7.75" style="31" customWidth="1"/>
    <col min="3338" max="3584" width="9" style="31"/>
    <col min="3585" max="3585" width="9.625" style="31" customWidth="1"/>
    <col min="3586" max="3586" width="7.25" style="31" customWidth="1"/>
    <col min="3587" max="3587" width="9.625" style="31" customWidth="1"/>
    <col min="3588" max="3588" width="9" style="31"/>
    <col min="3589" max="3589" width="20" style="31" bestFit="1" customWidth="1"/>
    <col min="3590" max="3590" width="18.625" style="31" customWidth="1"/>
    <col min="3591" max="3591" width="7.75" style="31" customWidth="1"/>
    <col min="3592" max="3592" width="2.375" style="31" customWidth="1"/>
    <col min="3593" max="3593" width="7.75" style="31" customWidth="1"/>
    <col min="3594" max="3840" width="9" style="31"/>
    <col min="3841" max="3841" width="9.625" style="31" customWidth="1"/>
    <col min="3842" max="3842" width="7.25" style="31" customWidth="1"/>
    <col min="3843" max="3843" width="9.625" style="31" customWidth="1"/>
    <col min="3844" max="3844" width="9" style="31"/>
    <col min="3845" max="3845" width="20" style="31" bestFit="1" customWidth="1"/>
    <col min="3846" max="3846" width="18.625" style="31" customWidth="1"/>
    <col min="3847" max="3847" width="7.75" style="31" customWidth="1"/>
    <col min="3848" max="3848" width="2.375" style="31" customWidth="1"/>
    <col min="3849" max="3849" width="7.75" style="31" customWidth="1"/>
    <col min="3850" max="4096" width="9" style="31"/>
    <col min="4097" max="4097" width="9.625" style="31" customWidth="1"/>
    <col min="4098" max="4098" width="7.25" style="31" customWidth="1"/>
    <col min="4099" max="4099" width="9.625" style="31" customWidth="1"/>
    <col min="4100" max="4100" width="9" style="31"/>
    <col min="4101" max="4101" width="20" style="31" bestFit="1" customWidth="1"/>
    <col min="4102" max="4102" width="18.625" style="31" customWidth="1"/>
    <col min="4103" max="4103" width="7.75" style="31" customWidth="1"/>
    <col min="4104" max="4104" width="2.375" style="31" customWidth="1"/>
    <col min="4105" max="4105" width="7.75" style="31" customWidth="1"/>
    <col min="4106" max="4352" width="9" style="31"/>
    <col min="4353" max="4353" width="9.625" style="31" customWidth="1"/>
    <col min="4354" max="4354" width="7.25" style="31" customWidth="1"/>
    <col min="4355" max="4355" width="9.625" style="31" customWidth="1"/>
    <col min="4356" max="4356" width="9" style="31"/>
    <col min="4357" max="4357" width="20" style="31" bestFit="1" customWidth="1"/>
    <col min="4358" max="4358" width="18.625" style="31" customWidth="1"/>
    <col min="4359" max="4359" width="7.75" style="31" customWidth="1"/>
    <col min="4360" max="4360" width="2.375" style="31" customWidth="1"/>
    <col min="4361" max="4361" width="7.75" style="31" customWidth="1"/>
    <col min="4362" max="4608" width="9" style="31"/>
    <col min="4609" max="4609" width="9.625" style="31" customWidth="1"/>
    <col min="4610" max="4610" width="7.25" style="31" customWidth="1"/>
    <col min="4611" max="4611" width="9.625" style="31" customWidth="1"/>
    <col min="4612" max="4612" width="9" style="31"/>
    <col min="4613" max="4613" width="20" style="31" bestFit="1" customWidth="1"/>
    <col min="4614" max="4614" width="18.625" style="31" customWidth="1"/>
    <col min="4615" max="4615" width="7.75" style="31" customWidth="1"/>
    <col min="4616" max="4616" width="2.375" style="31" customWidth="1"/>
    <col min="4617" max="4617" width="7.75" style="31" customWidth="1"/>
    <col min="4618" max="4864" width="9" style="31"/>
    <col min="4865" max="4865" width="9.625" style="31" customWidth="1"/>
    <col min="4866" max="4866" width="7.25" style="31" customWidth="1"/>
    <col min="4867" max="4867" width="9.625" style="31" customWidth="1"/>
    <col min="4868" max="4868" width="9" style="31"/>
    <col min="4869" max="4869" width="20" style="31" bestFit="1" customWidth="1"/>
    <col min="4870" max="4870" width="18.625" style="31" customWidth="1"/>
    <col min="4871" max="4871" width="7.75" style="31" customWidth="1"/>
    <col min="4872" max="4872" width="2.375" style="31" customWidth="1"/>
    <col min="4873" max="4873" width="7.75" style="31" customWidth="1"/>
    <col min="4874" max="5120" width="9" style="31"/>
    <col min="5121" max="5121" width="9.625" style="31" customWidth="1"/>
    <col min="5122" max="5122" width="7.25" style="31" customWidth="1"/>
    <col min="5123" max="5123" width="9.625" style="31" customWidth="1"/>
    <col min="5124" max="5124" width="9" style="31"/>
    <col min="5125" max="5125" width="20" style="31" bestFit="1" customWidth="1"/>
    <col min="5126" max="5126" width="18.625" style="31" customWidth="1"/>
    <col min="5127" max="5127" width="7.75" style="31" customWidth="1"/>
    <col min="5128" max="5128" width="2.375" style="31" customWidth="1"/>
    <col min="5129" max="5129" width="7.75" style="31" customWidth="1"/>
    <col min="5130" max="5376" width="9" style="31"/>
    <col min="5377" max="5377" width="9.625" style="31" customWidth="1"/>
    <col min="5378" max="5378" width="7.25" style="31" customWidth="1"/>
    <col min="5379" max="5379" width="9.625" style="31" customWidth="1"/>
    <col min="5380" max="5380" width="9" style="31"/>
    <col min="5381" max="5381" width="20" style="31" bestFit="1" customWidth="1"/>
    <col min="5382" max="5382" width="18.625" style="31" customWidth="1"/>
    <col min="5383" max="5383" width="7.75" style="31" customWidth="1"/>
    <col min="5384" max="5384" width="2.375" style="31" customWidth="1"/>
    <col min="5385" max="5385" width="7.75" style="31" customWidth="1"/>
    <col min="5386" max="5632" width="9" style="31"/>
    <col min="5633" max="5633" width="9.625" style="31" customWidth="1"/>
    <col min="5634" max="5634" width="7.25" style="31" customWidth="1"/>
    <col min="5635" max="5635" width="9.625" style="31" customWidth="1"/>
    <col min="5636" max="5636" width="9" style="31"/>
    <col min="5637" max="5637" width="20" style="31" bestFit="1" customWidth="1"/>
    <col min="5638" max="5638" width="18.625" style="31" customWidth="1"/>
    <col min="5639" max="5639" width="7.75" style="31" customWidth="1"/>
    <col min="5640" max="5640" width="2.375" style="31" customWidth="1"/>
    <col min="5641" max="5641" width="7.75" style="31" customWidth="1"/>
    <col min="5642" max="5888" width="9" style="31"/>
    <col min="5889" max="5889" width="9.625" style="31" customWidth="1"/>
    <col min="5890" max="5890" width="7.25" style="31" customWidth="1"/>
    <col min="5891" max="5891" width="9.625" style="31" customWidth="1"/>
    <col min="5892" max="5892" width="9" style="31"/>
    <col min="5893" max="5893" width="20" style="31" bestFit="1" customWidth="1"/>
    <col min="5894" max="5894" width="18.625" style="31" customWidth="1"/>
    <col min="5895" max="5895" width="7.75" style="31" customWidth="1"/>
    <col min="5896" max="5896" width="2.375" style="31" customWidth="1"/>
    <col min="5897" max="5897" width="7.75" style="31" customWidth="1"/>
    <col min="5898" max="6144" width="9" style="31"/>
    <col min="6145" max="6145" width="9.625" style="31" customWidth="1"/>
    <col min="6146" max="6146" width="7.25" style="31" customWidth="1"/>
    <col min="6147" max="6147" width="9.625" style="31" customWidth="1"/>
    <col min="6148" max="6148" width="9" style="31"/>
    <col min="6149" max="6149" width="20" style="31" bestFit="1" customWidth="1"/>
    <col min="6150" max="6150" width="18.625" style="31" customWidth="1"/>
    <col min="6151" max="6151" width="7.75" style="31" customWidth="1"/>
    <col min="6152" max="6152" width="2.375" style="31" customWidth="1"/>
    <col min="6153" max="6153" width="7.75" style="31" customWidth="1"/>
    <col min="6154" max="6400" width="9" style="31"/>
    <col min="6401" max="6401" width="9.625" style="31" customWidth="1"/>
    <col min="6402" max="6402" width="7.25" style="31" customWidth="1"/>
    <col min="6403" max="6403" width="9.625" style="31" customWidth="1"/>
    <col min="6404" max="6404" width="9" style="31"/>
    <col min="6405" max="6405" width="20" style="31" bestFit="1" customWidth="1"/>
    <col min="6406" max="6406" width="18.625" style="31" customWidth="1"/>
    <col min="6407" max="6407" width="7.75" style="31" customWidth="1"/>
    <col min="6408" max="6408" width="2.375" style="31" customWidth="1"/>
    <col min="6409" max="6409" width="7.75" style="31" customWidth="1"/>
    <col min="6410" max="6656" width="9" style="31"/>
    <col min="6657" max="6657" width="9.625" style="31" customWidth="1"/>
    <col min="6658" max="6658" width="7.25" style="31" customWidth="1"/>
    <col min="6659" max="6659" width="9.625" style="31" customWidth="1"/>
    <col min="6660" max="6660" width="9" style="31"/>
    <col min="6661" max="6661" width="20" style="31" bestFit="1" customWidth="1"/>
    <col min="6662" max="6662" width="18.625" style="31" customWidth="1"/>
    <col min="6663" max="6663" width="7.75" style="31" customWidth="1"/>
    <col min="6664" max="6664" width="2.375" style="31" customWidth="1"/>
    <col min="6665" max="6665" width="7.75" style="31" customWidth="1"/>
    <col min="6666" max="6912" width="9" style="31"/>
    <col min="6913" max="6913" width="9.625" style="31" customWidth="1"/>
    <col min="6914" max="6914" width="7.25" style="31" customWidth="1"/>
    <col min="6915" max="6915" width="9.625" style="31" customWidth="1"/>
    <col min="6916" max="6916" width="9" style="31"/>
    <col min="6917" max="6917" width="20" style="31" bestFit="1" customWidth="1"/>
    <col min="6918" max="6918" width="18.625" style="31" customWidth="1"/>
    <col min="6919" max="6919" width="7.75" style="31" customWidth="1"/>
    <col min="6920" max="6920" width="2.375" style="31" customWidth="1"/>
    <col min="6921" max="6921" width="7.75" style="31" customWidth="1"/>
    <col min="6922" max="7168" width="9" style="31"/>
    <col min="7169" max="7169" width="9.625" style="31" customWidth="1"/>
    <col min="7170" max="7170" width="7.25" style="31" customWidth="1"/>
    <col min="7171" max="7171" width="9.625" style="31" customWidth="1"/>
    <col min="7172" max="7172" width="9" style="31"/>
    <col min="7173" max="7173" width="20" style="31" bestFit="1" customWidth="1"/>
    <col min="7174" max="7174" width="18.625" style="31" customWidth="1"/>
    <col min="7175" max="7175" width="7.75" style="31" customWidth="1"/>
    <col min="7176" max="7176" width="2.375" style="31" customWidth="1"/>
    <col min="7177" max="7177" width="7.75" style="31" customWidth="1"/>
    <col min="7178" max="7424" width="9" style="31"/>
    <col min="7425" max="7425" width="9.625" style="31" customWidth="1"/>
    <col min="7426" max="7426" width="7.25" style="31" customWidth="1"/>
    <col min="7427" max="7427" width="9.625" style="31" customWidth="1"/>
    <col min="7428" max="7428" width="9" style="31"/>
    <col min="7429" max="7429" width="20" style="31" bestFit="1" customWidth="1"/>
    <col min="7430" max="7430" width="18.625" style="31" customWidth="1"/>
    <col min="7431" max="7431" width="7.75" style="31" customWidth="1"/>
    <col min="7432" max="7432" width="2.375" style="31" customWidth="1"/>
    <col min="7433" max="7433" width="7.75" style="31" customWidth="1"/>
    <col min="7434" max="7680" width="9" style="31"/>
    <col min="7681" max="7681" width="9.625" style="31" customWidth="1"/>
    <col min="7682" max="7682" width="7.25" style="31" customWidth="1"/>
    <col min="7683" max="7683" width="9.625" style="31" customWidth="1"/>
    <col min="7684" max="7684" width="9" style="31"/>
    <col min="7685" max="7685" width="20" style="31" bestFit="1" customWidth="1"/>
    <col min="7686" max="7686" width="18.625" style="31" customWidth="1"/>
    <col min="7687" max="7687" width="7.75" style="31" customWidth="1"/>
    <col min="7688" max="7688" width="2.375" style="31" customWidth="1"/>
    <col min="7689" max="7689" width="7.75" style="31" customWidth="1"/>
    <col min="7690" max="7936" width="9" style="31"/>
    <col min="7937" max="7937" width="9.625" style="31" customWidth="1"/>
    <col min="7938" max="7938" width="7.25" style="31" customWidth="1"/>
    <col min="7939" max="7939" width="9.625" style="31" customWidth="1"/>
    <col min="7940" max="7940" width="9" style="31"/>
    <col min="7941" max="7941" width="20" style="31" bestFit="1" customWidth="1"/>
    <col min="7942" max="7942" width="18.625" style="31" customWidth="1"/>
    <col min="7943" max="7943" width="7.75" style="31" customWidth="1"/>
    <col min="7944" max="7944" width="2.375" style="31" customWidth="1"/>
    <col min="7945" max="7945" width="7.75" style="31" customWidth="1"/>
    <col min="7946" max="8192" width="9" style="31"/>
    <col min="8193" max="8193" width="9.625" style="31" customWidth="1"/>
    <col min="8194" max="8194" width="7.25" style="31" customWidth="1"/>
    <col min="8195" max="8195" width="9.625" style="31" customWidth="1"/>
    <col min="8196" max="8196" width="9" style="31"/>
    <col min="8197" max="8197" width="20" style="31" bestFit="1" customWidth="1"/>
    <col min="8198" max="8198" width="18.625" style="31" customWidth="1"/>
    <col min="8199" max="8199" width="7.75" style="31" customWidth="1"/>
    <col min="8200" max="8200" width="2.375" style="31" customWidth="1"/>
    <col min="8201" max="8201" width="7.75" style="31" customWidth="1"/>
    <col min="8202" max="8448" width="9" style="31"/>
    <col min="8449" max="8449" width="9.625" style="31" customWidth="1"/>
    <col min="8450" max="8450" width="7.25" style="31" customWidth="1"/>
    <col min="8451" max="8451" width="9.625" style="31" customWidth="1"/>
    <col min="8452" max="8452" width="9" style="31"/>
    <col min="8453" max="8453" width="20" style="31" bestFit="1" customWidth="1"/>
    <col min="8454" max="8454" width="18.625" style="31" customWidth="1"/>
    <col min="8455" max="8455" width="7.75" style="31" customWidth="1"/>
    <col min="8456" max="8456" width="2.375" style="31" customWidth="1"/>
    <col min="8457" max="8457" width="7.75" style="31" customWidth="1"/>
    <col min="8458" max="8704" width="9" style="31"/>
    <col min="8705" max="8705" width="9.625" style="31" customWidth="1"/>
    <col min="8706" max="8706" width="7.25" style="31" customWidth="1"/>
    <col min="8707" max="8707" width="9.625" style="31" customWidth="1"/>
    <col min="8708" max="8708" width="9" style="31"/>
    <col min="8709" max="8709" width="20" style="31" bestFit="1" customWidth="1"/>
    <col min="8710" max="8710" width="18.625" style="31" customWidth="1"/>
    <col min="8711" max="8711" width="7.75" style="31" customWidth="1"/>
    <col min="8712" max="8712" width="2.375" style="31" customWidth="1"/>
    <col min="8713" max="8713" width="7.75" style="31" customWidth="1"/>
    <col min="8714" max="8960" width="9" style="31"/>
    <col min="8961" max="8961" width="9.625" style="31" customWidth="1"/>
    <col min="8962" max="8962" width="7.25" style="31" customWidth="1"/>
    <col min="8963" max="8963" width="9.625" style="31" customWidth="1"/>
    <col min="8964" max="8964" width="9" style="31"/>
    <col min="8965" max="8965" width="20" style="31" bestFit="1" customWidth="1"/>
    <col min="8966" max="8966" width="18.625" style="31" customWidth="1"/>
    <col min="8967" max="8967" width="7.75" style="31" customWidth="1"/>
    <col min="8968" max="8968" width="2.375" style="31" customWidth="1"/>
    <col min="8969" max="8969" width="7.75" style="31" customWidth="1"/>
    <col min="8970" max="9216" width="9" style="31"/>
    <col min="9217" max="9217" width="9.625" style="31" customWidth="1"/>
    <col min="9218" max="9218" width="7.25" style="31" customWidth="1"/>
    <col min="9219" max="9219" width="9.625" style="31" customWidth="1"/>
    <col min="9220" max="9220" width="9" style="31"/>
    <col min="9221" max="9221" width="20" style="31" bestFit="1" customWidth="1"/>
    <col min="9222" max="9222" width="18.625" style="31" customWidth="1"/>
    <col min="9223" max="9223" width="7.75" style="31" customWidth="1"/>
    <col min="9224" max="9224" width="2.375" style="31" customWidth="1"/>
    <col min="9225" max="9225" width="7.75" style="31" customWidth="1"/>
    <col min="9226" max="9472" width="9" style="31"/>
    <col min="9473" max="9473" width="9.625" style="31" customWidth="1"/>
    <col min="9474" max="9474" width="7.25" style="31" customWidth="1"/>
    <col min="9475" max="9475" width="9.625" style="31" customWidth="1"/>
    <col min="9476" max="9476" width="9" style="31"/>
    <col min="9477" max="9477" width="20" style="31" bestFit="1" customWidth="1"/>
    <col min="9478" max="9478" width="18.625" style="31" customWidth="1"/>
    <col min="9479" max="9479" width="7.75" style="31" customWidth="1"/>
    <col min="9480" max="9480" width="2.375" style="31" customWidth="1"/>
    <col min="9481" max="9481" width="7.75" style="31" customWidth="1"/>
    <col min="9482" max="9728" width="9" style="31"/>
    <col min="9729" max="9729" width="9.625" style="31" customWidth="1"/>
    <col min="9730" max="9730" width="7.25" style="31" customWidth="1"/>
    <col min="9731" max="9731" width="9.625" style="31" customWidth="1"/>
    <col min="9732" max="9732" width="9" style="31"/>
    <col min="9733" max="9733" width="20" style="31" bestFit="1" customWidth="1"/>
    <col min="9734" max="9734" width="18.625" style="31" customWidth="1"/>
    <col min="9735" max="9735" width="7.75" style="31" customWidth="1"/>
    <col min="9736" max="9736" width="2.375" style="31" customWidth="1"/>
    <col min="9737" max="9737" width="7.75" style="31" customWidth="1"/>
    <col min="9738" max="9984" width="9" style="31"/>
    <col min="9985" max="9985" width="9.625" style="31" customWidth="1"/>
    <col min="9986" max="9986" width="7.25" style="31" customWidth="1"/>
    <col min="9987" max="9987" width="9.625" style="31" customWidth="1"/>
    <col min="9988" max="9988" width="9" style="31"/>
    <col min="9989" max="9989" width="20" style="31" bestFit="1" customWidth="1"/>
    <col min="9990" max="9990" width="18.625" style="31" customWidth="1"/>
    <col min="9991" max="9991" width="7.75" style="31" customWidth="1"/>
    <col min="9992" max="9992" width="2.375" style="31" customWidth="1"/>
    <col min="9993" max="9993" width="7.75" style="31" customWidth="1"/>
    <col min="9994" max="10240" width="9" style="31"/>
    <col min="10241" max="10241" width="9.625" style="31" customWidth="1"/>
    <col min="10242" max="10242" width="7.25" style="31" customWidth="1"/>
    <col min="10243" max="10243" width="9.625" style="31" customWidth="1"/>
    <col min="10244" max="10244" width="9" style="31"/>
    <col min="10245" max="10245" width="20" style="31" bestFit="1" customWidth="1"/>
    <col min="10246" max="10246" width="18.625" style="31" customWidth="1"/>
    <col min="10247" max="10247" width="7.75" style="31" customWidth="1"/>
    <col min="10248" max="10248" width="2.375" style="31" customWidth="1"/>
    <col min="10249" max="10249" width="7.75" style="31" customWidth="1"/>
    <col min="10250" max="10496" width="9" style="31"/>
    <col min="10497" max="10497" width="9.625" style="31" customWidth="1"/>
    <col min="10498" max="10498" width="7.25" style="31" customWidth="1"/>
    <col min="10499" max="10499" width="9.625" style="31" customWidth="1"/>
    <col min="10500" max="10500" width="9" style="31"/>
    <col min="10501" max="10501" width="20" style="31" bestFit="1" customWidth="1"/>
    <col min="10502" max="10502" width="18.625" style="31" customWidth="1"/>
    <col min="10503" max="10503" width="7.75" style="31" customWidth="1"/>
    <col min="10504" max="10504" width="2.375" style="31" customWidth="1"/>
    <col min="10505" max="10505" width="7.75" style="31" customWidth="1"/>
    <col min="10506" max="10752" width="9" style="31"/>
    <col min="10753" max="10753" width="9.625" style="31" customWidth="1"/>
    <col min="10754" max="10754" width="7.25" style="31" customWidth="1"/>
    <col min="10755" max="10755" width="9.625" style="31" customWidth="1"/>
    <col min="10756" max="10756" width="9" style="31"/>
    <col min="10757" max="10757" width="20" style="31" bestFit="1" customWidth="1"/>
    <col min="10758" max="10758" width="18.625" style="31" customWidth="1"/>
    <col min="10759" max="10759" width="7.75" style="31" customWidth="1"/>
    <col min="10760" max="10760" width="2.375" style="31" customWidth="1"/>
    <col min="10761" max="10761" width="7.75" style="31" customWidth="1"/>
    <col min="10762" max="11008" width="9" style="31"/>
    <col min="11009" max="11009" width="9.625" style="31" customWidth="1"/>
    <col min="11010" max="11010" width="7.25" style="31" customWidth="1"/>
    <col min="11011" max="11011" width="9.625" style="31" customWidth="1"/>
    <col min="11012" max="11012" width="9" style="31"/>
    <col min="11013" max="11013" width="20" style="31" bestFit="1" customWidth="1"/>
    <col min="11014" max="11014" width="18.625" style="31" customWidth="1"/>
    <col min="11015" max="11015" width="7.75" style="31" customWidth="1"/>
    <col min="11016" max="11016" width="2.375" style="31" customWidth="1"/>
    <col min="11017" max="11017" width="7.75" style="31" customWidth="1"/>
    <col min="11018" max="11264" width="9" style="31"/>
    <col min="11265" max="11265" width="9.625" style="31" customWidth="1"/>
    <col min="11266" max="11266" width="7.25" style="31" customWidth="1"/>
    <col min="11267" max="11267" width="9.625" style="31" customWidth="1"/>
    <col min="11268" max="11268" width="9" style="31"/>
    <col min="11269" max="11269" width="20" style="31" bestFit="1" customWidth="1"/>
    <col min="11270" max="11270" width="18.625" style="31" customWidth="1"/>
    <col min="11271" max="11271" width="7.75" style="31" customWidth="1"/>
    <col min="11272" max="11272" width="2.375" style="31" customWidth="1"/>
    <col min="11273" max="11273" width="7.75" style="31" customWidth="1"/>
    <col min="11274" max="11520" width="9" style="31"/>
    <col min="11521" max="11521" width="9.625" style="31" customWidth="1"/>
    <col min="11522" max="11522" width="7.25" style="31" customWidth="1"/>
    <col min="11523" max="11523" width="9.625" style="31" customWidth="1"/>
    <col min="11524" max="11524" width="9" style="31"/>
    <col min="11525" max="11525" width="20" style="31" bestFit="1" customWidth="1"/>
    <col min="11526" max="11526" width="18.625" style="31" customWidth="1"/>
    <col min="11527" max="11527" width="7.75" style="31" customWidth="1"/>
    <col min="11528" max="11528" width="2.375" style="31" customWidth="1"/>
    <col min="11529" max="11529" width="7.75" style="31" customWidth="1"/>
    <col min="11530" max="11776" width="9" style="31"/>
    <col min="11777" max="11777" width="9.625" style="31" customWidth="1"/>
    <col min="11778" max="11778" width="7.25" style="31" customWidth="1"/>
    <col min="11779" max="11779" width="9.625" style="31" customWidth="1"/>
    <col min="11780" max="11780" width="9" style="31"/>
    <col min="11781" max="11781" width="20" style="31" bestFit="1" customWidth="1"/>
    <col min="11782" max="11782" width="18.625" style="31" customWidth="1"/>
    <col min="11783" max="11783" width="7.75" style="31" customWidth="1"/>
    <col min="11784" max="11784" width="2.375" style="31" customWidth="1"/>
    <col min="11785" max="11785" width="7.75" style="31" customWidth="1"/>
    <col min="11786" max="12032" width="9" style="31"/>
    <col min="12033" max="12033" width="9.625" style="31" customWidth="1"/>
    <col min="12034" max="12034" width="7.25" style="31" customWidth="1"/>
    <col min="12035" max="12035" width="9.625" style="31" customWidth="1"/>
    <col min="12036" max="12036" width="9" style="31"/>
    <col min="12037" max="12037" width="20" style="31" bestFit="1" customWidth="1"/>
    <col min="12038" max="12038" width="18.625" style="31" customWidth="1"/>
    <col min="12039" max="12039" width="7.75" style="31" customWidth="1"/>
    <col min="12040" max="12040" width="2.375" style="31" customWidth="1"/>
    <col min="12041" max="12041" width="7.75" style="31" customWidth="1"/>
    <col min="12042" max="12288" width="9" style="31"/>
    <col min="12289" max="12289" width="9.625" style="31" customWidth="1"/>
    <col min="12290" max="12290" width="7.25" style="31" customWidth="1"/>
    <col min="12291" max="12291" width="9.625" style="31" customWidth="1"/>
    <col min="12292" max="12292" width="9" style="31"/>
    <col min="12293" max="12293" width="20" style="31" bestFit="1" customWidth="1"/>
    <col min="12294" max="12294" width="18.625" style="31" customWidth="1"/>
    <col min="12295" max="12295" width="7.75" style="31" customWidth="1"/>
    <col min="12296" max="12296" width="2.375" style="31" customWidth="1"/>
    <col min="12297" max="12297" width="7.75" style="31" customWidth="1"/>
    <col min="12298" max="12544" width="9" style="31"/>
    <col min="12545" max="12545" width="9.625" style="31" customWidth="1"/>
    <col min="12546" max="12546" width="7.25" style="31" customWidth="1"/>
    <col min="12547" max="12547" width="9.625" style="31" customWidth="1"/>
    <col min="12548" max="12548" width="9" style="31"/>
    <col min="12549" max="12549" width="20" style="31" bestFit="1" customWidth="1"/>
    <col min="12550" max="12550" width="18.625" style="31" customWidth="1"/>
    <col min="12551" max="12551" width="7.75" style="31" customWidth="1"/>
    <col min="12552" max="12552" width="2.375" style="31" customWidth="1"/>
    <col min="12553" max="12553" width="7.75" style="31" customWidth="1"/>
    <col min="12554" max="12800" width="9" style="31"/>
    <col min="12801" max="12801" width="9.625" style="31" customWidth="1"/>
    <col min="12802" max="12802" width="7.25" style="31" customWidth="1"/>
    <col min="12803" max="12803" width="9.625" style="31" customWidth="1"/>
    <col min="12804" max="12804" width="9" style="31"/>
    <col min="12805" max="12805" width="20" style="31" bestFit="1" customWidth="1"/>
    <col min="12806" max="12806" width="18.625" style="31" customWidth="1"/>
    <col min="12807" max="12807" width="7.75" style="31" customWidth="1"/>
    <col min="12808" max="12808" width="2.375" style="31" customWidth="1"/>
    <col min="12809" max="12809" width="7.75" style="31" customWidth="1"/>
    <col min="12810" max="13056" width="9" style="31"/>
    <col min="13057" max="13057" width="9.625" style="31" customWidth="1"/>
    <col min="13058" max="13058" width="7.25" style="31" customWidth="1"/>
    <col min="13059" max="13059" width="9.625" style="31" customWidth="1"/>
    <col min="13060" max="13060" width="9" style="31"/>
    <col min="13061" max="13061" width="20" style="31" bestFit="1" customWidth="1"/>
    <col min="13062" max="13062" width="18.625" style="31" customWidth="1"/>
    <col min="13063" max="13063" width="7.75" style="31" customWidth="1"/>
    <col min="13064" max="13064" width="2.375" style="31" customWidth="1"/>
    <col min="13065" max="13065" width="7.75" style="31" customWidth="1"/>
    <col min="13066" max="13312" width="9" style="31"/>
    <col min="13313" max="13313" width="9.625" style="31" customWidth="1"/>
    <col min="13314" max="13314" width="7.25" style="31" customWidth="1"/>
    <col min="13315" max="13315" width="9.625" style="31" customWidth="1"/>
    <col min="13316" max="13316" width="9" style="31"/>
    <col min="13317" max="13317" width="20" style="31" bestFit="1" customWidth="1"/>
    <col min="13318" max="13318" width="18.625" style="31" customWidth="1"/>
    <col min="13319" max="13319" width="7.75" style="31" customWidth="1"/>
    <col min="13320" max="13320" width="2.375" style="31" customWidth="1"/>
    <col min="13321" max="13321" width="7.75" style="31" customWidth="1"/>
    <col min="13322" max="13568" width="9" style="31"/>
    <col min="13569" max="13569" width="9.625" style="31" customWidth="1"/>
    <col min="13570" max="13570" width="7.25" style="31" customWidth="1"/>
    <col min="13571" max="13571" width="9.625" style="31" customWidth="1"/>
    <col min="13572" max="13572" width="9" style="31"/>
    <col min="13573" max="13573" width="20" style="31" bestFit="1" customWidth="1"/>
    <col min="13574" max="13574" width="18.625" style="31" customWidth="1"/>
    <col min="13575" max="13575" width="7.75" style="31" customWidth="1"/>
    <col min="13576" max="13576" width="2.375" style="31" customWidth="1"/>
    <col min="13577" max="13577" width="7.75" style="31" customWidth="1"/>
    <col min="13578" max="13824" width="9" style="31"/>
    <col min="13825" max="13825" width="9.625" style="31" customWidth="1"/>
    <col min="13826" max="13826" width="7.25" style="31" customWidth="1"/>
    <col min="13827" max="13827" width="9.625" style="31" customWidth="1"/>
    <col min="13828" max="13828" width="9" style="31"/>
    <col min="13829" max="13829" width="20" style="31" bestFit="1" customWidth="1"/>
    <col min="13830" max="13830" width="18.625" style="31" customWidth="1"/>
    <col min="13831" max="13831" width="7.75" style="31" customWidth="1"/>
    <col min="13832" max="13832" width="2.375" style="31" customWidth="1"/>
    <col min="13833" max="13833" width="7.75" style="31" customWidth="1"/>
    <col min="13834" max="14080" width="9" style="31"/>
    <col min="14081" max="14081" width="9.625" style="31" customWidth="1"/>
    <col min="14082" max="14082" width="7.25" style="31" customWidth="1"/>
    <col min="14083" max="14083" width="9.625" style="31" customWidth="1"/>
    <col min="14084" max="14084" width="9" style="31"/>
    <col min="14085" max="14085" width="20" style="31" bestFit="1" customWidth="1"/>
    <col min="14086" max="14086" width="18.625" style="31" customWidth="1"/>
    <col min="14087" max="14087" width="7.75" style="31" customWidth="1"/>
    <col min="14088" max="14088" width="2.375" style="31" customWidth="1"/>
    <col min="14089" max="14089" width="7.75" style="31" customWidth="1"/>
    <col min="14090" max="14336" width="9" style="31"/>
    <col min="14337" max="14337" width="9.625" style="31" customWidth="1"/>
    <col min="14338" max="14338" width="7.25" style="31" customWidth="1"/>
    <col min="14339" max="14339" width="9.625" style="31" customWidth="1"/>
    <col min="14340" max="14340" width="9" style="31"/>
    <col min="14341" max="14341" width="20" style="31" bestFit="1" customWidth="1"/>
    <col min="14342" max="14342" width="18.625" style="31" customWidth="1"/>
    <col min="14343" max="14343" width="7.75" style="31" customWidth="1"/>
    <col min="14344" max="14344" width="2.375" style="31" customWidth="1"/>
    <col min="14345" max="14345" width="7.75" style="31" customWidth="1"/>
    <col min="14346" max="14592" width="9" style="31"/>
    <col min="14593" max="14593" width="9.625" style="31" customWidth="1"/>
    <col min="14594" max="14594" width="7.25" style="31" customWidth="1"/>
    <col min="14595" max="14595" width="9.625" style="31" customWidth="1"/>
    <col min="14596" max="14596" width="9" style="31"/>
    <col min="14597" max="14597" width="20" style="31" bestFit="1" customWidth="1"/>
    <col min="14598" max="14598" width="18.625" style="31" customWidth="1"/>
    <col min="14599" max="14599" width="7.75" style="31" customWidth="1"/>
    <col min="14600" max="14600" width="2.375" style="31" customWidth="1"/>
    <col min="14601" max="14601" width="7.75" style="31" customWidth="1"/>
    <col min="14602" max="14848" width="9" style="31"/>
    <col min="14849" max="14849" width="9.625" style="31" customWidth="1"/>
    <col min="14850" max="14850" width="7.25" style="31" customWidth="1"/>
    <col min="14851" max="14851" width="9.625" style="31" customWidth="1"/>
    <col min="14852" max="14852" width="9" style="31"/>
    <col min="14853" max="14853" width="20" style="31" bestFit="1" customWidth="1"/>
    <col min="14854" max="14854" width="18.625" style="31" customWidth="1"/>
    <col min="14855" max="14855" width="7.75" style="31" customWidth="1"/>
    <col min="14856" max="14856" width="2.375" style="31" customWidth="1"/>
    <col min="14857" max="14857" width="7.75" style="31" customWidth="1"/>
    <col min="14858" max="15104" width="9" style="31"/>
    <col min="15105" max="15105" width="9.625" style="31" customWidth="1"/>
    <col min="15106" max="15106" width="7.25" style="31" customWidth="1"/>
    <col min="15107" max="15107" width="9.625" style="31" customWidth="1"/>
    <col min="15108" max="15108" width="9" style="31"/>
    <col min="15109" max="15109" width="20" style="31" bestFit="1" customWidth="1"/>
    <col min="15110" max="15110" width="18.625" style="31" customWidth="1"/>
    <col min="15111" max="15111" width="7.75" style="31" customWidth="1"/>
    <col min="15112" max="15112" width="2.375" style="31" customWidth="1"/>
    <col min="15113" max="15113" width="7.75" style="31" customWidth="1"/>
    <col min="15114" max="15360" width="9" style="31"/>
    <col min="15361" max="15361" width="9.625" style="31" customWidth="1"/>
    <col min="15362" max="15362" width="7.25" style="31" customWidth="1"/>
    <col min="15363" max="15363" width="9.625" style="31" customWidth="1"/>
    <col min="15364" max="15364" width="9" style="31"/>
    <col min="15365" max="15365" width="20" style="31" bestFit="1" customWidth="1"/>
    <col min="15366" max="15366" width="18.625" style="31" customWidth="1"/>
    <col min="15367" max="15367" width="7.75" style="31" customWidth="1"/>
    <col min="15368" max="15368" width="2.375" style="31" customWidth="1"/>
    <col min="15369" max="15369" width="7.75" style="31" customWidth="1"/>
    <col min="15370" max="15616" width="9" style="31"/>
    <col min="15617" max="15617" width="9.625" style="31" customWidth="1"/>
    <col min="15618" max="15618" width="7.25" style="31" customWidth="1"/>
    <col min="15619" max="15619" width="9.625" style="31" customWidth="1"/>
    <col min="15620" max="15620" width="9" style="31"/>
    <col min="15621" max="15621" width="20" style="31" bestFit="1" customWidth="1"/>
    <col min="15622" max="15622" width="18.625" style="31" customWidth="1"/>
    <col min="15623" max="15623" width="7.75" style="31" customWidth="1"/>
    <col min="15624" max="15624" width="2.375" style="31" customWidth="1"/>
    <col min="15625" max="15625" width="7.75" style="31" customWidth="1"/>
    <col min="15626" max="15872" width="9" style="31"/>
    <col min="15873" max="15873" width="9.625" style="31" customWidth="1"/>
    <col min="15874" max="15874" width="7.25" style="31" customWidth="1"/>
    <col min="15875" max="15875" width="9.625" style="31" customWidth="1"/>
    <col min="15876" max="15876" width="9" style="31"/>
    <col min="15877" max="15877" width="20" style="31" bestFit="1" customWidth="1"/>
    <col min="15878" max="15878" width="18.625" style="31" customWidth="1"/>
    <col min="15879" max="15879" width="7.75" style="31" customWidth="1"/>
    <col min="15880" max="15880" width="2.375" style="31" customWidth="1"/>
    <col min="15881" max="15881" width="7.75" style="31" customWidth="1"/>
    <col min="15882" max="16128" width="9" style="31"/>
    <col min="16129" max="16129" width="9.625" style="31" customWidth="1"/>
    <col min="16130" max="16130" width="7.25" style="31" customWidth="1"/>
    <col min="16131" max="16131" width="9.625" style="31" customWidth="1"/>
    <col min="16132" max="16132" width="9" style="31"/>
    <col min="16133" max="16133" width="20" style="31" bestFit="1" customWidth="1"/>
    <col min="16134" max="16134" width="18.625" style="31" customWidth="1"/>
    <col min="16135" max="16135" width="7.75" style="31" customWidth="1"/>
    <col min="16136" max="16136" width="2.375" style="31" customWidth="1"/>
    <col min="16137" max="16137" width="7.75" style="31" customWidth="1"/>
    <col min="16138" max="16384" width="9" style="31"/>
  </cols>
  <sheetData>
    <row r="1" spans="1:8" ht="21" customHeight="1">
      <c r="A1" s="224"/>
      <c r="B1" s="225"/>
      <c r="C1" s="226"/>
      <c r="D1" s="227"/>
      <c r="E1" s="227"/>
      <c r="F1" s="227"/>
      <c r="G1" s="227"/>
      <c r="H1" s="228"/>
    </row>
    <row r="2" spans="1:8" ht="24">
      <c r="A2" s="441" t="s">
        <v>132</v>
      </c>
      <c r="B2" s="442"/>
      <c r="C2" s="442"/>
      <c r="D2" s="442"/>
      <c r="E2" s="442"/>
      <c r="F2" s="442"/>
      <c r="G2" s="442"/>
      <c r="H2" s="443"/>
    </row>
    <row r="3" spans="1:8" ht="30" customHeight="1">
      <c r="A3" s="444"/>
      <c r="B3" s="442"/>
      <c r="C3" s="442"/>
      <c r="D3" s="442"/>
      <c r="E3" s="442"/>
      <c r="F3" s="442"/>
      <c r="G3" s="442"/>
      <c r="H3" s="443"/>
    </row>
    <row r="4" spans="1:8">
      <c r="A4" s="99"/>
      <c r="H4" s="231"/>
    </row>
    <row r="5" spans="1:8">
      <c r="A5" s="232"/>
      <c r="B5"/>
      <c r="C5"/>
      <c r="D5"/>
      <c r="E5"/>
      <c r="F5"/>
      <c r="G5"/>
      <c r="H5" s="233"/>
    </row>
    <row r="6" spans="1:8" ht="23.25" customHeight="1">
      <c r="A6" s="234"/>
      <c r="B6" s="235" t="s">
        <v>133</v>
      </c>
      <c r="C6" s="236"/>
      <c r="D6" s="237" t="s">
        <v>134</v>
      </c>
      <c r="E6" s="237"/>
      <c r="F6" s="238"/>
      <c r="G6" s="238"/>
      <c r="H6" s="231"/>
    </row>
    <row r="7" spans="1:8" s="238" customFormat="1" ht="17.100000000000001" customHeight="1">
      <c r="A7" s="239"/>
      <c r="B7" s="240">
        <v>1</v>
      </c>
      <c r="C7" s="241"/>
      <c r="D7" s="238" t="s">
        <v>135</v>
      </c>
      <c r="G7" s="242"/>
      <c r="H7" s="243"/>
    </row>
    <row r="8" spans="1:8" s="238" customFormat="1" ht="17.100000000000001" customHeight="1">
      <c r="A8" s="239"/>
      <c r="B8" s="244"/>
      <c r="C8" s="241"/>
      <c r="H8" s="243"/>
    </row>
    <row r="9" spans="1:8" s="238" customFormat="1" ht="17.100000000000001" customHeight="1">
      <c r="A9" s="239"/>
      <c r="B9" s="245">
        <v>2</v>
      </c>
      <c r="C9" s="241"/>
      <c r="D9" s="238" t="s">
        <v>136</v>
      </c>
      <c r="G9" s="242"/>
      <c r="H9" s="243"/>
    </row>
    <row r="10" spans="1:8" s="238" customFormat="1" ht="17.100000000000001" customHeight="1">
      <c r="A10" s="239"/>
      <c r="B10" s="244"/>
      <c r="C10" s="241"/>
      <c r="H10" s="243"/>
    </row>
    <row r="11" spans="1:8" s="238" customFormat="1" ht="17.100000000000001" customHeight="1">
      <c r="A11" s="239"/>
      <c r="B11" s="246">
        <v>3</v>
      </c>
      <c r="C11" s="241"/>
      <c r="D11" s="238" t="s">
        <v>137</v>
      </c>
      <c r="G11" s="242"/>
      <c r="H11" s="243"/>
    </row>
    <row r="12" spans="1:8" s="238" customFormat="1" ht="17.100000000000001" customHeight="1">
      <c r="A12" s="239"/>
      <c r="B12" s="244"/>
      <c r="C12" s="241"/>
      <c r="H12" s="243"/>
    </row>
    <row r="13" spans="1:8" s="238" customFormat="1" ht="17.100000000000001" customHeight="1">
      <c r="A13" s="239"/>
      <c r="B13" s="342">
        <v>4</v>
      </c>
      <c r="C13" s="241"/>
      <c r="D13" s="238" t="s">
        <v>138</v>
      </c>
      <c r="G13" s="242"/>
      <c r="H13" s="243"/>
    </row>
    <row r="14" spans="1:8" s="238" customFormat="1" ht="17.100000000000001" customHeight="1">
      <c r="A14" s="239"/>
      <c r="B14" s="244" t="s">
        <v>139</v>
      </c>
      <c r="C14" s="241"/>
      <c r="H14" s="243"/>
    </row>
    <row r="15" spans="1:8" s="238" customFormat="1" ht="17.100000000000001" customHeight="1">
      <c r="A15" s="239"/>
      <c r="B15" s="247">
        <v>5</v>
      </c>
      <c r="C15" s="241"/>
      <c r="D15" s="238" t="s">
        <v>140</v>
      </c>
      <c r="G15" s="242"/>
      <c r="H15" s="243"/>
    </row>
    <row r="16" spans="1:8" s="238" customFormat="1" ht="17.100000000000001" customHeight="1">
      <c r="A16" s="239"/>
      <c r="B16" s="244"/>
      <c r="C16" s="241"/>
      <c r="H16" s="243"/>
    </row>
    <row r="17" spans="1:8" s="238" customFormat="1" ht="17.100000000000001" customHeight="1">
      <c r="A17" s="239"/>
      <c r="B17" s="248">
        <v>6</v>
      </c>
      <c r="C17" s="241"/>
      <c r="D17" s="238" t="s">
        <v>141</v>
      </c>
      <c r="H17" s="243"/>
    </row>
    <row r="18" spans="1:8" s="238" customFormat="1" ht="17.100000000000001" customHeight="1">
      <c r="A18" s="239"/>
      <c r="B18" s="244"/>
      <c r="C18" s="241"/>
      <c r="H18" s="243"/>
    </row>
    <row r="19" spans="1:8" s="238" customFormat="1" ht="17.100000000000001" customHeight="1">
      <c r="A19" s="239"/>
      <c r="B19" s="249">
        <v>7</v>
      </c>
      <c r="C19" s="241"/>
      <c r="D19" s="238" t="s">
        <v>142</v>
      </c>
      <c r="H19" s="243"/>
    </row>
    <row r="20" spans="1:8" s="238" customFormat="1" ht="17.100000000000001" customHeight="1">
      <c r="A20" s="239"/>
      <c r="B20" s="244"/>
      <c r="C20" s="241"/>
      <c r="H20" s="243"/>
    </row>
    <row r="21" spans="1:8" s="238" customFormat="1" ht="17.100000000000001" customHeight="1">
      <c r="A21" s="239"/>
      <c r="B21" s="250">
        <v>8</v>
      </c>
      <c r="C21" s="241"/>
      <c r="D21" s="238" t="s">
        <v>143</v>
      </c>
      <c r="H21" s="243"/>
    </row>
    <row r="22" spans="1:8" s="238" customFormat="1" ht="17.100000000000001" customHeight="1">
      <c r="A22" s="239"/>
      <c r="B22" s="244"/>
      <c r="C22" s="241"/>
      <c r="H22" s="243"/>
    </row>
    <row r="23" spans="1:8" s="238" customFormat="1" ht="17.100000000000001" customHeight="1">
      <c r="A23" s="239"/>
      <c r="B23" s="251">
        <v>9</v>
      </c>
      <c r="C23" s="241"/>
      <c r="D23" s="238" t="s">
        <v>144</v>
      </c>
      <c r="H23" s="243"/>
    </row>
    <row r="24" spans="1:8" s="238" customFormat="1" ht="17.100000000000001" customHeight="1">
      <c r="A24" s="239"/>
      <c r="B24" s="244"/>
      <c r="C24" s="241"/>
      <c r="H24" s="243"/>
    </row>
    <row r="25" spans="1:8" s="238" customFormat="1" ht="17.100000000000001" customHeight="1">
      <c r="A25" s="239"/>
      <c r="B25" s="252">
        <v>10</v>
      </c>
      <c r="C25" s="241"/>
      <c r="D25" s="238" t="s">
        <v>145</v>
      </c>
      <c r="H25" s="243"/>
    </row>
    <row r="26" spans="1:8" s="238" customFormat="1" ht="17.100000000000001" customHeight="1">
      <c r="A26" s="239"/>
      <c r="B26" s="244"/>
      <c r="C26" s="241"/>
      <c r="H26" s="243"/>
    </row>
    <row r="27" spans="1:8" s="238" customFormat="1" ht="17.100000000000001" customHeight="1">
      <c r="A27" s="239"/>
      <c r="B27" s="253">
        <v>11</v>
      </c>
      <c r="C27" s="241"/>
      <c r="D27" s="238" t="s">
        <v>146</v>
      </c>
      <c r="H27" s="243"/>
    </row>
    <row r="28" spans="1:8" s="238" customFormat="1" ht="17.100000000000001" customHeight="1">
      <c r="A28" s="239"/>
      <c r="B28" s="244"/>
      <c r="C28" s="241"/>
      <c r="H28" s="243"/>
    </row>
    <row r="29" spans="1:8" s="238" customFormat="1" ht="17.100000000000001" customHeight="1">
      <c r="A29" s="239"/>
      <c r="B29" s="269">
        <v>12</v>
      </c>
      <c r="C29" s="241"/>
      <c r="D29" s="238" t="s">
        <v>147</v>
      </c>
      <c r="H29" s="243"/>
    </row>
    <row r="30" spans="1:8" s="238" customFormat="1" ht="17.100000000000001" customHeight="1">
      <c r="A30" s="254"/>
      <c r="B30" s="255"/>
      <c r="C30" s="256"/>
      <c r="D30" s="256"/>
      <c r="E30" s="256"/>
      <c r="F30" s="256"/>
      <c r="G30" s="256"/>
      <c r="H30" s="257"/>
    </row>
    <row r="31" spans="1:8" s="238" customFormat="1" ht="17.100000000000001" customHeight="1">
      <c r="A31" s="239"/>
      <c r="B31" s="269">
        <v>13</v>
      </c>
      <c r="C31" s="258"/>
      <c r="D31" s="238" t="s">
        <v>148</v>
      </c>
      <c r="H31" s="243"/>
    </row>
    <row r="32" spans="1:8" s="238" customFormat="1" ht="17.100000000000001" customHeight="1">
      <c r="A32" s="239"/>
      <c r="B32" s="244"/>
      <c r="C32" s="241"/>
      <c r="H32" s="243"/>
    </row>
    <row r="33" spans="1:8" s="238" customFormat="1" ht="17.100000000000001" customHeight="1">
      <c r="A33" s="239"/>
      <c r="B33" s="269">
        <v>14</v>
      </c>
      <c r="C33" s="241"/>
      <c r="D33" s="238" t="s">
        <v>149</v>
      </c>
      <c r="H33" s="243"/>
    </row>
    <row r="34" spans="1:8" s="238" customFormat="1" ht="17.100000000000001" customHeight="1">
      <c r="A34" s="259"/>
      <c r="B34" s="244"/>
      <c r="C34" s="241"/>
      <c r="D34" s="260"/>
      <c r="E34" s="260"/>
      <c r="F34" s="260"/>
      <c r="G34" s="260"/>
      <c r="H34" s="261"/>
    </row>
    <row r="35" spans="1:8" s="238" customFormat="1" ht="17.100000000000001" customHeight="1">
      <c r="A35" s="239"/>
      <c r="B35" s="269">
        <v>15</v>
      </c>
      <c r="C35" s="241"/>
      <c r="D35" s="238" t="s">
        <v>91</v>
      </c>
      <c r="E35" s="238" t="s">
        <v>150</v>
      </c>
      <c r="H35" s="243"/>
    </row>
    <row r="36" spans="1:8" s="238" customFormat="1" ht="17.100000000000001" customHeight="1">
      <c r="A36" s="259"/>
      <c r="B36" s="262"/>
      <c r="C36" s="260"/>
      <c r="D36" s="260"/>
      <c r="E36" s="260"/>
      <c r="F36" s="260"/>
      <c r="G36" s="260"/>
      <c r="H36" s="261"/>
    </row>
    <row r="37" spans="1:8" s="238" customFormat="1" ht="17.100000000000001" customHeight="1">
      <c r="A37" s="239"/>
      <c r="B37" s="269">
        <v>16</v>
      </c>
      <c r="C37" s="258"/>
      <c r="D37" s="238" t="s">
        <v>151</v>
      </c>
      <c r="H37" s="243"/>
    </row>
    <row r="38" spans="1:8" s="238" customFormat="1" ht="17.100000000000001" customHeight="1">
      <c r="A38" s="239"/>
      <c r="B38" s="244"/>
      <c r="C38" s="241"/>
      <c r="H38" s="243"/>
    </row>
    <row r="39" spans="1:8" s="238" customFormat="1" ht="17.100000000000001" customHeight="1">
      <c r="A39" s="239"/>
      <c r="B39" s="269">
        <v>17</v>
      </c>
      <c r="C39" s="258"/>
      <c r="D39" s="238" t="s">
        <v>152</v>
      </c>
      <c r="H39" s="243"/>
    </row>
    <row r="40" spans="1:8" s="238" customFormat="1" ht="17.100000000000001" customHeight="1">
      <c r="A40" s="239"/>
      <c r="B40" s="270"/>
      <c r="C40" s="258"/>
      <c r="H40" s="243"/>
    </row>
    <row r="41" spans="1:8" s="238" customFormat="1" ht="17.100000000000001" customHeight="1">
      <c r="A41" s="239"/>
      <c r="B41" s="244"/>
      <c r="C41" s="241"/>
      <c r="H41" s="243"/>
    </row>
    <row r="42" spans="1:8" s="238" customFormat="1" ht="29.25" customHeight="1">
      <c r="A42" s="445" t="s">
        <v>153</v>
      </c>
      <c r="B42" s="446"/>
      <c r="C42" s="446"/>
      <c r="D42" s="446"/>
      <c r="E42" s="446"/>
      <c r="F42" s="446"/>
      <c r="G42" s="446"/>
      <c r="H42" s="447"/>
    </row>
    <row r="43" spans="1:8" s="238" customFormat="1" ht="14.25">
      <c r="A43" s="263"/>
      <c r="B43" s="264"/>
      <c r="C43" s="265"/>
      <c r="D43" s="266"/>
      <c r="E43" s="266"/>
      <c r="F43" s="266"/>
      <c r="G43" s="266"/>
      <c r="H43" s="267"/>
    </row>
    <row r="44" spans="1:8" s="268" customFormat="1">
      <c r="B44" s="229"/>
      <c r="C44" s="230"/>
    </row>
    <row r="45" spans="1:8" s="268" customFormat="1">
      <c r="B45" s="229"/>
      <c r="C45" s="230"/>
    </row>
    <row r="46" spans="1:8" s="268" customFormat="1">
      <c r="B46" s="229"/>
      <c r="C46" s="230"/>
    </row>
    <row r="47" spans="1:8" s="268" customFormat="1">
      <c r="B47" s="229"/>
      <c r="C47" s="230"/>
    </row>
    <row r="48" spans="1:8" s="268" customFormat="1">
      <c r="B48" s="229"/>
      <c r="C48" s="230"/>
    </row>
    <row r="49" spans="2:3" s="268" customFormat="1">
      <c r="B49" s="229"/>
      <c r="C49" s="230"/>
    </row>
    <row r="50" spans="2:3" s="268" customFormat="1">
      <c r="B50" s="229"/>
      <c r="C50" s="230"/>
    </row>
    <row r="51" spans="2:3" s="268" customFormat="1">
      <c r="B51" s="229"/>
      <c r="C51" s="230"/>
    </row>
    <row r="52" spans="2:3" s="268" customFormat="1">
      <c r="B52" s="229"/>
      <c r="C52" s="230"/>
    </row>
    <row r="53" spans="2:3" s="268" customFormat="1">
      <c r="B53" s="229"/>
      <c r="C53" s="230"/>
    </row>
    <row r="54" spans="2:3" s="268" customFormat="1">
      <c r="B54" s="229"/>
      <c r="C54" s="230"/>
    </row>
    <row r="55" spans="2:3" s="268" customFormat="1">
      <c r="B55" s="229"/>
      <c r="C55" s="230"/>
    </row>
    <row r="56" spans="2:3" s="268" customFormat="1">
      <c r="B56" s="229"/>
      <c r="C56" s="230"/>
    </row>
    <row r="57" spans="2:3" s="268" customFormat="1">
      <c r="B57" s="229"/>
      <c r="C57" s="230"/>
    </row>
    <row r="58" spans="2:3" s="268" customFormat="1">
      <c r="B58" s="229"/>
      <c r="C58" s="230"/>
    </row>
    <row r="59" spans="2:3" s="268" customFormat="1">
      <c r="B59" s="229"/>
      <c r="C59" s="230"/>
    </row>
    <row r="60" spans="2:3" s="268" customFormat="1">
      <c r="B60" s="229"/>
      <c r="C60" s="230"/>
    </row>
    <row r="61" spans="2:3" s="268" customFormat="1">
      <c r="B61" s="229"/>
      <c r="C61" s="230"/>
    </row>
    <row r="62" spans="2:3" s="268" customFormat="1">
      <c r="B62" s="229"/>
      <c r="C62" s="230"/>
    </row>
    <row r="63" spans="2:3" s="268" customFormat="1">
      <c r="B63" s="229"/>
      <c r="C63" s="230"/>
    </row>
    <row r="64" spans="2:3" s="268" customFormat="1">
      <c r="B64" s="229"/>
      <c r="C64" s="230"/>
    </row>
    <row r="65" spans="2:3" s="268" customFormat="1">
      <c r="B65" s="229"/>
      <c r="C65" s="230"/>
    </row>
    <row r="66" spans="2:3" s="268" customFormat="1">
      <c r="B66" s="229"/>
      <c r="C66" s="230"/>
    </row>
    <row r="67" spans="2:3" s="268" customFormat="1">
      <c r="B67" s="229"/>
      <c r="C67" s="230"/>
    </row>
    <row r="68" spans="2:3" s="268" customFormat="1">
      <c r="B68" s="229"/>
      <c r="C68" s="230"/>
    </row>
    <row r="69" spans="2:3" s="268" customFormat="1">
      <c r="B69" s="229"/>
      <c r="C69" s="230"/>
    </row>
    <row r="70" spans="2:3" s="268" customFormat="1">
      <c r="B70" s="229"/>
      <c r="C70" s="230"/>
    </row>
    <row r="71" spans="2:3" s="268" customFormat="1">
      <c r="B71" s="229"/>
      <c r="C71" s="230"/>
    </row>
    <row r="72" spans="2:3" s="268" customFormat="1">
      <c r="B72" s="229"/>
      <c r="C72" s="230"/>
    </row>
    <row r="73" spans="2:3" s="268" customFormat="1">
      <c r="B73" s="229"/>
      <c r="C73" s="230"/>
    </row>
    <row r="74" spans="2:3" s="268" customFormat="1">
      <c r="B74" s="229"/>
      <c r="C74" s="230"/>
    </row>
    <row r="75" spans="2:3" s="268" customFormat="1">
      <c r="B75" s="229"/>
      <c r="C75" s="230"/>
    </row>
    <row r="76" spans="2:3" s="268" customFormat="1">
      <c r="B76" s="229"/>
      <c r="C76" s="230"/>
    </row>
    <row r="77" spans="2:3" s="268" customFormat="1">
      <c r="B77" s="229"/>
      <c r="C77" s="230"/>
    </row>
    <row r="78" spans="2:3" s="268" customFormat="1">
      <c r="B78" s="229"/>
      <c r="C78" s="230"/>
    </row>
    <row r="79" spans="2:3" s="268" customFormat="1">
      <c r="B79" s="229"/>
      <c r="C79" s="230"/>
    </row>
    <row r="80" spans="2:3" s="268" customFormat="1">
      <c r="B80" s="229"/>
      <c r="C80" s="230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D133"/>
  <sheetViews>
    <sheetView zoomScaleNormal="100" workbookViewId="0">
      <selection activeCell="M39" sqref="M39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>
      <c r="H1" s="102" t="s">
        <v>176</v>
      </c>
      <c r="R1" s="104"/>
    </row>
    <row r="2" spans="8:30">
      <c r="H2" s="183" t="s">
        <v>212</v>
      </c>
      <c r="I2" s="3"/>
      <c r="J2" s="184" t="s">
        <v>102</v>
      </c>
      <c r="K2" s="3"/>
      <c r="L2" s="294" t="s">
        <v>194</v>
      </c>
      <c r="R2" s="47"/>
      <c r="S2" s="105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>
      <c r="H3" s="176" t="s">
        <v>99</v>
      </c>
      <c r="I3" s="3"/>
      <c r="J3" s="144" t="s">
        <v>47</v>
      </c>
      <c r="K3" s="3"/>
      <c r="L3" s="294" t="s">
        <v>99</v>
      </c>
      <c r="N3" s="439"/>
      <c r="S3" s="26"/>
      <c r="T3" s="26"/>
      <c r="U3" s="26"/>
    </row>
    <row r="4" spans="8:30" ht="13.5" customHeight="1">
      <c r="H4" s="97">
        <v>15668</v>
      </c>
      <c r="I4" s="3">
        <v>37</v>
      </c>
      <c r="J4" s="160" t="s">
        <v>37</v>
      </c>
      <c r="K4" s="116">
        <f>SUM(I4)</f>
        <v>37</v>
      </c>
      <c r="L4" s="310">
        <v>12070</v>
      </c>
      <c r="M4" s="395"/>
      <c r="N4" s="439"/>
      <c r="O4" s="90"/>
      <c r="S4" s="26"/>
      <c r="T4" s="26"/>
      <c r="U4" s="26"/>
    </row>
    <row r="5" spans="8:30" ht="13.5" customHeight="1">
      <c r="H5" s="334">
        <v>11234</v>
      </c>
      <c r="I5" s="3">
        <v>26</v>
      </c>
      <c r="J5" s="160" t="s">
        <v>30</v>
      </c>
      <c r="K5" s="116">
        <f t="shared" ref="K5:K13" si="0">SUM(I5)</f>
        <v>26</v>
      </c>
      <c r="L5" s="311">
        <v>19200</v>
      </c>
      <c r="M5" s="45"/>
      <c r="N5" s="439"/>
      <c r="O5" s="90"/>
      <c r="S5" s="26"/>
      <c r="T5" s="26"/>
      <c r="U5" s="26"/>
    </row>
    <row r="6" spans="8:30" ht="13.5" customHeight="1">
      <c r="H6" s="88">
        <v>11152</v>
      </c>
      <c r="I6" s="3">
        <v>33</v>
      </c>
      <c r="J6" s="160" t="s">
        <v>0</v>
      </c>
      <c r="K6" s="116">
        <f t="shared" si="0"/>
        <v>33</v>
      </c>
      <c r="L6" s="311">
        <v>9165</v>
      </c>
      <c r="M6" s="45"/>
      <c r="N6" s="439"/>
      <c r="O6" s="90"/>
      <c r="S6" s="26"/>
      <c r="T6" s="26"/>
      <c r="U6" s="26"/>
    </row>
    <row r="7" spans="8:30" ht="13.5" customHeight="1">
      <c r="H7" s="44">
        <v>6084</v>
      </c>
      <c r="I7" s="3">
        <v>25</v>
      </c>
      <c r="J7" s="160" t="s">
        <v>29</v>
      </c>
      <c r="K7" s="116">
        <f t="shared" si="0"/>
        <v>25</v>
      </c>
      <c r="L7" s="311">
        <v>5382</v>
      </c>
      <c r="M7" s="45"/>
      <c r="N7" s="439"/>
      <c r="O7" s="90"/>
      <c r="S7" s="26"/>
      <c r="T7" s="26"/>
      <c r="U7" s="26"/>
    </row>
    <row r="8" spans="8:30">
      <c r="H8" s="44">
        <v>5720</v>
      </c>
      <c r="I8" s="3">
        <v>27</v>
      </c>
      <c r="J8" s="160" t="s">
        <v>31</v>
      </c>
      <c r="K8" s="116">
        <f t="shared" si="0"/>
        <v>27</v>
      </c>
      <c r="L8" s="311">
        <v>2968</v>
      </c>
      <c r="M8" s="45"/>
      <c r="N8" s="90"/>
      <c r="O8" s="90"/>
      <c r="S8" s="26"/>
      <c r="T8" s="26"/>
      <c r="U8" s="26"/>
    </row>
    <row r="9" spans="8:30">
      <c r="H9" s="193">
        <v>5691</v>
      </c>
      <c r="I9" s="33">
        <v>40</v>
      </c>
      <c r="J9" s="160" t="s">
        <v>2</v>
      </c>
      <c r="K9" s="116">
        <f t="shared" si="0"/>
        <v>40</v>
      </c>
      <c r="L9" s="311">
        <v>5933</v>
      </c>
      <c r="M9" s="45"/>
      <c r="N9" s="90"/>
      <c r="O9" s="90"/>
      <c r="S9" s="26"/>
      <c r="T9" s="26"/>
      <c r="U9" s="26"/>
    </row>
    <row r="10" spans="8:30">
      <c r="H10" s="193">
        <v>5483</v>
      </c>
      <c r="I10" s="14">
        <v>14</v>
      </c>
      <c r="J10" s="162" t="s">
        <v>19</v>
      </c>
      <c r="K10" s="116">
        <f t="shared" si="0"/>
        <v>14</v>
      </c>
      <c r="L10" s="311">
        <v>4899</v>
      </c>
      <c r="S10" s="26"/>
      <c r="T10" s="26"/>
      <c r="U10" s="26"/>
    </row>
    <row r="11" spans="8:30">
      <c r="H11" s="89">
        <v>4328</v>
      </c>
      <c r="I11" s="3">
        <v>36</v>
      </c>
      <c r="J11" s="160" t="s">
        <v>5</v>
      </c>
      <c r="K11" s="116">
        <f t="shared" si="0"/>
        <v>36</v>
      </c>
      <c r="L11" s="311">
        <v>5373</v>
      </c>
      <c r="M11" s="45"/>
      <c r="N11" s="90"/>
      <c r="O11" s="90"/>
      <c r="S11" s="26"/>
      <c r="T11" s="26"/>
      <c r="U11" s="26"/>
    </row>
    <row r="12" spans="8:30">
      <c r="H12" s="435">
        <v>3265</v>
      </c>
      <c r="I12" s="14">
        <v>15</v>
      </c>
      <c r="J12" s="162" t="s">
        <v>20</v>
      </c>
      <c r="K12" s="116">
        <f t="shared" si="0"/>
        <v>15</v>
      </c>
      <c r="L12" s="311">
        <v>2795</v>
      </c>
      <c r="M12" s="45"/>
      <c r="N12" s="90"/>
      <c r="O12" s="90"/>
      <c r="S12" s="26"/>
      <c r="T12" s="26"/>
      <c r="U12" s="26"/>
    </row>
    <row r="13" spans="8:30" ht="14.25" thickBot="1">
      <c r="H13" s="434">
        <v>3176</v>
      </c>
      <c r="I13" s="381">
        <v>16</v>
      </c>
      <c r="J13" s="382" t="s">
        <v>3</v>
      </c>
      <c r="K13" s="116">
        <f t="shared" si="0"/>
        <v>16</v>
      </c>
      <c r="L13" s="311">
        <v>3098</v>
      </c>
      <c r="M13" s="45"/>
      <c r="N13" s="90"/>
      <c r="O13" s="90"/>
      <c r="S13" s="26"/>
      <c r="T13" s="26"/>
      <c r="U13" s="26"/>
    </row>
    <row r="14" spans="8:30" ht="14.25" thickTop="1">
      <c r="H14" s="193">
        <v>2190</v>
      </c>
      <c r="I14" s="121">
        <v>17</v>
      </c>
      <c r="J14" s="174" t="s">
        <v>21</v>
      </c>
      <c r="K14" s="107" t="s">
        <v>8</v>
      </c>
      <c r="L14" s="312">
        <v>92436</v>
      </c>
      <c r="S14" s="26"/>
      <c r="T14" s="26"/>
      <c r="U14" s="26"/>
    </row>
    <row r="15" spans="8:30">
      <c r="H15" s="44">
        <v>2135</v>
      </c>
      <c r="I15" s="3">
        <v>34</v>
      </c>
      <c r="J15" s="160" t="s">
        <v>1</v>
      </c>
      <c r="K15" s="50"/>
      <c r="L15" t="s">
        <v>60</v>
      </c>
      <c r="M15" s="405" t="s">
        <v>197</v>
      </c>
      <c r="N15" s="42" t="s">
        <v>75</v>
      </c>
      <c r="S15" s="26"/>
      <c r="T15" s="26"/>
      <c r="U15" s="26"/>
    </row>
    <row r="16" spans="8:30">
      <c r="H16" s="88">
        <v>1722</v>
      </c>
      <c r="I16" s="3">
        <v>1</v>
      </c>
      <c r="J16" s="160" t="s">
        <v>4</v>
      </c>
      <c r="K16" s="116">
        <f>SUM(I4)</f>
        <v>37</v>
      </c>
      <c r="L16" s="160" t="s">
        <v>37</v>
      </c>
      <c r="M16" s="313">
        <v>12308</v>
      </c>
      <c r="N16" s="89">
        <f>SUM(H4)</f>
        <v>15668</v>
      </c>
      <c r="O16" s="45"/>
      <c r="P16" s="17"/>
      <c r="S16" s="26"/>
      <c r="T16" s="26"/>
      <c r="U16" s="26"/>
    </row>
    <row r="17" spans="1:21">
      <c r="H17" s="88">
        <v>1624</v>
      </c>
      <c r="I17" s="3">
        <v>24</v>
      </c>
      <c r="J17" s="160" t="s">
        <v>28</v>
      </c>
      <c r="K17" s="116">
        <f t="shared" ref="K17:K25" si="1">SUM(I5)</f>
        <v>26</v>
      </c>
      <c r="L17" s="160" t="s">
        <v>30</v>
      </c>
      <c r="M17" s="314">
        <v>19913</v>
      </c>
      <c r="N17" s="89">
        <f t="shared" ref="N17:N25" si="2">SUM(H5)</f>
        <v>11234</v>
      </c>
      <c r="O17" s="45"/>
      <c r="P17" s="17"/>
      <c r="S17" s="26"/>
      <c r="T17" s="26"/>
      <c r="U17" s="26"/>
    </row>
    <row r="18" spans="1:21">
      <c r="H18" s="122">
        <v>1611</v>
      </c>
      <c r="I18" s="3">
        <v>38</v>
      </c>
      <c r="J18" s="160" t="s">
        <v>38</v>
      </c>
      <c r="K18" s="116">
        <f t="shared" si="1"/>
        <v>33</v>
      </c>
      <c r="L18" s="160" t="s">
        <v>0</v>
      </c>
      <c r="M18" s="314">
        <v>16555</v>
      </c>
      <c r="N18" s="89">
        <f t="shared" si="2"/>
        <v>11152</v>
      </c>
      <c r="O18" s="45"/>
      <c r="P18" s="17"/>
      <c r="S18" s="26"/>
      <c r="T18" s="26"/>
      <c r="U18" s="26"/>
    </row>
    <row r="19" spans="1:21">
      <c r="H19" s="89">
        <v>642</v>
      </c>
      <c r="I19" s="3">
        <v>2</v>
      </c>
      <c r="J19" s="160" t="s">
        <v>6</v>
      </c>
      <c r="K19" s="116">
        <f t="shared" si="1"/>
        <v>25</v>
      </c>
      <c r="L19" s="160" t="s">
        <v>29</v>
      </c>
      <c r="M19" s="314">
        <v>6218</v>
      </c>
      <c r="N19" s="89">
        <f t="shared" si="2"/>
        <v>6084</v>
      </c>
      <c r="O19" s="45"/>
      <c r="P19" s="17"/>
      <c r="S19" s="26"/>
      <c r="T19" s="26"/>
      <c r="U19" s="26"/>
    </row>
    <row r="20" spans="1:21" ht="14.25" thickBot="1">
      <c r="H20" s="193">
        <v>415</v>
      </c>
      <c r="I20" s="3">
        <v>12</v>
      </c>
      <c r="J20" s="160" t="s">
        <v>18</v>
      </c>
      <c r="K20" s="116">
        <f t="shared" si="1"/>
        <v>27</v>
      </c>
      <c r="L20" s="160" t="s">
        <v>31</v>
      </c>
      <c r="M20" s="314">
        <v>5849</v>
      </c>
      <c r="N20" s="89">
        <f t="shared" si="2"/>
        <v>5720</v>
      </c>
      <c r="O20" s="45"/>
      <c r="P20" s="17"/>
      <c r="S20" s="26"/>
      <c r="T20" s="26"/>
      <c r="U20" s="26"/>
    </row>
    <row r="21" spans="1:21">
      <c r="A21" s="58" t="s">
        <v>46</v>
      </c>
      <c r="B21" s="59" t="s">
        <v>47</v>
      </c>
      <c r="C21" s="59" t="s">
        <v>206</v>
      </c>
      <c r="D21" s="59" t="s">
        <v>191</v>
      </c>
      <c r="E21" s="59" t="s">
        <v>41</v>
      </c>
      <c r="F21" s="59" t="s">
        <v>50</v>
      </c>
      <c r="G21" s="8" t="s">
        <v>175</v>
      </c>
      <c r="H21" s="88">
        <v>364</v>
      </c>
      <c r="I21" s="3">
        <v>23</v>
      </c>
      <c r="J21" s="160" t="s">
        <v>27</v>
      </c>
      <c r="K21" s="116">
        <f t="shared" si="1"/>
        <v>40</v>
      </c>
      <c r="L21" s="160" t="s">
        <v>2</v>
      </c>
      <c r="M21" s="314">
        <v>5773</v>
      </c>
      <c r="N21" s="89">
        <f t="shared" si="2"/>
        <v>5691</v>
      </c>
      <c r="O21" s="45"/>
      <c r="P21" s="17"/>
      <c r="S21" s="26"/>
      <c r="T21" s="26"/>
      <c r="U21" s="26"/>
    </row>
    <row r="22" spans="1:21">
      <c r="A22" s="61">
        <v>1</v>
      </c>
      <c r="B22" s="160" t="s">
        <v>37</v>
      </c>
      <c r="C22" s="43">
        <f t="shared" ref="C22:C31" si="3">SUM(H4)</f>
        <v>15668</v>
      </c>
      <c r="D22" s="89">
        <f>SUM(L4)</f>
        <v>12070</v>
      </c>
      <c r="E22" s="52">
        <f t="shared" ref="E22:E32" si="4">SUM(N16/M16*100)</f>
        <v>127.29931751706206</v>
      </c>
      <c r="F22" s="55">
        <f>SUM(C22/D22*100)</f>
        <v>129.80944490472245</v>
      </c>
      <c r="G22" s="3"/>
      <c r="H22" s="125">
        <v>239</v>
      </c>
      <c r="I22" s="3">
        <v>31</v>
      </c>
      <c r="J22" s="160" t="s">
        <v>64</v>
      </c>
      <c r="K22" s="116">
        <f t="shared" si="1"/>
        <v>14</v>
      </c>
      <c r="L22" s="162" t="s">
        <v>19</v>
      </c>
      <c r="M22" s="314">
        <v>5749</v>
      </c>
      <c r="N22" s="89">
        <f t="shared" si="2"/>
        <v>5483</v>
      </c>
      <c r="O22" s="45"/>
      <c r="P22" s="17"/>
      <c r="S22" s="26"/>
      <c r="T22" s="26"/>
      <c r="U22" s="26"/>
    </row>
    <row r="23" spans="1:21">
      <c r="A23" s="61">
        <v>2</v>
      </c>
      <c r="B23" s="160" t="s">
        <v>30</v>
      </c>
      <c r="C23" s="43">
        <f t="shared" si="3"/>
        <v>11234</v>
      </c>
      <c r="D23" s="89">
        <f>SUM(L5)</f>
        <v>19200</v>
      </c>
      <c r="E23" s="52">
        <f t="shared" si="4"/>
        <v>56.415407020539341</v>
      </c>
      <c r="F23" s="55">
        <f t="shared" ref="F23:F32" si="5">SUM(C23/D23*100)</f>
        <v>58.510416666666664</v>
      </c>
      <c r="G23" s="3"/>
      <c r="H23" s="125">
        <v>200</v>
      </c>
      <c r="I23" s="3">
        <v>21</v>
      </c>
      <c r="J23" s="160" t="s">
        <v>25</v>
      </c>
      <c r="K23" s="116">
        <f t="shared" si="1"/>
        <v>36</v>
      </c>
      <c r="L23" s="160" t="s">
        <v>5</v>
      </c>
      <c r="M23" s="314">
        <v>5109</v>
      </c>
      <c r="N23" s="89">
        <f t="shared" si="2"/>
        <v>4328</v>
      </c>
      <c r="O23" s="45"/>
      <c r="P23" s="17"/>
      <c r="S23" s="26"/>
      <c r="T23" s="26"/>
      <c r="U23" s="26"/>
    </row>
    <row r="24" spans="1:21">
      <c r="A24" s="61">
        <v>3</v>
      </c>
      <c r="B24" s="160" t="s">
        <v>0</v>
      </c>
      <c r="C24" s="43">
        <f t="shared" si="3"/>
        <v>11152</v>
      </c>
      <c r="D24" s="89">
        <f t="shared" ref="D24:D31" si="6">SUM(L6)</f>
        <v>9165</v>
      </c>
      <c r="E24" s="52">
        <f t="shared" si="4"/>
        <v>67.363334340078524</v>
      </c>
      <c r="F24" s="55">
        <f t="shared" si="5"/>
        <v>121.68030551009275</v>
      </c>
      <c r="G24" s="3"/>
      <c r="H24" s="125">
        <v>148</v>
      </c>
      <c r="I24" s="3">
        <v>22</v>
      </c>
      <c r="J24" s="160" t="s">
        <v>26</v>
      </c>
      <c r="K24" s="116">
        <f t="shared" si="1"/>
        <v>15</v>
      </c>
      <c r="L24" s="162" t="s">
        <v>20</v>
      </c>
      <c r="M24" s="314">
        <v>3205</v>
      </c>
      <c r="N24" s="89">
        <f t="shared" si="2"/>
        <v>3265</v>
      </c>
      <c r="O24" s="45"/>
      <c r="P24" s="17"/>
      <c r="S24" s="26"/>
      <c r="T24" s="26"/>
      <c r="U24" s="26"/>
    </row>
    <row r="25" spans="1:21" ht="14.25" thickBot="1">
      <c r="A25" s="61">
        <v>4</v>
      </c>
      <c r="B25" s="160" t="s">
        <v>29</v>
      </c>
      <c r="C25" s="43">
        <f t="shared" si="3"/>
        <v>6084</v>
      </c>
      <c r="D25" s="89">
        <f t="shared" si="6"/>
        <v>5382</v>
      </c>
      <c r="E25" s="52">
        <f t="shared" si="4"/>
        <v>97.844966227082665</v>
      </c>
      <c r="F25" s="55">
        <f t="shared" si="5"/>
        <v>113.04347826086956</v>
      </c>
      <c r="G25" s="3"/>
      <c r="H25" s="375">
        <v>115</v>
      </c>
      <c r="I25" s="3">
        <v>19</v>
      </c>
      <c r="J25" s="160" t="s">
        <v>23</v>
      </c>
      <c r="K25" s="180">
        <f t="shared" si="1"/>
        <v>16</v>
      </c>
      <c r="L25" s="382" t="s">
        <v>3</v>
      </c>
      <c r="M25" s="315">
        <v>3288</v>
      </c>
      <c r="N25" s="166">
        <f t="shared" si="2"/>
        <v>3176</v>
      </c>
      <c r="O25" s="45"/>
      <c r="P25" s="17"/>
      <c r="S25" s="26"/>
      <c r="T25" s="26"/>
      <c r="U25" s="26"/>
    </row>
    <row r="26" spans="1:21" ht="14.25" thickTop="1">
      <c r="A26" s="61">
        <v>5</v>
      </c>
      <c r="B26" s="160" t="s">
        <v>31</v>
      </c>
      <c r="C26" s="89">
        <f t="shared" si="3"/>
        <v>5720</v>
      </c>
      <c r="D26" s="89">
        <f t="shared" si="6"/>
        <v>2968</v>
      </c>
      <c r="E26" s="52">
        <f t="shared" si="4"/>
        <v>97.7944947854334</v>
      </c>
      <c r="F26" s="55">
        <f t="shared" si="5"/>
        <v>192.72237196765499</v>
      </c>
      <c r="G26" s="12"/>
      <c r="H26" s="91">
        <v>68</v>
      </c>
      <c r="I26" s="3">
        <v>9</v>
      </c>
      <c r="J26" s="3" t="s">
        <v>164</v>
      </c>
      <c r="K26" s="3"/>
      <c r="L26" s="364" t="s">
        <v>8</v>
      </c>
      <c r="M26" s="316">
        <v>102639</v>
      </c>
      <c r="N26" s="191">
        <f>SUM(H44)</f>
        <v>83441</v>
      </c>
      <c r="S26" s="26"/>
      <c r="T26" s="26"/>
      <c r="U26" s="26"/>
    </row>
    <row r="27" spans="1:21">
      <c r="A27" s="61">
        <v>6</v>
      </c>
      <c r="B27" s="160" t="s">
        <v>2</v>
      </c>
      <c r="C27" s="43">
        <f t="shared" si="3"/>
        <v>5691</v>
      </c>
      <c r="D27" s="89">
        <f t="shared" si="6"/>
        <v>5933</v>
      </c>
      <c r="E27" s="52">
        <f t="shared" si="4"/>
        <v>98.579594664818984</v>
      </c>
      <c r="F27" s="55">
        <f t="shared" si="5"/>
        <v>95.921119163997986</v>
      </c>
      <c r="G27" s="3"/>
      <c r="H27" s="91">
        <v>61</v>
      </c>
      <c r="I27" s="3">
        <v>32</v>
      </c>
      <c r="J27" s="160" t="s">
        <v>35</v>
      </c>
      <c r="L27" s="29"/>
      <c r="M27" s="26"/>
      <c r="S27" s="26"/>
      <c r="T27" s="26"/>
      <c r="U27" s="26"/>
    </row>
    <row r="28" spans="1:21">
      <c r="A28" s="61">
        <v>7</v>
      </c>
      <c r="B28" s="162" t="s">
        <v>19</v>
      </c>
      <c r="C28" s="43">
        <f t="shared" si="3"/>
        <v>5483</v>
      </c>
      <c r="D28" s="89">
        <f t="shared" si="6"/>
        <v>4899</v>
      </c>
      <c r="E28" s="52">
        <f t="shared" si="4"/>
        <v>95.373108366672469</v>
      </c>
      <c r="F28" s="55">
        <f t="shared" si="5"/>
        <v>111.92080016329864</v>
      </c>
      <c r="G28" s="3"/>
      <c r="H28" s="91">
        <v>55</v>
      </c>
      <c r="I28" s="3">
        <v>4</v>
      </c>
      <c r="J28" s="160" t="s">
        <v>11</v>
      </c>
      <c r="L28" s="29"/>
      <c r="S28" s="26"/>
      <c r="T28" s="26"/>
      <c r="U28" s="26"/>
    </row>
    <row r="29" spans="1:21">
      <c r="A29" s="61">
        <v>8</v>
      </c>
      <c r="B29" s="160" t="s">
        <v>5</v>
      </c>
      <c r="C29" s="43">
        <f t="shared" si="3"/>
        <v>4328</v>
      </c>
      <c r="D29" s="89">
        <f t="shared" si="6"/>
        <v>5373</v>
      </c>
      <c r="E29" s="52">
        <f t="shared" si="4"/>
        <v>84.713251125464865</v>
      </c>
      <c r="F29" s="55">
        <f t="shared" si="5"/>
        <v>80.550902661455424</v>
      </c>
      <c r="G29" s="11"/>
      <c r="H29" s="91">
        <v>42</v>
      </c>
      <c r="I29" s="3">
        <v>35</v>
      </c>
      <c r="J29" s="160" t="s">
        <v>36</v>
      </c>
      <c r="L29" s="29"/>
      <c r="M29" s="26"/>
      <c r="S29" s="26"/>
      <c r="T29" s="26"/>
      <c r="U29" s="26"/>
    </row>
    <row r="30" spans="1:21">
      <c r="A30" s="61">
        <v>9</v>
      </c>
      <c r="B30" s="162" t="s">
        <v>20</v>
      </c>
      <c r="C30" s="43">
        <f t="shared" si="3"/>
        <v>3265</v>
      </c>
      <c r="D30" s="89">
        <f t="shared" si="6"/>
        <v>2795</v>
      </c>
      <c r="E30" s="52">
        <f t="shared" si="4"/>
        <v>101.87207488299532</v>
      </c>
      <c r="F30" s="55">
        <f t="shared" si="5"/>
        <v>116.81574239713774</v>
      </c>
      <c r="G30" s="12"/>
      <c r="H30" s="375">
        <v>6</v>
      </c>
      <c r="I30" s="3">
        <v>20</v>
      </c>
      <c r="J30" s="160" t="s">
        <v>24</v>
      </c>
      <c r="L30" s="42"/>
      <c r="M30" s="26"/>
      <c r="S30" s="26"/>
      <c r="T30" s="26"/>
      <c r="U30" s="26"/>
    </row>
    <row r="31" spans="1:21" ht="14.25" thickBot="1">
      <c r="A31" s="64">
        <v>10</v>
      </c>
      <c r="B31" s="382" t="s">
        <v>3</v>
      </c>
      <c r="C31" s="43">
        <f t="shared" si="3"/>
        <v>3176</v>
      </c>
      <c r="D31" s="89">
        <f t="shared" si="6"/>
        <v>3098</v>
      </c>
      <c r="E31" s="52">
        <f t="shared" si="4"/>
        <v>96.593673965936745</v>
      </c>
      <c r="F31" s="55">
        <f t="shared" si="5"/>
        <v>102.51775338928341</v>
      </c>
      <c r="G31" s="92"/>
      <c r="H31" s="375">
        <v>3</v>
      </c>
      <c r="I31" s="3">
        <v>3</v>
      </c>
      <c r="J31" s="160" t="s">
        <v>10</v>
      </c>
      <c r="L31" s="42"/>
      <c r="M31" s="26"/>
      <c r="S31" s="26"/>
      <c r="T31" s="26"/>
      <c r="U31" s="26"/>
    </row>
    <row r="32" spans="1:21" ht="14.25" thickBot="1">
      <c r="A32" s="65"/>
      <c r="B32" s="66" t="s">
        <v>56</v>
      </c>
      <c r="C32" s="67">
        <f>SUM(H44)</f>
        <v>83441</v>
      </c>
      <c r="D32" s="67">
        <f>SUM(L14)</f>
        <v>92436</v>
      </c>
      <c r="E32" s="70">
        <f t="shared" si="4"/>
        <v>81.2956088816142</v>
      </c>
      <c r="F32" s="68">
        <f t="shared" si="5"/>
        <v>90.268942836124452</v>
      </c>
      <c r="G32" s="389">
        <v>68.7</v>
      </c>
      <c r="H32" s="429">
        <v>0</v>
      </c>
      <c r="I32" s="3">
        <v>5</v>
      </c>
      <c r="J32" s="160" t="s">
        <v>12</v>
      </c>
      <c r="L32" s="42"/>
      <c r="M32" s="26"/>
      <c r="S32" s="26"/>
      <c r="T32" s="26"/>
      <c r="U32" s="26"/>
    </row>
    <row r="33" spans="2:30">
      <c r="H33" s="43">
        <v>0</v>
      </c>
      <c r="I33" s="3">
        <v>6</v>
      </c>
      <c r="J33" s="160" t="s">
        <v>13</v>
      </c>
      <c r="L33" s="42"/>
      <c r="M33" s="26"/>
      <c r="S33" s="26"/>
      <c r="T33" s="26"/>
      <c r="U33" s="26"/>
    </row>
    <row r="34" spans="2:30">
      <c r="H34" s="43">
        <v>0</v>
      </c>
      <c r="I34" s="3">
        <v>7</v>
      </c>
      <c r="J34" s="160" t="s">
        <v>14</v>
      </c>
      <c r="S34" s="26"/>
      <c r="T34" s="26"/>
      <c r="U34" s="26"/>
    </row>
    <row r="35" spans="2:30">
      <c r="H35" s="348">
        <v>0</v>
      </c>
      <c r="I35" s="3">
        <v>8</v>
      </c>
      <c r="J35" s="160" t="s">
        <v>15</v>
      </c>
      <c r="L35" s="47"/>
      <c r="M35" s="388"/>
      <c r="O35" t="s">
        <v>202</v>
      </c>
      <c r="S35" s="26"/>
      <c r="T35" s="26"/>
      <c r="U35" s="26"/>
    </row>
    <row r="36" spans="2:30">
      <c r="B36" s="48"/>
      <c r="C36" s="26"/>
      <c r="E36" s="17"/>
      <c r="H36" s="89">
        <v>0</v>
      </c>
      <c r="I36" s="3">
        <v>10</v>
      </c>
      <c r="J36" s="160" t="s">
        <v>16</v>
      </c>
      <c r="S36" s="26"/>
      <c r="T36" s="26"/>
      <c r="U36" s="26"/>
    </row>
    <row r="37" spans="2:30">
      <c r="B37" s="18"/>
      <c r="C37" s="26"/>
      <c r="F37" s="26"/>
      <c r="G37" s="48"/>
      <c r="H37" s="428">
        <v>0</v>
      </c>
      <c r="I37" s="3">
        <v>11</v>
      </c>
      <c r="J37" s="160" t="s">
        <v>17</v>
      </c>
      <c r="L37" s="48"/>
      <c r="M37" s="26"/>
      <c r="S37" s="26"/>
      <c r="T37" s="26"/>
      <c r="U37" s="26"/>
    </row>
    <row r="38" spans="2:30">
      <c r="C38" s="26"/>
      <c r="F38" s="26"/>
      <c r="H38" s="44">
        <v>0</v>
      </c>
      <c r="I38" s="3">
        <v>13</v>
      </c>
      <c r="J38" s="160" t="s">
        <v>7</v>
      </c>
      <c r="L38" s="48"/>
      <c r="M38" s="26"/>
      <c r="S38" s="26"/>
      <c r="T38" s="26"/>
      <c r="U38" s="26"/>
    </row>
    <row r="39" spans="2:30">
      <c r="B39" s="48"/>
      <c r="C39" s="26"/>
      <c r="F39" s="26"/>
      <c r="G39" s="18"/>
      <c r="H39" s="88">
        <v>0</v>
      </c>
      <c r="I39" s="3">
        <v>18</v>
      </c>
      <c r="J39" s="160" t="s">
        <v>22</v>
      </c>
      <c r="L39" s="48"/>
      <c r="M39" s="26"/>
      <c r="S39" s="26"/>
      <c r="T39" s="26"/>
      <c r="U39" s="26"/>
    </row>
    <row r="40" spans="2:30">
      <c r="C40" s="26"/>
      <c r="H40" s="88">
        <v>0</v>
      </c>
      <c r="I40" s="3">
        <v>28</v>
      </c>
      <c r="J40" s="160" t="s">
        <v>32</v>
      </c>
      <c r="L40" s="48"/>
      <c r="M40" s="26"/>
      <c r="S40" s="26"/>
      <c r="T40" s="26"/>
      <c r="U40" s="26"/>
    </row>
    <row r="41" spans="2:30">
      <c r="H41" s="44">
        <v>0</v>
      </c>
      <c r="I41" s="3">
        <v>29</v>
      </c>
      <c r="J41" s="160" t="s">
        <v>54</v>
      </c>
      <c r="L41" s="48"/>
      <c r="M41" s="26"/>
      <c r="S41" s="26"/>
      <c r="T41" s="26"/>
      <c r="U41" s="26"/>
    </row>
    <row r="42" spans="2:30">
      <c r="H42" s="193">
        <v>0</v>
      </c>
      <c r="I42" s="3">
        <v>30</v>
      </c>
      <c r="J42" s="160" t="s">
        <v>33</v>
      </c>
      <c r="L42" s="48"/>
      <c r="M42" s="26"/>
      <c r="S42" s="26"/>
      <c r="T42" s="26"/>
      <c r="U42" s="26"/>
    </row>
    <row r="43" spans="2:30">
      <c r="H43" s="121">
        <v>0</v>
      </c>
      <c r="I43" s="3">
        <v>39</v>
      </c>
      <c r="J43" s="160" t="s">
        <v>39</v>
      </c>
      <c r="L43" s="48"/>
      <c r="M43" s="26"/>
      <c r="S43" s="30"/>
      <c r="T43" s="30"/>
      <c r="U43" s="30"/>
    </row>
    <row r="44" spans="2:30">
      <c r="H44" s="117">
        <f>SUM(H4:H43)</f>
        <v>83441</v>
      </c>
      <c r="I44" s="3"/>
      <c r="J44" s="165" t="s">
        <v>97</v>
      </c>
      <c r="L44" s="48"/>
      <c r="M44" s="26"/>
    </row>
    <row r="45" spans="2:30">
      <c r="R45" s="104"/>
    </row>
    <row r="46" spans="2:30" ht="13.5" customHeight="1">
      <c r="H46" s="391" t="s">
        <v>179</v>
      </c>
      <c r="L46" s="406" t="s">
        <v>182</v>
      </c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>
      <c r="H47" s="187" t="s">
        <v>212</v>
      </c>
      <c r="I47" s="3"/>
      <c r="J47" s="178" t="s">
        <v>71</v>
      </c>
      <c r="K47" s="3"/>
      <c r="L47" s="299" t="s">
        <v>194</v>
      </c>
      <c r="S47" s="26"/>
      <c r="T47" s="26"/>
      <c r="U47" s="26"/>
      <c r="V47" s="26"/>
    </row>
    <row r="48" spans="2:30">
      <c r="H48" s="177" t="s">
        <v>99</v>
      </c>
      <c r="I48" s="121"/>
      <c r="J48" s="177" t="s">
        <v>47</v>
      </c>
      <c r="K48" s="121"/>
      <c r="L48" s="303" t="s">
        <v>99</v>
      </c>
      <c r="S48" s="26"/>
      <c r="T48" s="26"/>
      <c r="U48" s="26"/>
      <c r="V48" s="26"/>
    </row>
    <row r="49" spans="1:22">
      <c r="H49" s="43">
        <v>83643</v>
      </c>
      <c r="I49" s="3">
        <v>26</v>
      </c>
      <c r="J49" s="160" t="s">
        <v>30</v>
      </c>
      <c r="K49" s="3">
        <f>SUM(I49)</f>
        <v>26</v>
      </c>
      <c r="L49" s="304">
        <v>86352</v>
      </c>
      <c r="S49" s="26"/>
      <c r="T49" s="26"/>
      <c r="U49" s="26"/>
      <c r="V49" s="26"/>
    </row>
    <row r="50" spans="1:22">
      <c r="H50" s="89">
        <v>17462</v>
      </c>
      <c r="I50" s="3">
        <v>13</v>
      </c>
      <c r="J50" s="160" t="s">
        <v>7</v>
      </c>
      <c r="K50" s="3">
        <f t="shared" ref="K50:K58" si="7">SUM(I50)</f>
        <v>13</v>
      </c>
      <c r="L50" s="304">
        <v>22620</v>
      </c>
      <c r="M50" s="26"/>
      <c r="N50" s="90"/>
      <c r="O50" s="90"/>
      <c r="S50" s="26"/>
      <c r="T50" s="26"/>
      <c r="U50" s="26"/>
      <c r="V50" s="26"/>
    </row>
    <row r="51" spans="1:22">
      <c r="H51" s="44">
        <v>13303</v>
      </c>
      <c r="I51" s="3">
        <v>33</v>
      </c>
      <c r="J51" s="160" t="s">
        <v>0</v>
      </c>
      <c r="K51" s="3">
        <f t="shared" si="7"/>
        <v>33</v>
      </c>
      <c r="L51" s="304">
        <v>11807</v>
      </c>
      <c r="M51" s="26"/>
      <c r="N51" s="90"/>
      <c r="O51" s="90"/>
      <c r="S51" s="26"/>
      <c r="T51" s="26"/>
      <c r="U51" s="26"/>
      <c r="V51" s="26"/>
    </row>
    <row r="52" spans="1:22" ht="14.25" thickBot="1">
      <c r="H52" s="44">
        <v>8803</v>
      </c>
      <c r="I52" s="3">
        <v>16</v>
      </c>
      <c r="J52" s="160" t="s">
        <v>3</v>
      </c>
      <c r="K52" s="3">
        <f t="shared" si="7"/>
        <v>16</v>
      </c>
      <c r="L52" s="304">
        <v>9532</v>
      </c>
      <c r="M52" s="26"/>
      <c r="N52" s="90"/>
      <c r="O52" s="90"/>
      <c r="S52" s="26"/>
      <c r="T52" s="26"/>
      <c r="U52" s="26"/>
      <c r="V52" s="26"/>
    </row>
    <row r="53" spans="1:22">
      <c r="A53" s="58" t="s">
        <v>46</v>
      </c>
      <c r="B53" s="59" t="s">
        <v>47</v>
      </c>
      <c r="C53" s="59" t="s">
        <v>206</v>
      </c>
      <c r="D53" s="59" t="s">
        <v>191</v>
      </c>
      <c r="E53" s="59" t="s">
        <v>41</v>
      </c>
      <c r="F53" s="59" t="s">
        <v>50</v>
      </c>
      <c r="G53" s="8" t="s">
        <v>175</v>
      </c>
      <c r="H53" s="44">
        <v>8518</v>
      </c>
      <c r="I53" s="3">
        <v>34</v>
      </c>
      <c r="J53" s="160" t="s">
        <v>1</v>
      </c>
      <c r="K53" s="3">
        <f t="shared" si="7"/>
        <v>34</v>
      </c>
      <c r="L53" s="304">
        <v>10626</v>
      </c>
      <c r="M53" s="26"/>
      <c r="N53" s="90"/>
      <c r="O53" s="90"/>
      <c r="S53" s="26"/>
      <c r="T53" s="26"/>
      <c r="U53" s="26"/>
      <c r="V53" s="26"/>
    </row>
    <row r="54" spans="1:22">
      <c r="A54" s="61">
        <v>1</v>
      </c>
      <c r="B54" s="160" t="s">
        <v>30</v>
      </c>
      <c r="C54" s="43">
        <f t="shared" ref="C54:C63" si="8">SUM(H49)</f>
        <v>83643</v>
      </c>
      <c r="D54" s="97">
        <f>SUM(L49)</f>
        <v>86352</v>
      </c>
      <c r="E54" s="52">
        <f t="shared" ref="E54:E64" si="9">SUM(N63/M63*100)</f>
        <v>104.18389716506402</v>
      </c>
      <c r="F54" s="52">
        <f>SUM(C54/D54*100)</f>
        <v>96.862840466926073</v>
      </c>
      <c r="G54" s="3"/>
      <c r="H54" s="44">
        <v>8405</v>
      </c>
      <c r="I54" s="3">
        <v>22</v>
      </c>
      <c r="J54" s="160" t="s">
        <v>26</v>
      </c>
      <c r="K54" s="3">
        <f t="shared" si="7"/>
        <v>22</v>
      </c>
      <c r="L54" s="304">
        <v>12826</v>
      </c>
      <c r="M54" s="26"/>
      <c r="N54" s="360"/>
      <c r="O54" s="90"/>
      <c r="S54" s="26"/>
      <c r="T54" s="26"/>
      <c r="U54" s="26"/>
      <c r="V54" s="26"/>
    </row>
    <row r="55" spans="1:22">
      <c r="A55" s="61">
        <v>2</v>
      </c>
      <c r="B55" s="160" t="s">
        <v>7</v>
      </c>
      <c r="C55" s="43">
        <f t="shared" si="8"/>
        <v>17462</v>
      </c>
      <c r="D55" s="97">
        <f t="shared" ref="D55:D64" si="10">SUM(L50)</f>
        <v>22620</v>
      </c>
      <c r="E55" s="52">
        <f t="shared" si="9"/>
        <v>108.07699449155166</v>
      </c>
      <c r="F55" s="52">
        <f t="shared" ref="F55:F64" si="11">SUM(C55/D55*100)</f>
        <v>77.197170645446505</v>
      </c>
      <c r="G55" s="3"/>
      <c r="H55" s="88">
        <v>6695</v>
      </c>
      <c r="I55" s="3">
        <v>25</v>
      </c>
      <c r="J55" s="160" t="s">
        <v>29</v>
      </c>
      <c r="K55" s="3">
        <f t="shared" si="7"/>
        <v>25</v>
      </c>
      <c r="L55" s="304">
        <v>11671</v>
      </c>
      <c r="M55" s="26"/>
      <c r="N55" s="90"/>
      <c r="O55" s="90"/>
      <c r="S55" s="26"/>
      <c r="T55" s="26"/>
      <c r="U55" s="26"/>
      <c r="V55" s="26"/>
    </row>
    <row r="56" spans="1:22">
      <c r="A56" s="61">
        <v>3</v>
      </c>
      <c r="B56" s="160" t="s">
        <v>0</v>
      </c>
      <c r="C56" s="43">
        <f t="shared" si="8"/>
        <v>13303</v>
      </c>
      <c r="D56" s="97">
        <f t="shared" si="10"/>
        <v>11807</v>
      </c>
      <c r="E56" s="52">
        <f t="shared" si="9"/>
        <v>87.583119362696692</v>
      </c>
      <c r="F56" s="52">
        <f t="shared" si="11"/>
        <v>112.67044973320913</v>
      </c>
      <c r="G56" s="3"/>
      <c r="H56" s="44">
        <v>5613</v>
      </c>
      <c r="I56" s="3">
        <v>24</v>
      </c>
      <c r="J56" s="160" t="s">
        <v>28</v>
      </c>
      <c r="K56" s="3">
        <f t="shared" si="7"/>
        <v>24</v>
      </c>
      <c r="L56" s="304">
        <v>6164</v>
      </c>
      <c r="M56" s="26"/>
      <c r="N56" s="90"/>
      <c r="O56" s="90"/>
      <c r="S56" s="26"/>
      <c r="T56" s="26"/>
      <c r="U56" s="26"/>
      <c r="V56" s="26"/>
    </row>
    <row r="57" spans="1:22">
      <c r="A57" s="61">
        <v>4</v>
      </c>
      <c r="B57" s="160" t="s">
        <v>3</v>
      </c>
      <c r="C57" s="43">
        <f t="shared" si="8"/>
        <v>8803</v>
      </c>
      <c r="D57" s="97">
        <f t="shared" si="10"/>
        <v>9532</v>
      </c>
      <c r="E57" s="52">
        <f t="shared" si="9"/>
        <v>100.97499426473962</v>
      </c>
      <c r="F57" s="52">
        <f t="shared" si="11"/>
        <v>92.352077213596303</v>
      </c>
      <c r="G57" s="3"/>
      <c r="H57" s="436">
        <v>4995</v>
      </c>
      <c r="I57" s="3">
        <v>40</v>
      </c>
      <c r="J57" s="160" t="s">
        <v>2</v>
      </c>
      <c r="K57" s="3">
        <f t="shared" si="7"/>
        <v>40</v>
      </c>
      <c r="L57" s="304">
        <v>6887</v>
      </c>
      <c r="M57" s="26"/>
      <c r="N57" s="90"/>
      <c r="O57" s="90"/>
      <c r="S57" s="26"/>
      <c r="T57" s="26"/>
      <c r="U57" s="26"/>
      <c r="V57" s="26"/>
    </row>
    <row r="58" spans="1:22" ht="14.25" thickBot="1">
      <c r="A58" s="61">
        <v>5</v>
      </c>
      <c r="B58" s="160" t="s">
        <v>1</v>
      </c>
      <c r="C58" s="43">
        <f t="shared" si="8"/>
        <v>8518</v>
      </c>
      <c r="D58" s="97">
        <f t="shared" si="10"/>
        <v>10626</v>
      </c>
      <c r="E58" s="52">
        <f t="shared" si="9"/>
        <v>113.27127659574468</v>
      </c>
      <c r="F58" s="52">
        <f t="shared" si="11"/>
        <v>80.161867118388855</v>
      </c>
      <c r="G58" s="12"/>
      <c r="H58" s="166">
        <v>4871</v>
      </c>
      <c r="I58" s="14">
        <v>36</v>
      </c>
      <c r="J58" s="162" t="s">
        <v>5</v>
      </c>
      <c r="K58" s="14">
        <f t="shared" si="7"/>
        <v>36</v>
      </c>
      <c r="L58" s="305">
        <v>5133</v>
      </c>
      <c r="M58" s="26"/>
      <c r="N58" s="90"/>
      <c r="O58" s="90"/>
      <c r="S58" s="26"/>
      <c r="T58" s="26"/>
      <c r="U58" s="26"/>
      <c r="V58" s="26"/>
    </row>
    <row r="59" spans="1:22" ht="14.25" thickTop="1">
      <c r="A59" s="61">
        <v>6</v>
      </c>
      <c r="B59" s="160" t="s">
        <v>26</v>
      </c>
      <c r="C59" s="43">
        <f t="shared" si="8"/>
        <v>8405</v>
      </c>
      <c r="D59" s="97">
        <f t="shared" si="10"/>
        <v>12826</v>
      </c>
      <c r="E59" s="52">
        <f t="shared" si="9"/>
        <v>101.76776849497517</v>
      </c>
      <c r="F59" s="52">
        <f t="shared" si="11"/>
        <v>65.530952752222049</v>
      </c>
      <c r="G59" s="3"/>
      <c r="H59" s="427">
        <v>3075</v>
      </c>
      <c r="I59" s="336">
        <v>38</v>
      </c>
      <c r="J59" s="221" t="s">
        <v>38</v>
      </c>
      <c r="K59" s="8" t="s">
        <v>67</v>
      </c>
      <c r="L59" s="306">
        <v>194391</v>
      </c>
      <c r="M59" s="26"/>
      <c r="N59" s="90"/>
      <c r="O59" s="90"/>
      <c r="S59" s="26"/>
      <c r="T59" s="26"/>
      <c r="U59" s="26"/>
      <c r="V59" s="26"/>
    </row>
    <row r="60" spans="1:22">
      <c r="A60" s="61">
        <v>7</v>
      </c>
      <c r="B60" s="160" t="s">
        <v>29</v>
      </c>
      <c r="C60" s="43">
        <f t="shared" si="8"/>
        <v>6695</v>
      </c>
      <c r="D60" s="97">
        <f t="shared" si="10"/>
        <v>11671</v>
      </c>
      <c r="E60" s="52">
        <f t="shared" si="9"/>
        <v>96.916618413433696</v>
      </c>
      <c r="F60" s="52">
        <f t="shared" si="11"/>
        <v>57.364407505783568</v>
      </c>
      <c r="G60" s="3"/>
      <c r="H60" s="91">
        <v>1671</v>
      </c>
      <c r="I60" s="139">
        <v>12</v>
      </c>
      <c r="J60" s="160" t="s">
        <v>18</v>
      </c>
      <c r="L60" s="106"/>
      <c r="M60" s="26"/>
      <c r="S60" s="26"/>
      <c r="T60" s="26"/>
      <c r="U60" s="26"/>
      <c r="V60" s="26"/>
    </row>
    <row r="61" spans="1:22">
      <c r="A61" s="61">
        <v>8</v>
      </c>
      <c r="B61" s="160" t="s">
        <v>28</v>
      </c>
      <c r="C61" s="43">
        <f t="shared" si="8"/>
        <v>5613</v>
      </c>
      <c r="D61" s="97">
        <f t="shared" si="10"/>
        <v>6164</v>
      </c>
      <c r="E61" s="52">
        <f t="shared" si="9"/>
        <v>100.17847581652686</v>
      </c>
      <c r="F61" s="52">
        <f t="shared" si="11"/>
        <v>91.060999351070734</v>
      </c>
      <c r="G61" s="11"/>
      <c r="H61" s="436">
        <v>1599</v>
      </c>
      <c r="I61" s="139">
        <v>17</v>
      </c>
      <c r="J61" s="160" t="s">
        <v>21</v>
      </c>
      <c r="K61" s="50"/>
      <c r="S61" s="26"/>
      <c r="T61" s="26"/>
      <c r="U61" s="26"/>
      <c r="V61" s="26"/>
    </row>
    <row r="62" spans="1:22">
      <c r="A62" s="61">
        <v>9</v>
      </c>
      <c r="B62" s="160" t="s">
        <v>2</v>
      </c>
      <c r="C62" s="43">
        <f t="shared" si="8"/>
        <v>4995</v>
      </c>
      <c r="D62" s="97">
        <f t="shared" si="10"/>
        <v>6887</v>
      </c>
      <c r="E62" s="52">
        <f t="shared" si="9"/>
        <v>79.323487374940456</v>
      </c>
      <c r="F62" s="52">
        <f t="shared" si="11"/>
        <v>72.527951212429215</v>
      </c>
      <c r="G62" s="12"/>
      <c r="H62" s="125">
        <v>1303</v>
      </c>
      <c r="I62" s="173">
        <v>21</v>
      </c>
      <c r="J62" s="3" t="s">
        <v>157</v>
      </c>
      <c r="K62" s="50"/>
      <c r="L62" t="s">
        <v>61</v>
      </c>
      <c r="M62" s="405" t="s">
        <v>184</v>
      </c>
      <c r="N62" s="42" t="s">
        <v>75</v>
      </c>
      <c r="S62" s="26"/>
      <c r="T62" s="26"/>
      <c r="U62" s="26"/>
      <c r="V62" s="26"/>
    </row>
    <row r="63" spans="1:22" ht="14.25" thickBot="1">
      <c r="A63" s="64">
        <v>10</v>
      </c>
      <c r="B63" s="162" t="s">
        <v>5</v>
      </c>
      <c r="C63" s="331">
        <f t="shared" si="8"/>
        <v>4871</v>
      </c>
      <c r="D63" s="137">
        <f t="shared" si="10"/>
        <v>5133</v>
      </c>
      <c r="E63" s="57">
        <f t="shared" si="9"/>
        <v>96.551040634291368</v>
      </c>
      <c r="F63" s="57">
        <f t="shared" si="11"/>
        <v>94.895772452756674</v>
      </c>
      <c r="G63" s="92"/>
      <c r="H63" s="125">
        <v>774</v>
      </c>
      <c r="I63" s="3">
        <v>23</v>
      </c>
      <c r="J63" s="160" t="s">
        <v>27</v>
      </c>
      <c r="K63" s="3">
        <f>SUM(K49)</f>
        <v>26</v>
      </c>
      <c r="L63" s="160" t="s">
        <v>30</v>
      </c>
      <c r="M63" s="169">
        <v>80284</v>
      </c>
      <c r="N63" s="89">
        <f>SUM(H49)</f>
        <v>83643</v>
      </c>
      <c r="O63" s="45"/>
      <c r="S63" s="26"/>
      <c r="T63" s="26"/>
      <c r="U63" s="26"/>
      <c r="V63" s="26"/>
    </row>
    <row r="64" spans="1:22" ht="14.25" thickBot="1">
      <c r="A64" s="65"/>
      <c r="B64" s="66" t="s">
        <v>56</v>
      </c>
      <c r="C64" s="100">
        <f>SUM(H89)</f>
        <v>172071</v>
      </c>
      <c r="D64" s="138">
        <f t="shared" si="10"/>
        <v>194391</v>
      </c>
      <c r="E64" s="70">
        <f t="shared" si="9"/>
        <v>100.70051616980933</v>
      </c>
      <c r="F64" s="70">
        <f t="shared" si="11"/>
        <v>88.517986943839986</v>
      </c>
      <c r="G64" s="389">
        <v>54</v>
      </c>
      <c r="H64" s="91">
        <v>745</v>
      </c>
      <c r="I64" s="3">
        <v>1</v>
      </c>
      <c r="J64" s="160" t="s">
        <v>4</v>
      </c>
      <c r="K64" s="3">
        <f t="shared" ref="K64:K72" si="12">SUM(K50)</f>
        <v>13</v>
      </c>
      <c r="L64" s="160" t="s">
        <v>7</v>
      </c>
      <c r="M64" s="169">
        <v>16157</v>
      </c>
      <c r="N64" s="89">
        <f t="shared" ref="N64:N72" si="13">SUM(H50)</f>
        <v>17462</v>
      </c>
      <c r="O64" s="45"/>
      <c r="S64" s="26"/>
      <c r="T64" s="26"/>
      <c r="U64" s="26"/>
      <c r="V64" s="26"/>
    </row>
    <row r="65" spans="2:22">
      <c r="H65" s="43">
        <v>213</v>
      </c>
      <c r="I65" s="3">
        <v>9</v>
      </c>
      <c r="J65" s="3" t="s">
        <v>164</v>
      </c>
      <c r="K65" s="3">
        <f t="shared" si="12"/>
        <v>33</v>
      </c>
      <c r="L65" s="160" t="s">
        <v>0</v>
      </c>
      <c r="M65" s="169">
        <v>15189</v>
      </c>
      <c r="N65" s="89">
        <f t="shared" si="13"/>
        <v>13303</v>
      </c>
      <c r="O65" s="45"/>
      <c r="S65" s="26"/>
      <c r="T65" s="26"/>
      <c r="U65" s="26"/>
      <c r="V65" s="26"/>
    </row>
    <row r="66" spans="2:22">
      <c r="H66" s="43">
        <v>160</v>
      </c>
      <c r="I66" s="3">
        <v>11</v>
      </c>
      <c r="J66" s="160" t="s">
        <v>17</v>
      </c>
      <c r="K66" s="3">
        <f t="shared" si="12"/>
        <v>16</v>
      </c>
      <c r="L66" s="160" t="s">
        <v>3</v>
      </c>
      <c r="M66" s="169">
        <v>8718</v>
      </c>
      <c r="N66" s="89">
        <f t="shared" si="13"/>
        <v>8803</v>
      </c>
      <c r="O66" s="45"/>
      <c r="S66" s="26"/>
      <c r="T66" s="26"/>
      <c r="U66" s="26"/>
      <c r="V66" s="26"/>
    </row>
    <row r="67" spans="2:22">
      <c r="H67" s="89">
        <v>101</v>
      </c>
      <c r="I67" s="3">
        <v>15</v>
      </c>
      <c r="J67" s="160" t="s">
        <v>20</v>
      </c>
      <c r="K67" s="3">
        <f t="shared" si="12"/>
        <v>34</v>
      </c>
      <c r="L67" s="160" t="s">
        <v>1</v>
      </c>
      <c r="M67" s="169">
        <v>7520</v>
      </c>
      <c r="N67" s="89">
        <f t="shared" si="13"/>
        <v>8518</v>
      </c>
      <c r="O67" s="45"/>
      <c r="S67" s="26"/>
      <c r="T67" s="26"/>
      <c r="U67" s="26"/>
      <c r="V67" s="26"/>
    </row>
    <row r="68" spans="2:22">
      <c r="B68" s="51"/>
      <c r="C68" s="26"/>
      <c r="H68" s="88">
        <v>64</v>
      </c>
      <c r="I68" s="3">
        <v>4</v>
      </c>
      <c r="J68" s="160" t="s">
        <v>11</v>
      </c>
      <c r="K68" s="3">
        <f t="shared" si="12"/>
        <v>22</v>
      </c>
      <c r="L68" s="160" t="s">
        <v>26</v>
      </c>
      <c r="M68" s="169">
        <v>8259</v>
      </c>
      <c r="N68" s="89">
        <f t="shared" si="13"/>
        <v>8405</v>
      </c>
      <c r="O68" s="45"/>
      <c r="S68" s="26"/>
      <c r="T68" s="26"/>
      <c r="U68" s="26"/>
      <c r="V68" s="26"/>
    </row>
    <row r="69" spans="2:22">
      <c r="B69" s="51"/>
      <c r="C69" s="26"/>
      <c r="H69" s="44">
        <v>42</v>
      </c>
      <c r="I69" s="3">
        <v>35</v>
      </c>
      <c r="J69" s="160" t="s">
        <v>36</v>
      </c>
      <c r="K69" s="3">
        <f t="shared" si="12"/>
        <v>25</v>
      </c>
      <c r="L69" s="160" t="s">
        <v>29</v>
      </c>
      <c r="M69" s="169">
        <v>6908</v>
      </c>
      <c r="N69" s="89">
        <f t="shared" si="13"/>
        <v>6695</v>
      </c>
      <c r="O69" s="45"/>
      <c r="S69" s="26"/>
      <c r="T69" s="26"/>
      <c r="U69" s="26"/>
      <c r="V69" s="26"/>
    </row>
    <row r="70" spans="2:22">
      <c r="B70" s="50"/>
      <c r="H70" s="88">
        <v>9</v>
      </c>
      <c r="I70" s="3">
        <v>27</v>
      </c>
      <c r="J70" s="160" t="s">
        <v>31</v>
      </c>
      <c r="K70" s="3">
        <f t="shared" si="12"/>
        <v>24</v>
      </c>
      <c r="L70" s="160" t="s">
        <v>28</v>
      </c>
      <c r="M70" s="169">
        <v>5603</v>
      </c>
      <c r="N70" s="89">
        <f t="shared" si="13"/>
        <v>5613</v>
      </c>
      <c r="O70" s="45"/>
      <c r="S70" s="26"/>
      <c r="T70" s="26"/>
      <c r="U70" s="26"/>
      <c r="V70" s="26"/>
    </row>
    <row r="71" spans="2:22">
      <c r="B71" s="50"/>
      <c r="H71" s="88">
        <v>7</v>
      </c>
      <c r="I71" s="3">
        <v>29</v>
      </c>
      <c r="J71" s="160" t="s">
        <v>54</v>
      </c>
      <c r="K71" s="3">
        <f t="shared" si="12"/>
        <v>40</v>
      </c>
      <c r="L71" s="160" t="s">
        <v>2</v>
      </c>
      <c r="M71" s="169">
        <v>6297</v>
      </c>
      <c r="N71" s="89">
        <f t="shared" si="13"/>
        <v>4995</v>
      </c>
      <c r="O71" s="45"/>
      <c r="S71" s="26"/>
      <c r="T71" s="26"/>
      <c r="U71" s="26"/>
      <c r="V71" s="26"/>
    </row>
    <row r="72" spans="2:22" ht="14.25" thickBot="1">
      <c r="B72" s="50"/>
      <c r="H72" s="334">
        <v>0</v>
      </c>
      <c r="I72" s="3">
        <v>2</v>
      </c>
      <c r="J72" s="160" t="s">
        <v>6</v>
      </c>
      <c r="K72" s="3">
        <f t="shared" si="12"/>
        <v>36</v>
      </c>
      <c r="L72" s="162" t="s">
        <v>5</v>
      </c>
      <c r="M72" s="170">
        <v>5045</v>
      </c>
      <c r="N72" s="89">
        <f t="shared" si="13"/>
        <v>4871</v>
      </c>
      <c r="O72" s="45"/>
      <c r="S72" s="26"/>
      <c r="T72" s="26"/>
      <c r="U72" s="26"/>
      <c r="V72" s="26"/>
    </row>
    <row r="73" spans="2:22" ht="14.25" thickTop="1">
      <c r="B73" s="50"/>
      <c r="H73" s="44">
        <v>0</v>
      </c>
      <c r="I73" s="3">
        <v>3</v>
      </c>
      <c r="J73" s="160" t="s">
        <v>10</v>
      </c>
      <c r="K73" s="43"/>
      <c r="L73" s="114" t="s">
        <v>92</v>
      </c>
      <c r="M73" s="168">
        <v>170874</v>
      </c>
      <c r="N73" s="167">
        <f>SUM(H89)</f>
        <v>172071</v>
      </c>
      <c r="O73" s="45"/>
      <c r="S73" s="26"/>
      <c r="T73" s="26"/>
      <c r="U73" s="26"/>
      <c r="V73" s="26"/>
    </row>
    <row r="74" spans="2:22">
      <c r="B74" s="50"/>
      <c r="H74" s="88">
        <v>0</v>
      </c>
      <c r="I74" s="3">
        <v>5</v>
      </c>
      <c r="J74" s="160" t="s">
        <v>12</v>
      </c>
      <c r="K74" s="26"/>
      <c r="L74" s="26"/>
      <c r="N74" s="26"/>
      <c r="O74" s="26"/>
      <c r="S74" s="26"/>
      <c r="T74" s="26"/>
      <c r="U74" s="26"/>
      <c r="V74" s="26"/>
    </row>
    <row r="75" spans="2:22">
      <c r="B75" s="50"/>
      <c r="H75" s="44">
        <v>0</v>
      </c>
      <c r="I75" s="3">
        <v>6</v>
      </c>
      <c r="J75" s="160" t="s">
        <v>13</v>
      </c>
      <c r="L75" s="48"/>
      <c r="M75" s="26"/>
      <c r="N75" s="26"/>
      <c r="O75" s="26"/>
      <c r="S75" s="26"/>
      <c r="T75" s="26"/>
      <c r="U75" s="26"/>
      <c r="V75" s="26"/>
    </row>
    <row r="76" spans="2:22">
      <c r="B76" s="50"/>
      <c r="H76" s="88">
        <v>0</v>
      </c>
      <c r="I76" s="3">
        <v>7</v>
      </c>
      <c r="J76" s="160" t="s">
        <v>14</v>
      </c>
      <c r="L76" s="42"/>
      <c r="M76" s="26"/>
      <c r="S76" s="26"/>
      <c r="T76" s="26"/>
      <c r="U76" s="26"/>
      <c r="V76" s="26"/>
    </row>
    <row r="77" spans="2:22">
      <c r="B77" s="50"/>
      <c r="H77" s="334">
        <v>0</v>
      </c>
      <c r="I77" s="3">
        <v>8</v>
      </c>
      <c r="J77" s="160" t="s">
        <v>15</v>
      </c>
      <c r="L77" s="42"/>
      <c r="M77" s="26"/>
      <c r="N77" s="26"/>
      <c r="O77" s="26"/>
      <c r="S77" s="26"/>
      <c r="T77" s="26"/>
      <c r="U77" s="26"/>
      <c r="V77" s="26"/>
    </row>
    <row r="78" spans="2:22">
      <c r="H78" s="44">
        <v>0</v>
      </c>
      <c r="I78" s="3">
        <v>10</v>
      </c>
      <c r="J78" s="160" t="s">
        <v>16</v>
      </c>
      <c r="L78" s="42"/>
      <c r="M78" s="26"/>
      <c r="N78" s="26"/>
      <c r="O78" s="26"/>
      <c r="S78" s="26"/>
      <c r="T78" s="26"/>
      <c r="U78" s="26"/>
      <c r="V78" s="26"/>
    </row>
    <row r="79" spans="2:22">
      <c r="H79" s="89">
        <v>0</v>
      </c>
      <c r="I79" s="3">
        <v>14</v>
      </c>
      <c r="J79" s="160" t="s">
        <v>19</v>
      </c>
      <c r="L79" s="42"/>
      <c r="M79" s="26"/>
      <c r="N79" s="26"/>
      <c r="O79" s="26"/>
      <c r="S79" s="26"/>
      <c r="T79" s="26"/>
      <c r="U79" s="26"/>
      <c r="V79" s="26"/>
    </row>
    <row r="80" spans="2:22">
      <c r="H80" s="88">
        <v>0</v>
      </c>
      <c r="I80" s="3">
        <v>18</v>
      </c>
      <c r="J80" s="160" t="s">
        <v>22</v>
      </c>
      <c r="N80" s="26"/>
      <c r="O80" s="26"/>
      <c r="S80" s="26"/>
      <c r="T80" s="26"/>
      <c r="U80" s="26"/>
      <c r="V80" s="26"/>
    </row>
    <row r="81" spans="8:22">
      <c r="H81" s="348">
        <v>0</v>
      </c>
      <c r="I81" s="3">
        <v>19</v>
      </c>
      <c r="J81" s="160" t="s">
        <v>23</v>
      </c>
      <c r="L81" s="29"/>
      <c r="M81" s="26"/>
      <c r="N81" s="26"/>
      <c r="O81" s="26"/>
      <c r="S81" s="26"/>
      <c r="T81" s="26"/>
      <c r="U81" s="26"/>
      <c r="V81" s="26"/>
    </row>
    <row r="82" spans="8:22">
      <c r="H82" s="89">
        <v>0</v>
      </c>
      <c r="I82" s="3">
        <v>20</v>
      </c>
      <c r="J82" s="160" t="s">
        <v>24</v>
      </c>
      <c r="L82" s="47"/>
      <c r="M82" s="388"/>
      <c r="N82" s="26"/>
      <c r="O82" s="26"/>
      <c r="S82" s="26"/>
      <c r="T82" s="26"/>
      <c r="U82" s="26"/>
      <c r="V82" s="26"/>
    </row>
    <row r="83" spans="8:22">
      <c r="H83" s="88">
        <v>0</v>
      </c>
      <c r="I83" s="3">
        <v>28</v>
      </c>
      <c r="J83" s="160" t="s">
        <v>32</v>
      </c>
      <c r="L83" s="48"/>
      <c r="M83" s="26"/>
      <c r="N83" s="26"/>
      <c r="O83" s="26"/>
      <c r="S83" s="26"/>
      <c r="T83" s="26"/>
      <c r="U83" s="26"/>
      <c r="V83" s="26"/>
    </row>
    <row r="84" spans="8:22">
      <c r="H84" s="290">
        <v>0</v>
      </c>
      <c r="I84" s="3">
        <v>30</v>
      </c>
      <c r="J84" s="160" t="s">
        <v>33</v>
      </c>
      <c r="L84" s="48"/>
      <c r="M84" s="26"/>
      <c r="N84" s="26"/>
      <c r="O84" s="26"/>
      <c r="S84" s="26"/>
      <c r="T84" s="26"/>
      <c r="U84" s="26"/>
      <c r="V84" s="26"/>
    </row>
    <row r="85" spans="8:22">
      <c r="H85" s="44">
        <v>0</v>
      </c>
      <c r="I85" s="3">
        <v>31</v>
      </c>
      <c r="J85" s="160" t="s">
        <v>64</v>
      </c>
      <c r="L85" s="27"/>
      <c r="M85" s="26"/>
      <c r="N85" s="26"/>
      <c r="O85" s="26"/>
      <c r="S85" s="26"/>
      <c r="T85" s="26"/>
      <c r="U85" s="26"/>
      <c r="V85" s="26"/>
    </row>
    <row r="86" spans="8:22">
      <c r="H86" s="290">
        <v>0</v>
      </c>
      <c r="I86" s="3">
        <v>32</v>
      </c>
      <c r="J86" s="160" t="s">
        <v>35</v>
      </c>
      <c r="L86" s="48"/>
      <c r="M86" s="26"/>
      <c r="N86" s="26"/>
      <c r="O86" s="26"/>
      <c r="S86" s="26"/>
      <c r="T86" s="26"/>
      <c r="U86" s="26"/>
      <c r="V86" s="26"/>
    </row>
    <row r="87" spans="8:22">
      <c r="H87" s="44">
        <v>0</v>
      </c>
      <c r="I87" s="3">
        <v>37</v>
      </c>
      <c r="J87" s="160" t="s">
        <v>37</v>
      </c>
      <c r="L87" s="48"/>
      <c r="M87" s="26"/>
      <c r="N87" s="26"/>
      <c r="O87" s="26"/>
      <c r="S87" s="30"/>
      <c r="T87" s="30"/>
    </row>
    <row r="88" spans="8:22">
      <c r="H88" s="44">
        <v>0</v>
      </c>
      <c r="I88" s="3">
        <v>39</v>
      </c>
      <c r="J88" s="160" t="s">
        <v>39</v>
      </c>
      <c r="L88" s="48"/>
      <c r="M88" s="26"/>
      <c r="N88" s="26"/>
      <c r="O88" s="26"/>
      <c r="Q88" s="26"/>
    </row>
    <row r="89" spans="8:22">
      <c r="H89" s="118">
        <f>SUM(H49:H88)</f>
        <v>172071</v>
      </c>
      <c r="I89" s="3"/>
      <c r="J89" s="3" t="s">
        <v>8</v>
      </c>
      <c r="L89" s="48"/>
      <c r="M89" s="26"/>
      <c r="N89" s="26"/>
      <c r="O89" s="26"/>
    </row>
    <row r="90" spans="8:22">
      <c r="I90" s="78"/>
      <c r="J90" s="78"/>
      <c r="L90" s="48"/>
      <c r="M90" s="26"/>
      <c r="N90" s="26"/>
      <c r="O90" s="26"/>
    </row>
    <row r="91" spans="8:22" ht="18.75">
      <c r="J91" s="30"/>
      <c r="L91" s="48"/>
      <c r="M91" s="26"/>
      <c r="N91" s="26"/>
      <c r="O91" s="26"/>
      <c r="P91" s="46"/>
    </row>
    <row r="92" spans="8:22">
      <c r="L92" s="48"/>
      <c r="M92" s="26"/>
      <c r="N92" s="26"/>
      <c r="O92" s="26"/>
    </row>
    <row r="93" spans="8:22">
      <c r="L93" s="48"/>
      <c r="M93" s="26"/>
      <c r="P93" s="47"/>
    </row>
    <row r="94" spans="8:22">
      <c r="L94" s="48"/>
      <c r="M94" s="26"/>
      <c r="N94" s="26"/>
      <c r="O94" s="26"/>
      <c r="P94" s="26"/>
    </row>
    <row r="95" spans="8:22">
      <c r="L95" s="48"/>
      <c r="M95" s="26"/>
      <c r="N95" s="26"/>
      <c r="O95" s="26"/>
      <c r="P95" s="26"/>
    </row>
    <row r="96" spans="8:22">
      <c r="L96" s="48"/>
      <c r="M96" s="26"/>
      <c r="N96" s="26"/>
      <c r="O96" s="26"/>
      <c r="P96" s="26"/>
    </row>
    <row r="97" spans="11:17">
      <c r="L97" s="48"/>
      <c r="M97" s="26"/>
      <c r="N97" s="26"/>
      <c r="O97" s="26"/>
      <c r="P97" s="26"/>
    </row>
    <row r="98" spans="11:17">
      <c r="L98" s="48"/>
      <c r="M98" s="26"/>
      <c r="N98" s="26"/>
      <c r="O98" s="26"/>
      <c r="P98" s="26"/>
    </row>
    <row r="99" spans="11:17">
      <c r="L99" s="48"/>
      <c r="M99" s="26"/>
      <c r="N99" s="26"/>
      <c r="O99" s="26"/>
      <c r="P99" s="26"/>
    </row>
    <row r="100" spans="11:17">
      <c r="L100" s="48"/>
      <c r="M100" s="26"/>
      <c r="N100" s="26"/>
      <c r="O100" s="26"/>
      <c r="P100" s="26"/>
    </row>
    <row r="101" spans="11:17">
      <c r="L101" s="48"/>
      <c r="M101" s="26"/>
      <c r="N101" s="26"/>
      <c r="O101" s="26"/>
      <c r="P101" s="26"/>
    </row>
    <row r="102" spans="11:17">
      <c r="L102" s="48"/>
      <c r="M102" s="26"/>
      <c r="N102" s="26"/>
      <c r="O102" s="26"/>
      <c r="P102" s="26"/>
    </row>
    <row r="103" spans="11:17">
      <c r="L103" s="48"/>
      <c r="M103" s="26"/>
      <c r="N103" s="26"/>
      <c r="O103" s="26"/>
      <c r="P103" s="26"/>
    </row>
    <row r="104" spans="11:17">
      <c r="L104" s="48"/>
      <c r="M104" s="26"/>
      <c r="N104" s="26"/>
      <c r="O104" s="26"/>
      <c r="P104" s="26"/>
    </row>
    <row r="105" spans="11:17">
      <c r="L105" s="48"/>
      <c r="M105" s="26"/>
      <c r="N105" s="26"/>
      <c r="O105" s="26"/>
      <c r="P105" s="26"/>
    </row>
    <row r="106" spans="11:17">
      <c r="L106" s="48"/>
      <c r="M106" s="26"/>
      <c r="N106" s="26"/>
      <c r="O106" s="26"/>
      <c r="P106" s="26"/>
      <c r="Q106" s="26"/>
    </row>
    <row r="107" spans="11:17">
      <c r="L107" s="48"/>
      <c r="M107" s="26"/>
      <c r="N107" s="26"/>
      <c r="O107" s="26"/>
      <c r="P107" s="26"/>
      <c r="Q107" s="26"/>
    </row>
    <row r="108" spans="11:17">
      <c r="L108" s="48"/>
      <c r="M108" s="26"/>
      <c r="N108" s="26"/>
      <c r="O108" s="26"/>
      <c r="P108" s="26"/>
      <c r="Q108" s="26"/>
    </row>
    <row r="109" spans="11:17">
      <c r="L109" s="48"/>
      <c r="M109" s="26"/>
      <c r="N109" s="26"/>
      <c r="O109" s="26"/>
      <c r="P109" s="26"/>
      <c r="Q109" s="26"/>
    </row>
    <row r="110" spans="11:17">
      <c r="L110" s="48"/>
      <c r="M110" s="26"/>
      <c r="N110" s="26"/>
      <c r="O110" s="26"/>
      <c r="P110" s="26"/>
      <c r="Q110" s="26"/>
    </row>
    <row r="111" spans="11:17">
      <c r="K111" s="26"/>
      <c r="L111" s="26"/>
      <c r="N111" s="26"/>
      <c r="O111" s="26"/>
      <c r="P111" s="26"/>
      <c r="Q111" s="26"/>
    </row>
    <row r="112" spans="11:17">
      <c r="K112" s="26"/>
      <c r="L112" s="26"/>
      <c r="N112" s="26"/>
      <c r="O112" s="26"/>
      <c r="P112" s="26"/>
      <c r="Q112" s="26"/>
    </row>
    <row r="113" spans="11:17">
      <c r="K113" s="26"/>
      <c r="L113" s="26"/>
      <c r="N113" s="26"/>
      <c r="O113" s="26"/>
      <c r="P113" s="26"/>
      <c r="Q113" s="26"/>
    </row>
    <row r="114" spans="11:17">
      <c r="K114" s="26"/>
      <c r="L114" s="26"/>
      <c r="N114" s="26"/>
      <c r="O114" s="26"/>
      <c r="P114" s="26"/>
      <c r="Q114" s="26"/>
    </row>
    <row r="115" spans="11:17">
      <c r="K115" s="26"/>
      <c r="L115" s="26"/>
      <c r="N115" s="26"/>
      <c r="O115" s="26"/>
      <c r="P115" s="26"/>
      <c r="Q115" s="26"/>
    </row>
    <row r="116" spans="11:17">
      <c r="K116" s="26"/>
      <c r="L116" s="26"/>
      <c r="N116" s="26"/>
      <c r="O116" s="26"/>
      <c r="P116" s="26"/>
      <c r="Q116" s="26"/>
    </row>
    <row r="117" spans="11:17">
      <c r="K117" s="26"/>
      <c r="L117" s="26"/>
      <c r="N117" s="26"/>
      <c r="O117" s="26"/>
      <c r="P117" s="26"/>
      <c r="Q117" s="26"/>
    </row>
    <row r="118" spans="11:17">
      <c r="K118" s="26"/>
      <c r="L118" s="26"/>
      <c r="N118" s="26"/>
      <c r="O118" s="26"/>
      <c r="P118" s="26"/>
      <c r="Q118" s="26"/>
    </row>
    <row r="119" spans="11:17">
      <c r="K119" s="26"/>
      <c r="L119" s="26"/>
      <c r="N119" s="26"/>
      <c r="O119" s="26"/>
      <c r="P119" s="26"/>
      <c r="Q119" s="26"/>
    </row>
    <row r="120" spans="11:17">
      <c r="K120" s="26"/>
      <c r="L120" s="26"/>
      <c r="N120" s="26"/>
      <c r="O120" s="26"/>
      <c r="P120" s="26"/>
      <c r="Q120" s="26"/>
    </row>
    <row r="121" spans="11:17">
      <c r="K121" s="26"/>
      <c r="L121" s="26"/>
      <c r="N121" s="26"/>
      <c r="O121" s="26"/>
      <c r="P121" s="26"/>
      <c r="Q121" s="26"/>
    </row>
    <row r="122" spans="11:17">
      <c r="K122" s="26"/>
      <c r="L122" s="26"/>
      <c r="N122" s="26"/>
      <c r="O122" s="26"/>
      <c r="P122" s="26"/>
    </row>
    <row r="123" spans="11:17">
      <c r="K123" s="26"/>
      <c r="L123" s="26"/>
      <c r="N123" s="26"/>
      <c r="O123" s="26"/>
      <c r="P123" s="26"/>
    </row>
    <row r="124" spans="11:17">
      <c r="K124" s="26"/>
      <c r="L124" s="26"/>
      <c r="N124" s="26"/>
      <c r="O124" s="26"/>
      <c r="P124" s="26"/>
    </row>
    <row r="125" spans="11:17">
      <c r="K125" s="26"/>
      <c r="L125" s="26"/>
      <c r="N125" s="26"/>
      <c r="O125" s="26"/>
      <c r="P125" s="26"/>
    </row>
    <row r="126" spans="11:17">
      <c r="K126" s="26"/>
      <c r="L126" s="26"/>
      <c r="N126" s="26"/>
      <c r="O126" s="26"/>
      <c r="P126" s="26"/>
    </row>
    <row r="127" spans="11:17">
      <c r="K127" s="26"/>
      <c r="L127" s="26"/>
      <c r="N127" s="26"/>
      <c r="O127" s="26"/>
      <c r="P127" s="26"/>
    </row>
    <row r="128" spans="11:17">
      <c r="K128" s="26"/>
      <c r="L128" s="26"/>
      <c r="N128" s="26"/>
      <c r="O128" s="26"/>
      <c r="P128" s="26"/>
    </row>
    <row r="129" spans="11:16">
      <c r="K129" s="26"/>
      <c r="L129" s="26"/>
      <c r="N129" s="26"/>
      <c r="O129" s="26"/>
      <c r="P129" s="26"/>
    </row>
    <row r="130" spans="11:16">
      <c r="K130" s="26"/>
      <c r="L130" s="26"/>
      <c r="N130" s="26"/>
      <c r="O130" s="26"/>
      <c r="P130" s="26"/>
    </row>
    <row r="131" spans="11:16">
      <c r="K131" s="26"/>
      <c r="L131" s="26"/>
      <c r="N131" s="26"/>
      <c r="O131" s="26"/>
      <c r="P131" s="26"/>
    </row>
    <row r="132" spans="11:16">
      <c r="K132" s="26"/>
      <c r="L132" s="26"/>
      <c r="N132" s="26"/>
      <c r="O132" s="26"/>
      <c r="P132" s="26"/>
    </row>
    <row r="133" spans="11:16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D90"/>
  <sheetViews>
    <sheetView zoomScaleNormal="100" workbookViewId="0">
      <selection activeCell="M39" sqref="M39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>
      <c r="H1" s="383" t="s">
        <v>177</v>
      </c>
      <c r="J1" s="101"/>
      <c r="Q1" s="26"/>
      <c r="R1" s="108"/>
    </row>
    <row r="2" spans="5:30">
      <c r="H2" s="417" t="s">
        <v>215</v>
      </c>
      <c r="I2" s="3"/>
      <c r="J2" s="185" t="s">
        <v>103</v>
      </c>
      <c r="K2" s="3"/>
      <c r="L2" s="179" t="s">
        <v>216</v>
      </c>
      <c r="R2" s="109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ht="13.5" customHeight="1">
      <c r="H3" s="23" t="s">
        <v>99</v>
      </c>
      <c r="I3" s="3"/>
      <c r="J3" s="144" t="s">
        <v>47</v>
      </c>
      <c r="K3" s="3"/>
      <c r="L3" s="42" t="s">
        <v>99</v>
      </c>
      <c r="M3" s="82"/>
      <c r="N3" s="439"/>
      <c r="R3" s="48"/>
      <c r="S3" s="26"/>
      <c r="T3" s="26"/>
      <c r="U3" s="26"/>
      <c r="V3" s="26"/>
    </row>
    <row r="4" spans="5:30" ht="13.5" customHeight="1">
      <c r="H4" s="89">
        <v>85707</v>
      </c>
      <c r="I4" s="3">
        <v>31</v>
      </c>
      <c r="J4" s="33" t="s">
        <v>64</v>
      </c>
      <c r="K4" s="201">
        <f>SUM(I4)</f>
        <v>31</v>
      </c>
      <c r="L4" s="273">
        <v>85222</v>
      </c>
      <c r="M4" s="395"/>
      <c r="N4" s="439"/>
      <c r="R4" s="48"/>
      <c r="S4" s="26"/>
      <c r="T4" s="26"/>
      <c r="U4" s="26"/>
      <c r="V4" s="26"/>
    </row>
    <row r="5" spans="5:30" ht="13.5" customHeight="1">
      <c r="H5" s="88">
        <v>50799</v>
      </c>
      <c r="I5" s="3">
        <v>2</v>
      </c>
      <c r="J5" s="33" t="s">
        <v>6</v>
      </c>
      <c r="K5" s="201">
        <f t="shared" ref="K5:K13" si="0">SUM(I5)</f>
        <v>2</v>
      </c>
      <c r="L5" s="273">
        <v>52129</v>
      </c>
      <c r="M5" s="45"/>
      <c r="N5" s="439"/>
      <c r="R5" s="48"/>
      <c r="S5" s="26"/>
      <c r="T5" s="26"/>
      <c r="U5" s="26"/>
      <c r="V5" s="26"/>
    </row>
    <row r="6" spans="5:30" ht="13.5" customHeight="1">
      <c r="H6" s="88">
        <v>33044</v>
      </c>
      <c r="I6" s="3">
        <v>17</v>
      </c>
      <c r="J6" s="33" t="s">
        <v>21</v>
      </c>
      <c r="K6" s="201">
        <f t="shared" si="0"/>
        <v>17</v>
      </c>
      <c r="L6" s="273">
        <v>20991</v>
      </c>
      <c r="M6" s="45"/>
      <c r="N6" s="439"/>
      <c r="R6" s="48"/>
      <c r="S6" s="26"/>
      <c r="T6" s="26"/>
      <c r="U6" s="26"/>
      <c r="V6" s="26"/>
    </row>
    <row r="7" spans="5:30" ht="13.5" customHeight="1">
      <c r="H7" s="88">
        <v>29111</v>
      </c>
      <c r="I7" s="3">
        <v>34</v>
      </c>
      <c r="J7" s="33" t="s">
        <v>1</v>
      </c>
      <c r="K7" s="201">
        <f t="shared" si="0"/>
        <v>34</v>
      </c>
      <c r="L7" s="273">
        <v>26456</v>
      </c>
      <c r="M7" s="45"/>
      <c r="N7" s="439"/>
      <c r="R7" s="48"/>
      <c r="S7" s="26"/>
      <c r="T7" s="26"/>
      <c r="U7" s="26"/>
      <c r="V7" s="26"/>
    </row>
    <row r="8" spans="5:30">
      <c r="H8" s="88">
        <v>22770</v>
      </c>
      <c r="I8" s="3">
        <v>3</v>
      </c>
      <c r="J8" s="33" t="s">
        <v>10</v>
      </c>
      <c r="K8" s="201">
        <f t="shared" si="0"/>
        <v>3</v>
      </c>
      <c r="L8" s="273">
        <v>22830</v>
      </c>
      <c r="M8" s="45"/>
      <c r="R8" s="48"/>
      <c r="S8" s="26"/>
      <c r="T8" s="26"/>
      <c r="U8" s="26"/>
      <c r="V8" s="26"/>
    </row>
    <row r="9" spans="5:30">
      <c r="H9" s="88">
        <v>16582</v>
      </c>
      <c r="I9" s="3">
        <v>40</v>
      </c>
      <c r="J9" s="33" t="s">
        <v>2</v>
      </c>
      <c r="K9" s="201">
        <f t="shared" si="0"/>
        <v>40</v>
      </c>
      <c r="L9" s="273">
        <v>19631</v>
      </c>
      <c r="M9" s="45"/>
      <c r="R9" s="48"/>
      <c r="S9" s="26"/>
      <c r="T9" s="26"/>
      <c r="U9" s="26"/>
      <c r="V9" s="26"/>
    </row>
    <row r="10" spans="5:30">
      <c r="H10" s="88">
        <v>14961</v>
      </c>
      <c r="I10" s="3">
        <v>13</v>
      </c>
      <c r="J10" s="33" t="s">
        <v>7</v>
      </c>
      <c r="K10" s="201">
        <f t="shared" si="0"/>
        <v>13</v>
      </c>
      <c r="L10" s="273">
        <v>16190</v>
      </c>
      <c r="M10" s="45"/>
      <c r="R10" s="48"/>
      <c r="S10" s="26"/>
      <c r="T10" s="26"/>
      <c r="U10" s="26"/>
      <c r="V10" s="26"/>
    </row>
    <row r="11" spans="5:30">
      <c r="H11" s="88">
        <v>13917</v>
      </c>
      <c r="I11" s="3">
        <v>33</v>
      </c>
      <c r="J11" s="33" t="s">
        <v>0</v>
      </c>
      <c r="K11" s="201">
        <f t="shared" si="0"/>
        <v>33</v>
      </c>
      <c r="L11" s="273">
        <v>14007</v>
      </c>
      <c r="M11" s="45"/>
      <c r="N11" s="29"/>
      <c r="R11" s="48"/>
      <c r="S11" s="26"/>
      <c r="T11" s="26"/>
      <c r="U11" s="26"/>
      <c r="V11" s="26"/>
    </row>
    <row r="12" spans="5:30">
      <c r="H12" s="437">
        <v>12095</v>
      </c>
      <c r="I12" s="3">
        <v>38</v>
      </c>
      <c r="J12" s="33" t="s">
        <v>38</v>
      </c>
      <c r="K12" s="201">
        <f t="shared" si="0"/>
        <v>38</v>
      </c>
      <c r="L12" s="274">
        <v>11883</v>
      </c>
      <c r="M12" s="45"/>
      <c r="R12" s="48"/>
      <c r="S12" s="26"/>
      <c r="T12" s="26"/>
      <c r="U12" s="26"/>
      <c r="V12" s="26"/>
    </row>
    <row r="13" spans="5:30" ht="14.25" thickBot="1">
      <c r="E13" s="17"/>
      <c r="H13" s="416">
        <v>11826</v>
      </c>
      <c r="I13" s="14">
        <v>16</v>
      </c>
      <c r="J13" s="77" t="s">
        <v>3</v>
      </c>
      <c r="K13" s="201">
        <f t="shared" si="0"/>
        <v>16</v>
      </c>
      <c r="L13" s="274">
        <v>19145</v>
      </c>
      <c r="M13" s="45"/>
      <c r="R13" s="48"/>
      <c r="S13" s="26"/>
      <c r="T13" s="26"/>
      <c r="U13" s="26"/>
      <c r="V13" s="26"/>
    </row>
    <row r="14" spans="5:30" ht="14.25" thickTop="1">
      <c r="E14" s="17"/>
      <c r="H14" s="376">
        <v>9925</v>
      </c>
      <c r="I14" s="220">
        <v>26</v>
      </c>
      <c r="J14" s="380" t="s">
        <v>30</v>
      </c>
      <c r="K14" s="107" t="s">
        <v>8</v>
      </c>
      <c r="L14" s="275">
        <v>360201</v>
      </c>
      <c r="N14" s="32"/>
      <c r="R14" s="48"/>
      <c r="S14" s="26"/>
      <c r="T14" s="26"/>
      <c r="U14" s="26"/>
      <c r="V14" s="26"/>
    </row>
    <row r="15" spans="5:30">
      <c r="H15" s="88">
        <v>8958</v>
      </c>
      <c r="I15" s="3">
        <v>11</v>
      </c>
      <c r="J15" s="33" t="s">
        <v>17</v>
      </c>
      <c r="K15" s="50"/>
      <c r="L15" s="27"/>
      <c r="N15" s="32"/>
      <c r="R15" s="48"/>
      <c r="S15" s="26"/>
      <c r="T15" s="26"/>
      <c r="U15" s="26"/>
      <c r="V15" s="26"/>
    </row>
    <row r="16" spans="5:30">
      <c r="H16" s="88">
        <v>8111</v>
      </c>
      <c r="I16" s="3">
        <v>1</v>
      </c>
      <c r="J16" s="33" t="s">
        <v>4</v>
      </c>
      <c r="K16" s="50"/>
      <c r="L16" s="32"/>
      <c r="R16" s="48"/>
      <c r="S16" s="26"/>
      <c r="T16" s="26"/>
      <c r="U16" s="26"/>
      <c r="V16" s="26"/>
    </row>
    <row r="17" spans="1:22">
      <c r="H17" s="44">
        <v>7196</v>
      </c>
      <c r="I17" s="3">
        <v>36</v>
      </c>
      <c r="J17" s="33" t="s">
        <v>5</v>
      </c>
      <c r="L17" s="32"/>
      <c r="M17" s="399"/>
      <c r="R17" s="48"/>
      <c r="S17" s="26"/>
      <c r="T17" s="26"/>
      <c r="U17" s="26"/>
      <c r="V17" s="26"/>
    </row>
    <row r="18" spans="1:22">
      <c r="H18" s="122">
        <v>7083</v>
      </c>
      <c r="I18" s="3">
        <v>25</v>
      </c>
      <c r="J18" s="33" t="s">
        <v>29</v>
      </c>
      <c r="L18" s="186" t="s">
        <v>103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>
      <c r="H19" s="89">
        <v>5925</v>
      </c>
      <c r="I19" s="3">
        <v>21</v>
      </c>
      <c r="J19" s="3" t="s">
        <v>157</v>
      </c>
      <c r="K19" s="116">
        <f>SUM(I4)</f>
        <v>31</v>
      </c>
      <c r="L19" s="33" t="s">
        <v>64</v>
      </c>
      <c r="M19" s="368">
        <v>80685</v>
      </c>
      <c r="N19" s="89">
        <f>SUM(H4)</f>
        <v>85707</v>
      </c>
      <c r="R19" s="48"/>
      <c r="S19" s="26"/>
      <c r="T19" s="26"/>
      <c r="U19" s="26"/>
      <c r="V19" s="26"/>
    </row>
    <row r="20" spans="1:22">
      <c r="A20" s="58" t="s">
        <v>46</v>
      </c>
      <c r="B20" s="59" t="s">
        <v>47</v>
      </c>
      <c r="C20" s="59" t="s">
        <v>206</v>
      </c>
      <c r="D20" s="59" t="s">
        <v>191</v>
      </c>
      <c r="E20" s="59" t="s">
        <v>41</v>
      </c>
      <c r="F20" s="59" t="s">
        <v>50</v>
      </c>
      <c r="G20" s="8" t="s">
        <v>175</v>
      </c>
      <c r="H20" s="88">
        <v>4687</v>
      </c>
      <c r="I20" s="3">
        <v>24</v>
      </c>
      <c r="J20" s="33" t="s">
        <v>28</v>
      </c>
      <c r="K20" s="116">
        <f t="shared" ref="K20:K28" si="1">SUM(I5)</f>
        <v>2</v>
      </c>
      <c r="L20" s="33" t="s">
        <v>6</v>
      </c>
      <c r="M20" s="369">
        <v>42756</v>
      </c>
      <c r="N20" s="89">
        <f t="shared" ref="N20:N28" si="2">SUM(H5)</f>
        <v>50799</v>
      </c>
      <c r="R20" s="48"/>
      <c r="S20" s="26"/>
      <c r="T20" s="26"/>
      <c r="U20" s="26"/>
      <c r="V20" s="26"/>
    </row>
    <row r="21" spans="1:22">
      <c r="A21" s="61">
        <v>1</v>
      </c>
      <c r="B21" s="33" t="s">
        <v>64</v>
      </c>
      <c r="C21" s="200">
        <f>SUM(H4)</f>
        <v>85707</v>
      </c>
      <c r="D21" s="5">
        <f>SUM(L4)</f>
        <v>85222</v>
      </c>
      <c r="E21" s="52">
        <f t="shared" ref="E21:E30" si="3">SUM(N19/M19*100)</f>
        <v>106.22420524261015</v>
      </c>
      <c r="F21" s="52">
        <f t="shared" ref="F21:F31" si="4">SUM(C21/D21*100)</f>
        <v>100.56910187510266</v>
      </c>
      <c r="G21" s="62"/>
      <c r="H21" s="290">
        <v>4593</v>
      </c>
      <c r="I21" s="3">
        <v>14</v>
      </c>
      <c r="J21" s="33" t="s">
        <v>19</v>
      </c>
      <c r="K21" s="116">
        <f t="shared" si="1"/>
        <v>17</v>
      </c>
      <c r="L21" s="33" t="s">
        <v>21</v>
      </c>
      <c r="M21" s="369">
        <v>33047</v>
      </c>
      <c r="N21" s="89">
        <f t="shared" si="2"/>
        <v>33044</v>
      </c>
      <c r="R21" s="48"/>
      <c r="S21" s="26"/>
      <c r="T21" s="26"/>
      <c r="U21" s="26"/>
      <c r="V21" s="26"/>
    </row>
    <row r="22" spans="1:22">
      <c r="A22" s="61">
        <v>2</v>
      </c>
      <c r="B22" s="33" t="s">
        <v>6</v>
      </c>
      <c r="C22" s="200">
        <f t="shared" ref="C22:C30" si="5">SUM(H5)</f>
        <v>50799</v>
      </c>
      <c r="D22" s="5">
        <f t="shared" ref="D22:D30" si="6">SUM(L5)</f>
        <v>52129</v>
      </c>
      <c r="E22" s="52">
        <f t="shared" si="3"/>
        <v>118.81139489194499</v>
      </c>
      <c r="F22" s="52">
        <f t="shared" si="4"/>
        <v>97.448637035047668</v>
      </c>
      <c r="G22" s="62"/>
      <c r="H22" s="290">
        <v>3261</v>
      </c>
      <c r="I22" s="3">
        <v>9</v>
      </c>
      <c r="J22" s="3" t="s">
        <v>164</v>
      </c>
      <c r="K22" s="116">
        <f t="shared" si="1"/>
        <v>34</v>
      </c>
      <c r="L22" s="33" t="s">
        <v>1</v>
      </c>
      <c r="M22" s="369">
        <v>27757</v>
      </c>
      <c r="N22" s="89">
        <f t="shared" si="2"/>
        <v>29111</v>
      </c>
      <c r="R22" s="48"/>
      <c r="S22" s="26"/>
      <c r="T22" s="26"/>
      <c r="U22" s="26"/>
      <c r="V22" s="26"/>
    </row>
    <row r="23" spans="1:22">
      <c r="A23" s="61">
        <v>3</v>
      </c>
      <c r="B23" s="33" t="s">
        <v>21</v>
      </c>
      <c r="C23" s="200">
        <f t="shared" si="5"/>
        <v>33044</v>
      </c>
      <c r="D23" s="97">
        <f t="shared" si="6"/>
        <v>20991</v>
      </c>
      <c r="E23" s="52">
        <f t="shared" si="3"/>
        <v>99.990922020153121</v>
      </c>
      <c r="F23" s="52">
        <f t="shared" si="4"/>
        <v>157.41984660092422</v>
      </c>
      <c r="G23" s="62"/>
      <c r="H23" s="88">
        <v>2550</v>
      </c>
      <c r="I23" s="3">
        <v>10</v>
      </c>
      <c r="J23" s="33" t="s">
        <v>16</v>
      </c>
      <c r="K23" s="116">
        <f t="shared" si="1"/>
        <v>3</v>
      </c>
      <c r="L23" s="33" t="s">
        <v>10</v>
      </c>
      <c r="M23" s="369">
        <v>19749</v>
      </c>
      <c r="N23" s="89">
        <f t="shared" si="2"/>
        <v>22770</v>
      </c>
      <c r="R23" s="48"/>
      <c r="S23" s="26"/>
      <c r="T23" s="26"/>
      <c r="U23" s="26"/>
      <c r="V23" s="26"/>
    </row>
    <row r="24" spans="1:22">
      <c r="A24" s="61">
        <v>4</v>
      </c>
      <c r="B24" s="33" t="s">
        <v>1</v>
      </c>
      <c r="C24" s="200">
        <f t="shared" si="5"/>
        <v>29111</v>
      </c>
      <c r="D24" s="5">
        <f t="shared" si="6"/>
        <v>26456</v>
      </c>
      <c r="E24" s="52">
        <f t="shared" si="3"/>
        <v>104.8780487804878</v>
      </c>
      <c r="F24" s="52">
        <f t="shared" si="4"/>
        <v>110.03553069247052</v>
      </c>
      <c r="G24" s="62"/>
      <c r="H24" s="290">
        <v>2388</v>
      </c>
      <c r="I24" s="3">
        <v>37</v>
      </c>
      <c r="J24" s="33" t="s">
        <v>37</v>
      </c>
      <c r="K24" s="116">
        <f t="shared" si="1"/>
        <v>40</v>
      </c>
      <c r="L24" s="33" t="s">
        <v>2</v>
      </c>
      <c r="M24" s="369">
        <v>16146</v>
      </c>
      <c r="N24" s="89">
        <f t="shared" si="2"/>
        <v>16582</v>
      </c>
      <c r="R24" s="48"/>
      <c r="S24" s="26"/>
      <c r="T24" s="26"/>
      <c r="U24" s="26"/>
      <c r="V24" s="26"/>
    </row>
    <row r="25" spans="1:22">
      <c r="A25" s="61">
        <v>5</v>
      </c>
      <c r="B25" s="33" t="s">
        <v>10</v>
      </c>
      <c r="C25" s="200">
        <f t="shared" si="5"/>
        <v>22770</v>
      </c>
      <c r="D25" s="5">
        <f t="shared" si="6"/>
        <v>22830</v>
      </c>
      <c r="E25" s="52">
        <f t="shared" si="3"/>
        <v>115.29697706212974</v>
      </c>
      <c r="F25" s="52">
        <f t="shared" si="4"/>
        <v>99.737187910643883</v>
      </c>
      <c r="G25" s="72"/>
      <c r="H25" s="88">
        <v>964</v>
      </c>
      <c r="I25" s="3">
        <v>12</v>
      </c>
      <c r="J25" s="33" t="s">
        <v>18</v>
      </c>
      <c r="K25" s="116">
        <f t="shared" si="1"/>
        <v>13</v>
      </c>
      <c r="L25" s="33" t="s">
        <v>7</v>
      </c>
      <c r="M25" s="369">
        <v>15373</v>
      </c>
      <c r="N25" s="89">
        <f t="shared" si="2"/>
        <v>14961</v>
      </c>
      <c r="R25" s="48"/>
      <c r="S25" s="26"/>
      <c r="T25" s="26"/>
      <c r="U25" s="26"/>
      <c r="V25" s="26"/>
    </row>
    <row r="26" spans="1:22">
      <c r="A26" s="61">
        <v>6</v>
      </c>
      <c r="B26" s="33" t="s">
        <v>2</v>
      </c>
      <c r="C26" s="200">
        <f t="shared" si="5"/>
        <v>16582</v>
      </c>
      <c r="D26" s="5">
        <f t="shared" si="6"/>
        <v>19631</v>
      </c>
      <c r="E26" s="52">
        <f t="shared" si="3"/>
        <v>102.70035922209834</v>
      </c>
      <c r="F26" s="52">
        <f t="shared" si="4"/>
        <v>84.468442769089705</v>
      </c>
      <c r="G26" s="62"/>
      <c r="H26" s="334">
        <v>675</v>
      </c>
      <c r="I26" s="3">
        <v>27</v>
      </c>
      <c r="J26" s="33" t="s">
        <v>31</v>
      </c>
      <c r="K26" s="116">
        <f t="shared" si="1"/>
        <v>33</v>
      </c>
      <c r="L26" s="33" t="s">
        <v>0</v>
      </c>
      <c r="M26" s="369">
        <v>12416</v>
      </c>
      <c r="N26" s="89">
        <f t="shared" si="2"/>
        <v>13917</v>
      </c>
      <c r="R26" s="48"/>
      <c r="S26" s="26"/>
      <c r="T26" s="26"/>
      <c r="U26" s="26"/>
      <c r="V26" s="26"/>
    </row>
    <row r="27" spans="1:22">
      <c r="A27" s="61">
        <v>7</v>
      </c>
      <c r="B27" s="33" t="s">
        <v>7</v>
      </c>
      <c r="C27" s="200">
        <f t="shared" si="5"/>
        <v>14961</v>
      </c>
      <c r="D27" s="5">
        <f t="shared" si="6"/>
        <v>16190</v>
      </c>
      <c r="E27" s="52">
        <f t="shared" si="3"/>
        <v>97.319976582319654</v>
      </c>
      <c r="F27" s="52">
        <f t="shared" si="4"/>
        <v>92.408894379246448</v>
      </c>
      <c r="G27" s="62"/>
      <c r="H27" s="88">
        <v>645</v>
      </c>
      <c r="I27" s="3">
        <v>4</v>
      </c>
      <c r="J27" s="33" t="s">
        <v>11</v>
      </c>
      <c r="K27" s="116">
        <f t="shared" si="1"/>
        <v>38</v>
      </c>
      <c r="L27" s="33" t="s">
        <v>38</v>
      </c>
      <c r="M27" s="370">
        <v>11627</v>
      </c>
      <c r="N27" s="89">
        <f t="shared" si="2"/>
        <v>12095</v>
      </c>
      <c r="R27" s="48"/>
      <c r="S27" s="26"/>
      <c r="T27" s="26"/>
      <c r="U27" s="26"/>
      <c r="V27" s="26"/>
    </row>
    <row r="28" spans="1:22" ht="14.25" thickBot="1">
      <c r="A28" s="61">
        <v>8</v>
      </c>
      <c r="B28" s="33" t="s">
        <v>0</v>
      </c>
      <c r="C28" s="200">
        <f t="shared" si="5"/>
        <v>13917</v>
      </c>
      <c r="D28" s="5">
        <f t="shared" si="6"/>
        <v>14007</v>
      </c>
      <c r="E28" s="52">
        <f t="shared" si="3"/>
        <v>112.08923969072164</v>
      </c>
      <c r="F28" s="52">
        <f t="shared" si="4"/>
        <v>99.357464125080313</v>
      </c>
      <c r="G28" s="73"/>
      <c r="H28" s="88">
        <v>637</v>
      </c>
      <c r="I28" s="3">
        <v>32</v>
      </c>
      <c r="J28" s="33" t="s">
        <v>35</v>
      </c>
      <c r="K28" s="180">
        <f t="shared" si="1"/>
        <v>16</v>
      </c>
      <c r="L28" s="77" t="s">
        <v>3</v>
      </c>
      <c r="M28" s="371">
        <v>12205</v>
      </c>
      <c r="N28" s="166">
        <f t="shared" si="2"/>
        <v>11826</v>
      </c>
      <c r="R28" s="48"/>
      <c r="S28" s="26"/>
      <c r="T28" s="26"/>
      <c r="U28" s="26"/>
      <c r="V28" s="26"/>
    </row>
    <row r="29" spans="1:22" ht="14.25" thickTop="1">
      <c r="A29" s="61">
        <v>9</v>
      </c>
      <c r="B29" s="33" t="s">
        <v>38</v>
      </c>
      <c r="C29" s="200">
        <f t="shared" si="5"/>
        <v>12095</v>
      </c>
      <c r="D29" s="5">
        <f t="shared" si="6"/>
        <v>11883</v>
      </c>
      <c r="E29" s="52">
        <f t="shared" si="3"/>
        <v>104.02511395888881</v>
      </c>
      <c r="F29" s="52">
        <f t="shared" si="4"/>
        <v>101.78406126399058</v>
      </c>
      <c r="G29" s="72"/>
      <c r="H29" s="88">
        <v>518</v>
      </c>
      <c r="I29" s="3">
        <v>15</v>
      </c>
      <c r="J29" s="33" t="s">
        <v>20</v>
      </c>
      <c r="K29" s="114"/>
      <c r="L29" s="114" t="s">
        <v>55</v>
      </c>
      <c r="M29" s="372">
        <v>344567</v>
      </c>
      <c r="N29" s="171">
        <f>SUM(H44)</f>
        <v>360400</v>
      </c>
      <c r="R29" s="48"/>
      <c r="S29" s="26"/>
      <c r="T29" s="26"/>
      <c r="U29" s="26"/>
      <c r="V29" s="26"/>
    </row>
    <row r="30" spans="1:22" ht="14.25" thickBot="1">
      <c r="A30" s="74">
        <v>10</v>
      </c>
      <c r="B30" s="77" t="s">
        <v>3</v>
      </c>
      <c r="C30" s="200">
        <f t="shared" si="5"/>
        <v>11826</v>
      </c>
      <c r="D30" s="5">
        <f t="shared" si="6"/>
        <v>19145</v>
      </c>
      <c r="E30" s="57">
        <f t="shared" si="3"/>
        <v>96.894715280622705</v>
      </c>
      <c r="F30" s="63">
        <f t="shared" si="4"/>
        <v>61.77069731000261</v>
      </c>
      <c r="G30" s="75"/>
      <c r="H30" s="88">
        <v>479</v>
      </c>
      <c r="I30" s="3">
        <v>39</v>
      </c>
      <c r="J30" s="33" t="s">
        <v>39</v>
      </c>
      <c r="R30" s="48"/>
      <c r="S30" s="26"/>
      <c r="T30" s="26"/>
      <c r="U30" s="26"/>
      <c r="V30" s="26"/>
    </row>
    <row r="31" spans="1:22" ht="14.25" thickBot="1">
      <c r="A31" s="65"/>
      <c r="B31" s="66" t="s">
        <v>57</v>
      </c>
      <c r="C31" s="67">
        <f>SUM(H44)</f>
        <v>360400</v>
      </c>
      <c r="D31" s="67">
        <f>SUM(L14)</f>
        <v>360201</v>
      </c>
      <c r="E31" s="70">
        <f>SUM(N29/M29*100)</f>
        <v>104.5950424735973</v>
      </c>
      <c r="F31" s="63">
        <f t="shared" si="4"/>
        <v>100.05524693157433</v>
      </c>
      <c r="G31" s="83">
        <v>45.8</v>
      </c>
      <c r="H31" s="88">
        <v>376</v>
      </c>
      <c r="I31" s="3">
        <v>20</v>
      </c>
      <c r="J31" s="33" t="s">
        <v>24</v>
      </c>
      <c r="L31" s="32"/>
      <c r="M31" s="26"/>
      <c r="N31" s="26"/>
      <c r="R31" s="48"/>
      <c r="S31" s="26"/>
      <c r="T31" s="26"/>
      <c r="U31" s="26"/>
      <c r="V31" s="26"/>
    </row>
    <row r="32" spans="1:22">
      <c r="H32" s="408">
        <v>321</v>
      </c>
      <c r="I32" s="3">
        <v>5</v>
      </c>
      <c r="J32" s="33" t="s">
        <v>12</v>
      </c>
      <c r="L32" s="42"/>
      <c r="M32" s="26"/>
      <c r="N32" s="26"/>
      <c r="R32" s="48"/>
      <c r="S32" s="26"/>
      <c r="T32" s="26"/>
      <c r="U32" s="26"/>
      <c r="V32" s="26"/>
    </row>
    <row r="33" spans="3:30">
      <c r="C33" s="26"/>
      <c r="E33" s="17"/>
      <c r="H33" s="88">
        <v>274</v>
      </c>
      <c r="I33" s="3">
        <v>7</v>
      </c>
      <c r="J33" s="33" t="s">
        <v>14</v>
      </c>
      <c r="L33" s="42"/>
      <c r="M33" s="26"/>
      <c r="N33" s="26"/>
      <c r="R33" s="48"/>
      <c r="S33" s="26"/>
      <c r="T33" s="26"/>
      <c r="U33" s="26"/>
      <c r="V33" s="26"/>
    </row>
    <row r="34" spans="3:30">
      <c r="H34" s="88">
        <v>13</v>
      </c>
      <c r="I34" s="3">
        <v>18</v>
      </c>
      <c r="J34" s="33" t="s">
        <v>22</v>
      </c>
      <c r="L34" s="42"/>
      <c r="M34" s="26"/>
      <c r="N34" s="26"/>
      <c r="R34" s="48"/>
      <c r="S34" s="26"/>
      <c r="T34" s="26"/>
      <c r="U34" s="26"/>
      <c r="V34" s="26"/>
    </row>
    <row r="35" spans="3:30">
      <c r="C35" s="26"/>
      <c r="E35" s="17"/>
      <c r="H35" s="122">
        <v>7</v>
      </c>
      <c r="I35" s="3">
        <v>23</v>
      </c>
      <c r="J35" s="33" t="s">
        <v>27</v>
      </c>
      <c r="L35" s="42"/>
      <c r="M35" s="26"/>
      <c r="N35" s="26"/>
      <c r="R35" s="48"/>
      <c r="S35" s="26"/>
      <c r="T35" s="26"/>
      <c r="U35" s="26"/>
      <c r="V35" s="26"/>
    </row>
    <row r="36" spans="3:30">
      <c r="H36" s="89">
        <v>1</v>
      </c>
      <c r="I36" s="3">
        <v>29</v>
      </c>
      <c r="J36" s="33" t="s">
        <v>54</v>
      </c>
      <c r="N36" s="26"/>
      <c r="R36" s="48"/>
      <c r="S36" s="26"/>
      <c r="T36" s="26"/>
      <c r="U36" s="26"/>
      <c r="V36" s="26"/>
    </row>
    <row r="37" spans="3:30">
      <c r="H37" s="88">
        <v>1</v>
      </c>
      <c r="I37" s="3">
        <v>35</v>
      </c>
      <c r="J37" s="33" t="s">
        <v>36</v>
      </c>
      <c r="L37" s="47"/>
      <c r="M37" s="388"/>
      <c r="N37" s="26"/>
      <c r="R37" s="48"/>
      <c r="S37" s="26"/>
      <c r="T37" s="26"/>
      <c r="U37" s="26"/>
      <c r="V37" s="26"/>
    </row>
    <row r="38" spans="3:30">
      <c r="H38" s="88">
        <v>0</v>
      </c>
      <c r="I38" s="3">
        <v>6</v>
      </c>
      <c r="J38" s="33" t="s">
        <v>13</v>
      </c>
      <c r="N38" s="26"/>
      <c r="R38" s="48"/>
      <c r="S38" s="26"/>
      <c r="T38" s="26"/>
      <c r="U38" s="26"/>
      <c r="V38" s="26"/>
    </row>
    <row r="39" spans="3:30">
      <c r="H39" s="88">
        <v>0</v>
      </c>
      <c r="I39" s="3">
        <v>8</v>
      </c>
      <c r="J39" s="33" t="s">
        <v>15</v>
      </c>
      <c r="L39" s="32"/>
      <c r="M39" s="26"/>
      <c r="N39" s="26"/>
      <c r="R39" s="48"/>
      <c r="S39" s="26"/>
      <c r="T39" s="26"/>
      <c r="U39" s="26"/>
      <c r="V39" s="26"/>
    </row>
    <row r="40" spans="3:30">
      <c r="H40" s="88">
        <v>0</v>
      </c>
      <c r="I40" s="3">
        <v>19</v>
      </c>
      <c r="J40" s="33" t="s">
        <v>23</v>
      </c>
      <c r="L40" s="32"/>
      <c r="M40" s="26"/>
      <c r="N40" s="26"/>
      <c r="R40" s="48"/>
      <c r="S40" s="26"/>
      <c r="T40" s="26"/>
      <c r="U40" s="26"/>
      <c r="V40" s="26"/>
    </row>
    <row r="41" spans="3:30">
      <c r="H41" s="88">
        <v>0</v>
      </c>
      <c r="I41" s="3">
        <v>22</v>
      </c>
      <c r="J41" s="33" t="s">
        <v>26</v>
      </c>
      <c r="N41" s="26"/>
      <c r="R41" s="48"/>
      <c r="S41" s="26"/>
      <c r="T41" s="26"/>
      <c r="U41" s="26"/>
      <c r="V41" s="26"/>
    </row>
    <row r="42" spans="3:30">
      <c r="H42" s="88">
        <v>0</v>
      </c>
      <c r="I42" s="3">
        <v>28</v>
      </c>
      <c r="J42" s="33" t="s">
        <v>32</v>
      </c>
      <c r="M42" s="48"/>
      <c r="N42" s="26"/>
      <c r="R42" s="48"/>
      <c r="S42" s="26"/>
      <c r="T42" s="26"/>
      <c r="U42" s="26"/>
      <c r="V42" s="26"/>
    </row>
    <row r="43" spans="3:30">
      <c r="H43" s="44">
        <v>0</v>
      </c>
      <c r="I43" s="3">
        <v>30</v>
      </c>
      <c r="J43" s="33" t="s">
        <v>33</v>
      </c>
      <c r="M43" s="48"/>
      <c r="N43" s="26"/>
      <c r="R43" s="48"/>
      <c r="S43" s="30"/>
      <c r="T43" s="30"/>
      <c r="U43" s="30"/>
    </row>
    <row r="44" spans="3:30">
      <c r="H44" s="119">
        <f>SUM(H4:H43)</f>
        <v>360400</v>
      </c>
      <c r="I44" s="3"/>
      <c r="J44" s="3" t="s">
        <v>48</v>
      </c>
      <c r="M44" s="48"/>
      <c r="N44" s="26"/>
      <c r="R44" s="48"/>
    </row>
    <row r="45" spans="3:30">
      <c r="M45" s="48"/>
      <c r="N45" s="26"/>
    </row>
    <row r="46" spans="3:30">
      <c r="M46" s="48"/>
      <c r="N46" s="26"/>
      <c r="R46" s="108"/>
    </row>
    <row r="47" spans="3:30">
      <c r="H47" s="385" t="s">
        <v>180</v>
      </c>
      <c r="L47" s="399" t="s">
        <v>177</v>
      </c>
      <c r="M47" s="48"/>
      <c r="N47" s="26"/>
      <c r="R47" s="10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>
      <c r="H48" s="187" t="s">
        <v>215</v>
      </c>
      <c r="I48" s="3"/>
      <c r="J48" s="188" t="s">
        <v>91</v>
      </c>
      <c r="K48" s="3"/>
      <c r="L48" s="327" t="s">
        <v>216</v>
      </c>
      <c r="M48" s="48"/>
      <c r="N48" s="26"/>
      <c r="R48" s="48"/>
      <c r="S48" s="26"/>
      <c r="T48" s="26"/>
      <c r="U48" s="26"/>
      <c r="V48" s="26"/>
    </row>
    <row r="49" spans="1:22" ht="13.5" customHeight="1">
      <c r="H49" s="94" t="s">
        <v>99</v>
      </c>
      <c r="I49" s="3"/>
      <c r="J49" s="144" t="s">
        <v>9</v>
      </c>
      <c r="K49" s="3"/>
      <c r="L49" s="327" t="s">
        <v>99</v>
      </c>
      <c r="M49" s="400"/>
      <c r="R49" s="48"/>
      <c r="S49" s="26"/>
      <c r="T49" s="26"/>
      <c r="U49" s="26"/>
      <c r="V49" s="26"/>
    </row>
    <row r="50" spans="1:22" ht="13.5" customHeight="1">
      <c r="H50" s="43">
        <v>15411</v>
      </c>
      <c r="I50" s="3">
        <v>16</v>
      </c>
      <c r="J50" s="33" t="s">
        <v>3</v>
      </c>
      <c r="K50" s="325">
        <f>SUM(I50)</f>
        <v>16</v>
      </c>
      <c r="L50" s="328">
        <v>14623</v>
      </c>
      <c r="M50" s="400"/>
      <c r="R50" s="48"/>
      <c r="S50" s="26"/>
      <c r="T50" s="26"/>
      <c r="U50" s="26"/>
      <c r="V50" s="26"/>
    </row>
    <row r="51" spans="1:22" ht="13.5" customHeight="1">
      <c r="H51" s="44">
        <v>14956</v>
      </c>
      <c r="I51" s="3">
        <v>26</v>
      </c>
      <c r="J51" s="33" t="s">
        <v>30</v>
      </c>
      <c r="K51" s="325">
        <f t="shared" ref="K51:K59" si="7">SUM(I51)</f>
        <v>26</v>
      </c>
      <c r="L51" s="329">
        <v>6608</v>
      </c>
      <c r="M51" s="400"/>
      <c r="R51" s="48"/>
      <c r="S51" s="26"/>
      <c r="T51" s="26"/>
      <c r="U51" s="26"/>
      <c r="V51" s="26"/>
    </row>
    <row r="52" spans="1:22" ht="14.25" thickBot="1">
      <c r="H52" s="44">
        <v>8976</v>
      </c>
      <c r="I52" s="3">
        <v>34</v>
      </c>
      <c r="J52" s="33" t="s">
        <v>1</v>
      </c>
      <c r="K52" s="325">
        <f t="shared" si="7"/>
        <v>34</v>
      </c>
      <c r="L52" s="329">
        <v>2059</v>
      </c>
      <c r="M52" s="45"/>
      <c r="R52" s="48"/>
      <c r="S52" s="26"/>
      <c r="T52" s="26"/>
      <c r="U52" s="26"/>
      <c r="V52" s="26"/>
    </row>
    <row r="53" spans="1:22">
      <c r="A53" s="58" t="s">
        <v>46</v>
      </c>
      <c r="B53" s="59" t="s">
        <v>47</v>
      </c>
      <c r="C53" s="59" t="s">
        <v>206</v>
      </c>
      <c r="D53" s="59" t="s">
        <v>191</v>
      </c>
      <c r="E53" s="59" t="s">
        <v>41</v>
      </c>
      <c r="F53" s="59" t="s">
        <v>50</v>
      </c>
      <c r="G53" s="8" t="s">
        <v>175</v>
      </c>
      <c r="H53" s="44">
        <v>6533</v>
      </c>
      <c r="I53" s="3">
        <v>33</v>
      </c>
      <c r="J53" s="33" t="s">
        <v>0</v>
      </c>
      <c r="K53" s="325">
        <f t="shared" si="7"/>
        <v>33</v>
      </c>
      <c r="L53" s="329">
        <v>8557</v>
      </c>
      <c r="M53" s="45"/>
      <c r="R53" s="48"/>
      <c r="S53" s="26"/>
      <c r="T53" s="26"/>
      <c r="U53" s="26"/>
      <c r="V53" s="26"/>
    </row>
    <row r="54" spans="1:22">
      <c r="A54" s="61">
        <v>1</v>
      </c>
      <c r="B54" s="33" t="s">
        <v>3</v>
      </c>
      <c r="C54" s="43">
        <f>SUM(H50)</f>
        <v>15411</v>
      </c>
      <c r="D54" s="97">
        <f>SUM(L50)</f>
        <v>14623</v>
      </c>
      <c r="E54" s="52">
        <f t="shared" ref="E54:E63" si="8">SUM(N67/M67*100)</f>
        <v>111.14236261358718</v>
      </c>
      <c r="F54" s="52">
        <f t="shared" ref="F54:F61" si="9">SUM(C54/D54*100)</f>
        <v>105.38877111399849</v>
      </c>
      <c r="G54" s="62"/>
      <c r="H54" s="44">
        <v>2008</v>
      </c>
      <c r="I54" s="3">
        <v>31</v>
      </c>
      <c r="J54" s="33" t="s">
        <v>64</v>
      </c>
      <c r="K54" s="325">
        <f t="shared" si="7"/>
        <v>31</v>
      </c>
      <c r="L54" s="329">
        <v>1738</v>
      </c>
      <c r="M54" s="45"/>
      <c r="R54" s="48"/>
      <c r="S54" s="26"/>
      <c r="T54" s="26"/>
      <c r="U54" s="26"/>
      <c r="V54" s="26"/>
    </row>
    <row r="55" spans="1:22">
      <c r="A55" s="61">
        <v>2</v>
      </c>
      <c r="B55" s="33" t="s">
        <v>30</v>
      </c>
      <c r="C55" s="43">
        <f t="shared" ref="C55:C63" si="10">SUM(H51)</f>
        <v>14956</v>
      </c>
      <c r="D55" s="97">
        <f t="shared" ref="D55:D63" si="11">SUM(L51)</f>
        <v>6608</v>
      </c>
      <c r="E55" s="52">
        <f t="shared" si="8"/>
        <v>198.61885790172641</v>
      </c>
      <c r="F55" s="52">
        <f t="shared" si="9"/>
        <v>226.3317191283293</v>
      </c>
      <c r="G55" s="62"/>
      <c r="H55" s="44">
        <v>1827</v>
      </c>
      <c r="I55" s="3">
        <v>40</v>
      </c>
      <c r="J55" s="33" t="s">
        <v>2</v>
      </c>
      <c r="K55" s="325">
        <f t="shared" si="7"/>
        <v>40</v>
      </c>
      <c r="L55" s="329">
        <v>1655</v>
      </c>
      <c r="M55" s="45"/>
      <c r="R55" s="48"/>
      <c r="S55" s="26"/>
      <c r="T55" s="26"/>
      <c r="U55" s="26"/>
      <c r="V55" s="26"/>
    </row>
    <row r="56" spans="1:22">
      <c r="A56" s="61">
        <v>3</v>
      </c>
      <c r="B56" s="33" t="s">
        <v>1</v>
      </c>
      <c r="C56" s="43">
        <f t="shared" si="10"/>
        <v>8976</v>
      </c>
      <c r="D56" s="97">
        <f t="shared" si="11"/>
        <v>2059</v>
      </c>
      <c r="E56" s="52">
        <f t="shared" si="8"/>
        <v>447.68079800498748</v>
      </c>
      <c r="F56" s="52">
        <f t="shared" si="9"/>
        <v>435.93977659057794</v>
      </c>
      <c r="G56" s="62"/>
      <c r="H56" s="88">
        <v>1476</v>
      </c>
      <c r="I56" s="3">
        <v>25</v>
      </c>
      <c r="J56" s="33" t="s">
        <v>29</v>
      </c>
      <c r="K56" s="325">
        <f t="shared" si="7"/>
        <v>25</v>
      </c>
      <c r="L56" s="329">
        <v>1200</v>
      </c>
      <c r="M56" s="45"/>
      <c r="R56" s="48"/>
      <c r="S56" s="26"/>
      <c r="T56" s="26"/>
      <c r="U56" s="26"/>
      <c r="V56" s="26"/>
    </row>
    <row r="57" spans="1:22">
      <c r="A57" s="61">
        <v>4</v>
      </c>
      <c r="B57" s="33" t="s">
        <v>0</v>
      </c>
      <c r="C57" s="43">
        <f t="shared" si="10"/>
        <v>6533</v>
      </c>
      <c r="D57" s="97">
        <f t="shared" si="11"/>
        <v>8557</v>
      </c>
      <c r="E57" s="52">
        <f t="shared" si="8"/>
        <v>96.570583887657051</v>
      </c>
      <c r="F57" s="52">
        <f t="shared" si="9"/>
        <v>76.346850531728407</v>
      </c>
      <c r="G57" s="62"/>
      <c r="H57" s="44">
        <v>1466</v>
      </c>
      <c r="I57" s="3">
        <v>36</v>
      </c>
      <c r="J57" s="33" t="s">
        <v>5</v>
      </c>
      <c r="K57" s="325">
        <f t="shared" si="7"/>
        <v>36</v>
      </c>
      <c r="L57" s="329">
        <v>168</v>
      </c>
      <c r="M57" s="45"/>
      <c r="R57" s="48"/>
      <c r="S57" s="26"/>
      <c r="T57" s="26"/>
      <c r="U57" s="26"/>
      <c r="V57" s="26"/>
    </row>
    <row r="58" spans="1:22">
      <c r="A58" s="61">
        <v>5</v>
      </c>
      <c r="B58" s="33" t="s">
        <v>64</v>
      </c>
      <c r="C58" s="43">
        <f t="shared" si="10"/>
        <v>2008</v>
      </c>
      <c r="D58" s="97">
        <f t="shared" si="11"/>
        <v>1738</v>
      </c>
      <c r="E58" s="52">
        <f t="shared" si="8"/>
        <v>101.61943319838056</v>
      </c>
      <c r="F58" s="52">
        <f t="shared" si="9"/>
        <v>115.53509781357883</v>
      </c>
      <c r="G58" s="72"/>
      <c r="H58" s="44">
        <v>1402</v>
      </c>
      <c r="I58" s="3">
        <v>39</v>
      </c>
      <c r="J58" s="33" t="s">
        <v>39</v>
      </c>
      <c r="K58" s="325">
        <f t="shared" si="7"/>
        <v>39</v>
      </c>
      <c r="L58" s="329">
        <v>0</v>
      </c>
      <c r="M58" s="45"/>
      <c r="R58" s="48"/>
      <c r="S58" s="26"/>
      <c r="T58" s="26"/>
      <c r="U58" s="26"/>
      <c r="V58" s="26"/>
    </row>
    <row r="59" spans="1:22" ht="14.25" thickBot="1">
      <c r="A59" s="61">
        <v>6</v>
      </c>
      <c r="B59" s="33" t="s">
        <v>2</v>
      </c>
      <c r="C59" s="43">
        <f t="shared" si="10"/>
        <v>1827</v>
      </c>
      <c r="D59" s="97">
        <f t="shared" si="11"/>
        <v>1655</v>
      </c>
      <c r="E59" s="52">
        <f t="shared" si="8"/>
        <v>105.36332179930797</v>
      </c>
      <c r="F59" s="52">
        <f t="shared" si="9"/>
        <v>110.39274924471299</v>
      </c>
      <c r="G59" s="62"/>
      <c r="H59" s="424">
        <v>1371</v>
      </c>
      <c r="I59" s="14">
        <v>22</v>
      </c>
      <c r="J59" s="77" t="s">
        <v>26</v>
      </c>
      <c r="K59" s="326">
        <f t="shared" si="7"/>
        <v>22</v>
      </c>
      <c r="L59" s="330">
        <v>1371</v>
      </c>
      <c r="M59" s="45"/>
      <c r="R59" s="48"/>
      <c r="S59" s="26"/>
      <c r="T59" s="26"/>
      <c r="U59" s="26"/>
      <c r="V59" s="26"/>
    </row>
    <row r="60" spans="1:22" ht="14.25" thickTop="1">
      <c r="A60" s="61">
        <v>7</v>
      </c>
      <c r="B60" s="33" t="s">
        <v>29</v>
      </c>
      <c r="C60" s="89">
        <f t="shared" si="10"/>
        <v>1476</v>
      </c>
      <c r="D60" s="97">
        <f t="shared" si="11"/>
        <v>1200</v>
      </c>
      <c r="E60" s="52">
        <f t="shared" si="8"/>
        <v>130.61946902654867</v>
      </c>
      <c r="F60" s="52">
        <f t="shared" si="9"/>
        <v>123</v>
      </c>
      <c r="G60" s="62"/>
      <c r="H60" s="384">
        <v>1032</v>
      </c>
      <c r="I60" s="220">
        <v>14</v>
      </c>
      <c r="J60" s="380" t="s">
        <v>19</v>
      </c>
      <c r="K60" s="365" t="s">
        <v>8</v>
      </c>
      <c r="L60" s="374">
        <v>43168</v>
      </c>
      <c r="M60" s="48"/>
      <c r="N60" s="90"/>
      <c r="R60" s="48"/>
      <c r="S60" s="90"/>
      <c r="T60" s="90"/>
      <c r="U60" s="90"/>
      <c r="V60" s="90"/>
    </row>
    <row r="61" spans="1:22">
      <c r="A61" s="61">
        <v>8</v>
      </c>
      <c r="B61" s="33" t="s">
        <v>5</v>
      </c>
      <c r="C61" s="43">
        <f t="shared" si="10"/>
        <v>1466</v>
      </c>
      <c r="D61" s="97">
        <f t="shared" si="11"/>
        <v>168</v>
      </c>
      <c r="E61" s="52">
        <f t="shared" si="8"/>
        <v>306.69456066945611</v>
      </c>
      <c r="F61" s="52">
        <f t="shared" si="9"/>
        <v>872.61904761904759</v>
      </c>
      <c r="G61" s="73"/>
      <c r="H61" s="44">
        <v>912</v>
      </c>
      <c r="I61" s="3">
        <v>1</v>
      </c>
      <c r="J61" s="33" t="s">
        <v>4</v>
      </c>
      <c r="K61" s="50"/>
      <c r="M61" s="48"/>
      <c r="N61" s="26"/>
      <c r="R61" s="48"/>
      <c r="S61" s="26"/>
      <c r="T61" s="26"/>
      <c r="U61" s="26"/>
      <c r="V61" s="26"/>
    </row>
    <row r="62" spans="1:22">
      <c r="A62" s="61">
        <v>9</v>
      </c>
      <c r="B62" s="33" t="s">
        <v>39</v>
      </c>
      <c r="C62" s="43">
        <f t="shared" si="10"/>
        <v>1402</v>
      </c>
      <c r="D62" s="97">
        <f t="shared" si="11"/>
        <v>0</v>
      </c>
      <c r="E62" s="433" t="s">
        <v>220</v>
      </c>
      <c r="F62" s="433" t="s">
        <v>220</v>
      </c>
      <c r="G62" s="72"/>
      <c r="H62" s="44">
        <v>892</v>
      </c>
      <c r="I62" s="3">
        <v>38</v>
      </c>
      <c r="J62" s="33" t="s">
        <v>38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>
      <c r="A63" s="74">
        <v>10</v>
      </c>
      <c r="B63" s="77" t="s">
        <v>26</v>
      </c>
      <c r="C63" s="43">
        <f t="shared" si="10"/>
        <v>1371</v>
      </c>
      <c r="D63" s="97">
        <f t="shared" si="11"/>
        <v>1371</v>
      </c>
      <c r="E63" s="57">
        <f t="shared" si="8"/>
        <v>100</v>
      </c>
      <c r="F63" s="52">
        <f>SUM(C63/D63*100)</f>
        <v>100</v>
      </c>
      <c r="G63" s="75"/>
      <c r="H63" s="44">
        <v>819</v>
      </c>
      <c r="I63" s="3">
        <v>24</v>
      </c>
      <c r="J63" s="33" t="s">
        <v>28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>
      <c r="A64" s="65"/>
      <c r="B64" s="66" t="s">
        <v>57</v>
      </c>
      <c r="C64" s="67">
        <f>SUM(H90)</f>
        <v>61260</v>
      </c>
      <c r="D64" s="67">
        <f>SUM(L60)</f>
        <v>43168</v>
      </c>
      <c r="E64" s="70">
        <f>SUM(N77/M77*100)</f>
        <v>148.24673910413085</v>
      </c>
      <c r="F64" s="70">
        <f>SUM(C64/D64*100)</f>
        <v>141.91067457375834</v>
      </c>
      <c r="G64" s="390">
        <v>110.9</v>
      </c>
      <c r="H64" s="122">
        <v>725</v>
      </c>
      <c r="I64" s="3">
        <v>17</v>
      </c>
      <c r="J64" s="33" t="s">
        <v>21</v>
      </c>
      <c r="K64" s="50"/>
      <c r="M64" s="48"/>
      <c r="N64" s="26"/>
      <c r="R64" s="48"/>
      <c r="S64" s="26"/>
      <c r="T64" s="26"/>
      <c r="U64" s="26"/>
      <c r="V64" s="26"/>
    </row>
    <row r="65" spans="3:22">
      <c r="H65" s="43">
        <v>478</v>
      </c>
      <c r="I65" s="3">
        <v>15</v>
      </c>
      <c r="J65" s="33" t="s">
        <v>20</v>
      </c>
      <c r="M65" s="399" t="s">
        <v>177</v>
      </c>
      <c r="N65" s="26"/>
      <c r="R65" s="48"/>
      <c r="S65" s="26"/>
      <c r="T65" s="26"/>
      <c r="U65" s="26"/>
      <c r="V65" s="26"/>
    </row>
    <row r="66" spans="3:22">
      <c r="H66" s="88">
        <v>352</v>
      </c>
      <c r="I66" s="3">
        <v>19</v>
      </c>
      <c r="J66" s="33" t="s">
        <v>23</v>
      </c>
      <c r="L66" s="189" t="s">
        <v>91</v>
      </c>
      <c r="M66" s="341" t="s">
        <v>63</v>
      </c>
      <c r="N66" s="42" t="s">
        <v>75</v>
      </c>
      <c r="R66" s="48"/>
      <c r="S66" s="26"/>
      <c r="T66" s="26"/>
      <c r="U66" s="26"/>
      <c r="V66" s="26"/>
    </row>
    <row r="67" spans="3:22">
      <c r="C67" s="26"/>
      <c r="H67" s="44">
        <v>250</v>
      </c>
      <c r="I67" s="3">
        <v>11</v>
      </c>
      <c r="J67" s="33" t="s">
        <v>17</v>
      </c>
      <c r="K67" s="3">
        <f>SUM(I50)</f>
        <v>16</v>
      </c>
      <c r="L67" s="33" t="s">
        <v>3</v>
      </c>
      <c r="M67" s="392">
        <v>13866</v>
      </c>
      <c r="N67" s="89">
        <f>SUM(H50)</f>
        <v>15411</v>
      </c>
      <c r="R67" s="48"/>
      <c r="S67" s="26"/>
      <c r="T67" s="26"/>
      <c r="U67" s="26"/>
      <c r="V67" s="26"/>
    </row>
    <row r="68" spans="3:22">
      <c r="C68" s="26"/>
      <c r="H68" s="88">
        <v>189</v>
      </c>
      <c r="I68" s="3">
        <v>37</v>
      </c>
      <c r="J68" s="33" t="s">
        <v>37</v>
      </c>
      <c r="K68" s="3">
        <f t="shared" ref="K68:K76" si="12">SUM(I51)</f>
        <v>26</v>
      </c>
      <c r="L68" s="33" t="s">
        <v>30</v>
      </c>
      <c r="M68" s="393">
        <v>7530</v>
      </c>
      <c r="N68" s="89">
        <f t="shared" ref="N68:N76" si="13">SUM(H51)</f>
        <v>14956</v>
      </c>
      <c r="R68" s="48"/>
      <c r="S68" s="26"/>
      <c r="T68" s="26"/>
      <c r="U68" s="26"/>
      <c r="V68" s="26"/>
    </row>
    <row r="69" spans="3:22">
      <c r="H69" s="88">
        <v>144</v>
      </c>
      <c r="I69" s="3">
        <v>9</v>
      </c>
      <c r="J69" s="3" t="s">
        <v>164</v>
      </c>
      <c r="K69" s="3">
        <f t="shared" si="12"/>
        <v>34</v>
      </c>
      <c r="L69" s="33" t="s">
        <v>1</v>
      </c>
      <c r="M69" s="393">
        <v>2005</v>
      </c>
      <c r="N69" s="89">
        <f t="shared" si="13"/>
        <v>8976</v>
      </c>
      <c r="R69" s="48"/>
      <c r="S69" s="26"/>
      <c r="T69" s="26"/>
      <c r="U69" s="26"/>
      <c r="V69" s="26"/>
    </row>
    <row r="70" spans="3:22">
      <c r="H70" s="44">
        <v>36</v>
      </c>
      <c r="I70" s="3">
        <v>13</v>
      </c>
      <c r="J70" s="33" t="s">
        <v>7</v>
      </c>
      <c r="K70" s="3">
        <f t="shared" si="12"/>
        <v>33</v>
      </c>
      <c r="L70" s="33" t="s">
        <v>0</v>
      </c>
      <c r="M70" s="393">
        <v>6765</v>
      </c>
      <c r="N70" s="89">
        <f t="shared" si="13"/>
        <v>6533</v>
      </c>
      <c r="R70" s="48"/>
      <c r="S70" s="26"/>
      <c r="T70" s="26"/>
      <c r="U70" s="26"/>
      <c r="V70" s="26"/>
    </row>
    <row r="71" spans="3:22">
      <c r="H71" s="44">
        <v>3</v>
      </c>
      <c r="I71" s="3">
        <v>23</v>
      </c>
      <c r="J71" s="33" t="s">
        <v>27</v>
      </c>
      <c r="K71" s="3">
        <f t="shared" si="12"/>
        <v>31</v>
      </c>
      <c r="L71" s="33" t="s">
        <v>64</v>
      </c>
      <c r="M71" s="393">
        <v>1976</v>
      </c>
      <c r="N71" s="89">
        <f t="shared" si="13"/>
        <v>2008</v>
      </c>
      <c r="R71" s="48"/>
      <c r="S71" s="26"/>
      <c r="T71" s="26"/>
      <c r="U71" s="26"/>
      <c r="V71" s="26"/>
    </row>
    <row r="72" spans="3:22">
      <c r="H72" s="88">
        <v>2</v>
      </c>
      <c r="I72" s="3">
        <v>28</v>
      </c>
      <c r="J72" s="33" t="s">
        <v>32</v>
      </c>
      <c r="K72" s="3">
        <f t="shared" si="12"/>
        <v>40</v>
      </c>
      <c r="L72" s="33" t="s">
        <v>2</v>
      </c>
      <c r="M72" s="393">
        <v>1734</v>
      </c>
      <c r="N72" s="89">
        <f t="shared" si="13"/>
        <v>1827</v>
      </c>
      <c r="R72" s="48"/>
      <c r="S72" s="26"/>
      <c r="T72" s="26"/>
      <c r="U72" s="26"/>
      <c r="V72" s="26"/>
    </row>
    <row r="73" spans="3:22">
      <c r="H73" s="290">
        <v>0</v>
      </c>
      <c r="I73" s="3">
        <v>2</v>
      </c>
      <c r="J73" s="33" t="s">
        <v>6</v>
      </c>
      <c r="K73" s="3">
        <f t="shared" si="12"/>
        <v>25</v>
      </c>
      <c r="L73" s="33" t="s">
        <v>29</v>
      </c>
      <c r="M73" s="393">
        <v>1130</v>
      </c>
      <c r="N73" s="89">
        <f t="shared" si="13"/>
        <v>1476</v>
      </c>
      <c r="R73" s="48"/>
      <c r="S73" s="26"/>
      <c r="T73" s="26"/>
      <c r="U73" s="26"/>
      <c r="V73" s="26"/>
    </row>
    <row r="74" spans="3:22">
      <c r="H74" s="44">
        <v>0</v>
      </c>
      <c r="I74" s="3">
        <v>3</v>
      </c>
      <c r="J74" s="33" t="s">
        <v>10</v>
      </c>
      <c r="K74" s="3">
        <f t="shared" si="12"/>
        <v>36</v>
      </c>
      <c r="L74" s="33" t="s">
        <v>5</v>
      </c>
      <c r="M74" s="393">
        <v>478</v>
      </c>
      <c r="N74" s="89">
        <f t="shared" si="13"/>
        <v>1466</v>
      </c>
      <c r="R74" s="48"/>
      <c r="S74" s="26"/>
      <c r="T74" s="26"/>
      <c r="U74" s="26"/>
      <c r="V74" s="26"/>
    </row>
    <row r="75" spans="3:22">
      <c r="H75" s="44">
        <v>0</v>
      </c>
      <c r="I75" s="3">
        <v>4</v>
      </c>
      <c r="J75" s="33" t="s">
        <v>11</v>
      </c>
      <c r="K75" s="3">
        <f t="shared" si="12"/>
        <v>39</v>
      </c>
      <c r="L75" s="33" t="s">
        <v>39</v>
      </c>
      <c r="M75" s="393">
        <v>0</v>
      </c>
      <c r="N75" s="89">
        <f t="shared" si="13"/>
        <v>1402</v>
      </c>
      <c r="R75" s="48"/>
      <c r="S75" s="26"/>
      <c r="T75" s="26"/>
      <c r="U75" s="26"/>
      <c r="V75" s="26"/>
    </row>
    <row r="76" spans="3:22" ht="14.25" thickBot="1">
      <c r="H76" s="44">
        <v>0</v>
      </c>
      <c r="I76" s="3">
        <v>5</v>
      </c>
      <c r="J76" s="33" t="s">
        <v>12</v>
      </c>
      <c r="K76" s="14">
        <f t="shared" si="12"/>
        <v>22</v>
      </c>
      <c r="L76" s="77" t="s">
        <v>26</v>
      </c>
      <c r="M76" s="394">
        <v>1371</v>
      </c>
      <c r="N76" s="166">
        <f t="shared" si="13"/>
        <v>1371</v>
      </c>
      <c r="R76" s="48"/>
      <c r="S76" s="26"/>
      <c r="T76" s="26"/>
      <c r="U76" s="26"/>
      <c r="V76" s="26"/>
    </row>
    <row r="77" spans="3:22" ht="14.25" thickTop="1">
      <c r="H77" s="44">
        <v>0</v>
      </c>
      <c r="I77" s="3">
        <v>6</v>
      </c>
      <c r="J77" s="33" t="s">
        <v>13</v>
      </c>
      <c r="K77" s="3"/>
      <c r="L77" s="114" t="s">
        <v>56</v>
      </c>
      <c r="M77" s="295">
        <v>41323</v>
      </c>
      <c r="N77" s="171">
        <f>SUM(H90)</f>
        <v>61260</v>
      </c>
      <c r="R77" s="48"/>
      <c r="S77" s="26"/>
      <c r="T77" s="26"/>
      <c r="U77" s="26"/>
      <c r="V77" s="26"/>
    </row>
    <row r="78" spans="3:22">
      <c r="H78" s="43">
        <v>0</v>
      </c>
      <c r="I78" s="3">
        <v>7</v>
      </c>
      <c r="J78" s="33" t="s">
        <v>14</v>
      </c>
      <c r="R78" s="48"/>
      <c r="S78" s="26"/>
      <c r="T78" s="26"/>
      <c r="U78" s="26"/>
      <c r="V78" s="26"/>
    </row>
    <row r="79" spans="3:22">
      <c r="H79" s="44">
        <v>0</v>
      </c>
      <c r="I79" s="3">
        <v>8</v>
      </c>
      <c r="J79" s="33" t="s">
        <v>15</v>
      </c>
      <c r="R79" s="48"/>
      <c r="S79" s="26"/>
      <c r="T79" s="26"/>
      <c r="U79" s="26"/>
      <c r="V79" s="26"/>
    </row>
    <row r="80" spans="3:22">
      <c r="H80" s="348">
        <v>0</v>
      </c>
      <c r="I80" s="3">
        <v>10</v>
      </c>
      <c r="J80" s="33" t="s">
        <v>16</v>
      </c>
      <c r="R80" s="48"/>
      <c r="S80" s="26"/>
      <c r="T80" s="26"/>
      <c r="U80" s="26"/>
      <c r="V80" s="26"/>
    </row>
    <row r="81" spans="8:22">
      <c r="H81" s="408">
        <v>0</v>
      </c>
      <c r="I81" s="3">
        <v>12</v>
      </c>
      <c r="J81" s="33" t="s">
        <v>18</v>
      </c>
      <c r="R81" s="48"/>
      <c r="S81" s="26"/>
      <c r="T81" s="26"/>
      <c r="U81" s="26"/>
      <c r="V81" s="26"/>
    </row>
    <row r="82" spans="8:22">
      <c r="H82" s="44">
        <v>0</v>
      </c>
      <c r="I82" s="3">
        <v>18</v>
      </c>
      <c r="J82" s="33" t="s">
        <v>22</v>
      </c>
      <c r="L82" s="42"/>
      <c r="M82" s="26"/>
      <c r="R82" s="48"/>
      <c r="S82" s="26"/>
      <c r="T82" s="26"/>
      <c r="U82" s="26"/>
      <c r="V82" s="26"/>
    </row>
    <row r="83" spans="8:22">
      <c r="H83" s="44">
        <v>0</v>
      </c>
      <c r="I83" s="3">
        <v>20</v>
      </c>
      <c r="J83" s="33" t="s">
        <v>24</v>
      </c>
      <c r="L83" s="42"/>
      <c r="M83" s="26"/>
      <c r="R83" s="48"/>
      <c r="S83" s="26"/>
      <c r="T83" s="26"/>
      <c r="U83" s="26"/>
      <c r="V83" s="26"/>
    </row>
    <row r="84" spans="8:22">
      <c r="H84" s="44">
        <v>0</v>
      </c>
      <c r="I84" s="3">
        <v>21</v>
      </c>
      <c r="J84" s="33" t="s">
        <v>72</v>
      </c>
      <c r="L84" s="42"/>
      <c r="M84" s="26"/>
      <c r="R84" s="48"/>
      <c r="S84" s="26"/>
      <c r="T84" s="26"/>
      <c r="U84" s="26"/>
      <c r="V84" s="26"/>
    </row>
    <row r="85" spans="8:22">
      <c r="H85" s="290">
        <v>0</v>
      </c>
      <c r="I85" s="3">
        <v>27</v>
      </c>
      <c r="J85" s="33" t="s">
        <v>31</v>
      </c>
      <c r="L85" s="42"/>
      <c r="M85" s="26"/>
      <c r="R85" s="48"/>
      <c r="S85" s="26"/>
      <c r="T85" s="26"/>
      <c r="U85" s="26"/>
      <c r="V85" s="26"/>
    </row>
    <row r="86" spans="8:22">
      <c r="H86" s="88">
        <v>0</v>
      </c>
      <c r="I86" s="3">
        <v>29</v>
      </c>
      <c r="J86" s="33" t="s">
        <v>54</v>
      </c>
      <c r="R86" s="48"/>
      <c r="S86" s="26"/>
      <c r="T86" s="26"/>
      <c r="U86" s="26"/>
      <c r="V86" s="26"/>
    </row>
    <row r="87" spans="8:22">
      <c r="H87" s="44">
        <v>0</v>
      </c>
      <c r="I87" s="3">
        <v>30</v>
      </c>
      <c r="J87" s="33" t="s">
        <v>33</v>
      </c>
      <c r="L87" s="47"/>
      <c r="M87" s="388"/>
      <c r="R87" s="48"/>
      <c r="S87" s="26"/>
      <c r="T87" s="26"/>
      <c r="U87" s="26"/>
      <c r="V87" s="26"/>
    </row>
    <row r="88" spans="8:22">
      <c r="H88" s="334">
        <v>0</v>
      </c>
      <c r="I88" s="3">
        <v>32</v>
      </c>
      <c r="J88" s="33" t="s">
        <v>35</v>
      </c>
      <c r="R88" s="48"/>
      <c r="S88" s="30"/>
      <c r="T88" s="30"/>
    </row>
    <row r="89" spans="8:22">
      <c r="H89" s="88">
        <v>0</v>
      </c>
      <c r="I89" s="3">
        <v>35</v>
      </c>
      <c r="J89" s="33" t="s">
        <v>36</v>
      </c>
      <c r="R89" s="48"/>
    </row>
    <row r="90" spans="8:22">
      <c r="H90" s="117">
        <f>SUM(H50:H89)</f>
        <v>61260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0"/>
  <sheetViews>
    <sheetView zoomScaleNormal="100" workbookViewId="0">
      <selection activeCell="O87" sqref="O87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160" t="s">
        <v>70</v>
      </c>
      <c r="I1" s="385"/>
      <c r="J1" s="46"/>
      <c r="L1" s="47"/>
      <c r="M1" s="397"/>
      <c r="N1" s="47"/>
      <c r="O1" s="48"/>
      <c r="R1" s="108"/>
    </row>
    <row r="2" spans="8:30" ht="13.5" customHeight="1">
      <c r="H2" s="291" t="s">
        <v>217</v>
      </c>
      <c r="I2" s="3"/>
      <c r="J2" s="182" t="s">
        <v>70</v>
      </c>
      <c r="K2" s="81"/>
      <c r="L2" s="317" t="s">
        <v>218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>
      <c r="H3" s="23" t="s">
        <v>99</v>
      </c>
      <c r="I3" s="3"/>
      <c r="J3" s="144" t="s">
        <v>9</v>
      </c>
      <c r="K3" s="81"/>
      <c r="L3" s="318" t="s">
        <v>99</v>
      </c>
      <c r="M3" s="401"/>
      <c r="N3" s="402"/>
      <c r="O3" s="1"/>
      <c r="R3" s="48"/>
      <c r="S3" s="26"/>
      <c r="T3" s="26"/>
      <c r="U3" s="26"/>
      <c r="V3" s="26"/>
    </row>
    <row r="4" spans="8:30" ht="13.5" customHeight="1">
      <c r="H4" s="89">
        <v>23658</v>
      </c>
      <c r="I4" s="3">
        <v>33</v>
      </c>
      <c r="J4" s="160" t="s">
        <v>0</v>
      </c>
      <c r="K4" s="120">
        <f>SUM(I4)</f>
        <v>33</v>
      </c>
      <c r="L4" s="310">
        <v>20081</v>
      </c>
      <c r="M4" s="407"/>
      <c r="N4" s="440"/>
      <c r="O4" s="1"/>
      <c r="R4" s="48"/>
      <c r="S4" s="26"/>
      <c r="T4" s="26"/>
      <c r="U4" s="26"/>
      <c r="V4" s="26"/>
    </row>
    <row r="5" spans="8:30" ht="13.5" customHeight="1">
      <c r="H5" s="88">
        <v>14961</v>
      </c>
      <c r="I5" s="3">
        <v>13</v>
      </c>
      <c r="J5" s="160" t="s">
        <v>7</v>
      </c>
      <c r="K5" s="120">
        <f t="shared" ref="K5:K13" si="0">SUM(I5)</f>
        <v>13</v>
      </c>
      <c r="L5" s="311">
        <v>15284</v>
      </c>
      <c r="M5" s="401"/>
      <c r="N5" s="440"/>
      <c r="O5" s="1"/>
      <c r="R5" s="48"/>
      <c r="S5" s="26"/>
      <c r="T5" s="26"/>
      <c r="U5" s="26"/>
      <c r="V5" s="26"/>
    </row>
    <row r="6" spans="8:30" ht="13.5" customHeight="1">
      <c r="H6" s="88">
        <v>13531</v>
      </c>
      <c r="I6" s="3">
        <v>9</v>
      </c>
      <c r="J6" s="3" t="s">
        <v>164</v>
      </c>
      <c r="K6" s="120">
        <f t="shared" si="0"/>
        <v>9</v>
      </c>
      <c r="L6" s="311">
        <v>15127</v>
      </c>
      <c r="M6" s="95"/>
      <c r="N6" s="440"/>
      <c r="O6" s="1"/>
      <c r="R6" s="48"/>
      <c r="S6" s="26"/>
      <c r="T6" s="26"/>
      <c r="U6" s="26"/>
      <c r="V6" s="26"/>
    </row>
    <row r="7" spans="8:30" ht="13.5" customHeight="1">
      <c r="H7" s="88">
        <v>9760</v>
      </c>
      <c r="I7" s="3">
        <v>34</v>
      </c>
      <c r="J7" s="160" t="s">
        <v>1</v>
      </c>
      <c r="K7" s="120">
        <f t="shared" si="0"/>
        <v>34</v>
      </c>
      <c r="L7" s="311">
        <v>7916</v>
      </c>
      <c r="M7" s="95"/>
      <c r="N7" s="440"/>
      <c r="O7" s="1"/>
      <c r="R7" s="48"/>
      <c r="S7" s="26"/>
      <c r="T7" s="26"/>
      <c r="U7" s="26"/>
      <c r="V7" s="26"/>
    </row>
    <row r="8" spans="8:30" ht="13.5" customHeight="1">
      <c r="H8" s="88">
        <v>7249</v>
      </c>
      <c r="I8" s="3">
        <v>24</v>
      </c>
      <c r="J8" s="160" t="s">
        <v>28</v>
      </c>
      <c r="K8" s="120">
        <f t="shared" si="0"/>
        <v>24</v>
      </c>
      <c r="L8" s="311">
        <v>6757</v>
      </c>
      <c r="M8" s="95"/>
      <c r="N8" s="440"/>
      <c r="O8" s="1"/>
      <c r="R8" s="48"/>
      <c r="S8" s="26"/>
      <c r="T8" s="26"/>
      <c r="U8" s="26"/>
      <c r="V8" s="26"/>
    </row>
    <row r="9" spans="8:30" ht="13.5" customHeight="1">
      <c r="H9" s="290">
        <v>4389</v>
      </c>
      <c r="I9" s="3">
        <v>25</v>
      </c>
      <c r="J9" s="160" t="s">
        <v>29</v>
      </c>
      <c r="K9" s="120">
        <f t="shared" si="0"/>
        <v>25</v>
      </c>
      <c r="L9" s="311">
        <v>5631</v>
      </c>
      <c r="M9" s="95"/>
      <c r="O9" s="1"/>
      <c r="R9" s="48"/>
      <c r="S9" s="26"/>
      <c r="T9" s="26"/>
      <c r="U9" s="26"/>
      <c r="V9" s="26"/>
    </row>
    <row r="10" spans="8:30" ht="13.5" customHeight="1">
      <c r="H10" s="88">
        <v>3514</v>
      </c>
      <c r="I10" s="3">
        <v>22</v>
      </c>
      <c r="J10" s="160" t="s">
        <v>26</v>
      </c>
      <c r="K10" s="120">
        <f t="shared" si="0"/>
        <v>22</v>
      </c>
      <c r="L10" s="311">
        <v>4133</v>
      </c>
      <c r="M10" s="95"/>
      <c r="O10" s="1"/>
      <c r="R10" s="48"/>
      <c r="S10" s="26"/>
      <c r="T10" s="26"/>
      <c r="U10" s="26"/>
      <c r="V10" s="26"/>
    </row>
    <row r="11" spans="8:30" ht="13.5" customHeight="1">
      <c r="H11" s="88">
        <v>3206</v>
      </c>
      <c r="I11" s="3">
        <v>17</v>
      </c>
      <c r="J11" s="160" t="s">
        <v>21</v>
      </c>
      <c r="K11" s="120">
        <f t="shared" si="0"/>
        <v>17</v>
      </c>
      <c r="L11" s="311">
        <v>3135</v>
      </c>
      <c r="M11" s="95"/>
      <c r="O11" s="1"/>
      <c r="R11" s="48"/>
      <c r="S11" s="26"/>
      <c r="T11" s="26"/>
      <c r="U11" s="26"/>
      <c r="V11" s="26"/>
    </row>
    <row r="12" spans="8:30" ht="13.5" customHeight="1">
      <c r="H12" s="88">
        <v>3140</v>
      </c>
      <c r="I12" s="3">
        <v>1</v>
      </c>
      <c r="J12" s="160" t="s">
        <v>4</v>
      </c>
      <c r="K12" s="120">
        <f t="shared" si="0"/>
        <v>1</v>
      </c>
      <c r="L12" s="311">
        <v>2427</v>
      </c>
      <c r="M12" s="95"/>
      <c r="R12" s="48"/>
      <c r="S12" s="26"/>
      <c r="T12" s="26"/>
      <c r="U12" s="90"/>
      <c r="V12" s="26"/>
    </row>
    <row r="13" spans="8:30" ht="13.5" customHeight="1" thickBot="1">
      <c r="H13" s="166">
        <v>3073</v>
      </c>
      <c r="I13" s="14">
        <v>20</v>
      </c>
      <c r="J13" s="162" t="s">
        <v>24</v>
      </c>
      <c r="K13" s="181">
        <f t="shared" si="0"/>
        <v>20</v>
      </c>
      <c r="L13" s="319">
        <v>2307</v>
      </c>
      <c r="M13" s="95"/>
      <c r="N13" s="96"/>
      <c r="R13" s="48"/>
      <c r="S13" s="26"/>
      <c r="T13" s="26"/>
      <c r="U13" s="26"/>
      <c r="V13" s="26"/>
    </row>
    <row r="14" spans="8:30" ht="13.5" customHeight="1" thickTop="1">
      <c r="H14" s="376">
        <v>2641</v>
      </c>
      <c r="I14" s="220">
        <v>26</v>
      </c>
      <c r="J14" s="221" t="s">
        <v>30</v>
      </c>
      <c r="K14" s="81" t="s">
        <v>8</v>
      </c>
      <c r="L14" s="320">
        <v>97274</v>
      </c>
      <c r="N14" s="48"/>
      <c r="R14" s="48"/>
      <c r="S14" s="26"/>
      <c r="T14" s="26"/>
      <c r="U14" s="26"/>
      <c r="V14" s="26"/>
    </row>
    <row r="15" spans="8:30" ht="13.5" customHeight="1">
      <c r="H15" s="88">
        <v>1264</v>
      </c>
      <c r="I15" s="3">
        <v>40</v>
      </c>
      <c r="J15" s="160" t="s">
        <v>2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>
      <c r="H16" s="88">
        <v>1231</v>
      </c>
      <c r="I16" s="3">
        <v>21</v>
      </c>
      <c r="J16" s="160" t="s">
        <v>25</v>
      </c>
      <c r="K16" s="50"/>
      <c r="R16" s="48"/>
      <c r="S16" s="26"/>
      <c r="T16" s="26"/>
      <c r="U16" s="26"/>
      <c r="V16" s="26"/>
    </row>
    <row r="17" spans="1:22" ht="13.5" customHeight="1">
      <c r="H17" s="290">
        <v>1189</v>
      </c>
      <c r="I17" s="3">
        <v>16</v>
      </c>
      <c r="J17" s="160" t="s">
        <v>3</v>
      </c>
      <c r="K17" s="45"/>
      <c r="L17" s="26"/>
      <c r="R17" s="48"/>
      <c r="S17" s="26"/>
      <c r="T17" s="26"/>
      <c r="U17" s="26"/>
      <c r="V17" s="26"/>
    </row>
    <row r="18" spans="1:22" ht="13.5" customHeight="1">
      <c r="H18" s="425">
        <v>1128</v>
      </c>
      <c r="I18" s="3">
        <v>6</v>
      </c>
      <c r="J18" s="160" t="s">
        <v>13</v>
      </c>
      <c r="K18" s="45"/>
      <c r="L18" s="26"/>
      <c r="R18" s="48"/>
      <c r="S18" s="26"/>
      <c r="T18" s="26"/>
      <c r="U18" s="26"/>
      <c r="V18" s="26"/>
    </row>
    <row r="19" spans="1:22" ht="13.5" customHeight="1">
      <c r="H19" s="89">
        <v>1041</v>
      </c>
      <c r="I19" s="3">
        <v>36</v>
      </c>
      <c r="J19" s="160" t="s">
        <v>5</v>
      </c>
      <c r="L19" s="418" t="s">
        <v>190</v>
      </c>
      <c r="M19" s="93" t="s">
        <v>189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>
      <c r="H20" s="88">
        <v>918</v>
      </c>
      <c r="I20" s="3">
        <v>15</v>
      </c>
      <c r="J20" s="160" t="s">
        <v>20</v>
      </c>
      <c r="K20" s="120">
        <f>SUM(I4)</f>
        <v>33</v>
      </c>
      <c r="L20" s="160" t="s">
        <v>0</v>
      </c>
      <c r="M20" s="321">
        <v>20537</v>
      </c>
      <c r="N20" s="89">
        <f>SUM(H4)</f>
        <v>23658</v>
      </c>
      <c r="R20" s="48"/>
      <c r="S20" s="26"/>
      <c r="T20" s="26"/>
      <c r="U20" s="26"/>
      <c r="V20" s="26"/>
    </row>
    <row r="21" spans="1:22" ht="13.5" customHeight="1">
      <c r="A21" s="58" t="s">
        <v>46</v>
      </c>
      <c r="B21" s="59" t="s">
        <v>47</v>
      </c>
      <c r="C21" s="59" t="s">
        <v>206</v>
      </c>
      <c r="D21" s="59" t="s">
        <v>191</v>
      </c>
      <c r="E21" s="59" t="s">
        <v>41</v>
      </c>
      <c r="F21" s="59" t="s">
        <v>50</v>
      </c>
      <c r="G21" s="8" t="s">
        <v>175</v>
      </c>
      <c r="H21" s="88">
        <v>849</v>
      </c>
      <c r="I21" s="3">
        <v>2</v>
      </c>
      <c r="J21" s="160" t="s">
        <v>6</v>
      </c>
      <c r="K21" s="120">
        <f t="shared" ref="K21:K29" si="1">SUM(I5)</f>
        <v>13</v>
      </c>
      <c r="L21" s="160" t="s">
        <v>7</v>
      </c>
      <c r="M21" s="322">
        <v>14987</v>
      </c>
      <c r="N21" s="89">
        <f t="shared" ref="N21:N29" si="2">SUM(H5)</f>
        <v>14961</v>
      </c>
      <c r="R21" s="48"/>
      <c r="S21" s="26"/>
      <c r="T21" s="26"/>
      <c r="U21" s="26"/>
      <c r="V21" s="26"/>
    </row>
    <row r="22" spans="1:22" ht="13.5" customHeight="1">
      <c r="A22" s="61">
        <v>1</v>
      </c>
      <c r="B22" s="160" t="s">
        <v>0</v>
      </c>
      <c r="C22" s="43">
        <f>SUM(H4)</f>
        <v>23658</v>
      </c>
      <c r="D22" s="97">
        <f>SUM(L4)</f>
        <v>20081</v>
      </c>
      <c r="E22" s="55">
        <f t="shared" ref="E22:E31" si="3">SUM(N20/M20*100)</f>
        <v>115.19696158153576</v>
      </c>
      <c r="F22" s="52">
        <f t="shared" ref="F22:F32" si="4">SUM(C22/D22*100)</f>
        <v>117.81285792540213</v>
      </c>
      <c r="G22" s="62"/>
      <c r="H22" s="88">
        <v>620</v>
      </c>
      <c r="I22" s="3">
        <v>18</v>
      </c>
      <c r="J22" s="160" t="s">
        <v>22</v>
      </c>
      <c r="K22" s="120">
        <f t="shared" si="1"/>
        <v>9</v>
      </c>
      <c r="L22" s="3" t="s">
        <v>164</v>
      </c>
      <c r="M22" s="322">
        <v>13188</v>
      </c>
      <c r="N22" s="89">
        <f t="shared" si="2"/>
        <v>13531</v>
      </c>
      <c r="R22" s="48"/>
      <c r="S22" s="26"/>
      <c r="T22" s="26"/>
      <c r="U22" s="26"/>
      <c r="V22" s="26"/>
    </row>
    <row r="23" spans="1:22" ht="13.5" customHeight="1">
      <c r="A23" s="61">
        <v>2</v>
      </c>
      <c r="B23" s="160" t="s">
        <v>7</v>
      </c>
      <c r="C23" s="43">
        <f t="shared" ref="C23:C31" si="5">SUM(H5)</f>
        <v>14961</v>
      </c>
      <c r="D23" s="97">
        <f t="shared" ref="D23:D31" si="6">SUM(L5)</f>
        <v>15284</v>
      </c>
      <c r="E23" s="55">
        <f t="shared" si="3"/>
        <v>99.826516314138928</v>
      </c>
      <c r="F23" s="52">
        <f t="shared" si="4"/>
        <v>97.886678879874381</v>
      </c>
      <c r="G23" s="62"/>
      <c r="H23" s="88">
        <v>618</v>
      </c>
      <c r="I23" s="3">
        <v>12</v>
      </c>
      <c r="J23" s="160" t="s">
        <v>18</v>
      </c>
      <c r="K23" s="120">
        <f t="shared" si="1"/>
        <v>34</v>
      </c>
      <c r="L23" s="160" t="s">
        <v>1</v>
      </c>
      <c r="M23" s="322">
        <v>8938</v>
      </c>
      <c r="N23" s="89">
        <f t="shared" si="2"/>
        <v>9760</v>
      </c>
      <c r="R23" s="48"/>
      <c r="S23" s="26"/>
      <c r="T23" s="26"/>
      <c r="U23" s="26"/>
      <c r="V23" s="26"/>
    </row>
    <row r="24" spans="1:22" ht="13.5" customHeight="1">
      <c r="A24" s="61">
        <v>3</v>
      </c>
      <c r="B24" s="3" t="s">
        <v>164</v>
      </c>
      <c r="C24" s="43">
        <f t="shared" si="5"/>
        <v>13531</v>
      </c>
      <c r="D24" s="97">
        <f t="shared" si="6"/>
        <v>15127</v>
      </c>
      <c r="E24" s="55">
        <f t="shared" si="3"/>
        <v>102.6008492569002</v>
      </c>
      <c r="F24" s="52">
        <f t="shared" si="4"/>
        <v>89.44932901434521</v>
      </c>
      <c r="G24" s="62"/>
      <c r="H24" s="88">
        <v>409</v>
      </c>
      <c r="I24" s="3">
        <v>38</v>
      </c>
      <c r="J24" s="160" t="s">
        <v>38</v>
      </c>
      <c r="K24" s="120">
        <f t="shared" si="1"/>
        <v>24</v>
      </c>
      <c r="L24" s="160" t="s">
        <v>28</v>
      </c>
      <c r="M24" s="322">
        <v>7171</v>
      </c>
      <c r="N24" s="89">
        <f t="shared" si="2"/>
        <v>7249</v>
      </c>
      <c r="R24" s="48"/>
      <c r="S24" s="26"/>
      <c r="T24" s="26"/>
      <c r="U24" s="26"/>
      <c r="V24" s="26"/>
    </row>
    <row r="25" spans="1:22" ht="13.5" customHeight="1">
      <c r="A25" s="61">
        <v>4</v>
      </c>
      <c r="B25" s="160" t="s">
        <v>1</v>
      </c>
      <c r="C25" s="43">
        <f t="shared" si="5"/>
        <v>9760</v>
      </c>
      <c r="D25" s="97">
        <f t="shared" si="6"/>
        <v>7916</v>
      </c>
      <c r="E25" s="55">
        <f t="shared" si="3"/>
        <v>109.1966882971582</v>
      </c>
      <c r="F25" s="52">
        <f t="shared" si="4"/>
        <v>123.29459322890348</v>
      </c>
      <c r="G25" s="62"/>
      <c r="H25" s="290">
        <v>321</v>
      </c>
      <c r="I25" s="3">
        <v>31</v>
      </c>
      <c r="J25" s="3" t="s">
        <v>64</v>
      </c>
      <c r="K25" s="120">
        <f t="shared" si="1"/>
        <v>25</v>
      </c>
      <c r="L25" s="160" t="s">
        <v>29</v>
      </c>
      <c r="M25" s="322">
        <v>4310</v>
      </c>
      <c r="N25" s="89">
        <f t="shared" si="2"/>
        <v>4389</v>
      </c>
      <c r="R25" s="48"/>
      <c r="S25" s="26"/>
      <c r="T25" s="26"/>
      <c r="U25" s="26"/>
      <c r="V25" s="26"/>
    </row>
    <row r="26" spans="1:22" ht="13.5" customHeight="1">
      <c r="A26" s="61">
        <v>5</v>
      </c>
      <c r="B26" s="160" t="s">
        <v>28</v>
      </c>
      <c r="C26" s="43">
        <f t="shared" si="5"/>
        <v>7249</v>
      </c>
      <c r="D26" s="97">
        <f t="shared" si="6"/>
        <v>6757</v>
      </c>
      <c r="E26" s="55">
        <f t="shared" si="3"/>
        <v>101.08771440524333</v>
      </c>
      <c r="F26" s="52">
        <f t="shared" si="4"/>
        <v>107.28133787183663</v>
      </c>
      <c r="G26" s="72"/>
      <c r="H26" s="88">
        <v>290</v>
      </c>
      <c r="I26" s="3">
        <v>14</v>
      </c>
      <c r="J26" s="160" t="s">
        <v>19</v>
      </c>
      <c r="K26" s="120">
        <f t="shared" si="1"/>
        <v>22</v>
      </c>
      <c r="L26" s="160" t="s">
        <v>26</v>
      </c>
      <c r="M26" s="322">
        <v>3563</v>
      </c>
      <c r="N26" s="89">
        <f t="shared" si="2"/>
        <v>3514</v>
      </c>
      <c r="R26" s="48"/>
      <c r="S26" s="26"/>
      <c r="T26" s="26"/>
      <c r="U26" s="26"/>
      <c r="V26" s="26"/>
    </row>
    <row r="27" spans="1:22" ht="13.5" customHeight="1">
      <c r="A27" s="61">
        <v>6</v>
      </c>
      <c r="B27" s="160" t="s">
        <v>29</v>
      </c>
      <c r="C27" s="43">
        <f t="shared" si="5"/>
        <v>4389</v>
      </c>
      <c r="D27" s="97">
        <f t="shared" si="6"/>
        <v>5631</v>
      </c>
      <c r="E27" s="55">
        <f t="shared" si="3"/>
        <v>101.83294663573086</v>
      </c>
      <c r="F27" s="52">
        <f t="shared" si="4"/>
        <v>77.94352690463505</v>
      </c>
      <c r="G27" s="76"/>
      <c r="H27" s="88">
        <v>280</v>
      </c>
      <c r="I27" s="3">
        <v>5</v>
      </c>
      <c r="J27" s="160" t="s">
        <v>12</v>
      </c>
      <c r="K27" s="120">
        <f t="shared" si="1"/>
        <v>17</v>
      </c>
      <c r="L27" s="160" t="s">
        <v>21</v>
      </c>
      <c r="M27" s="322">
        <v>3205</v>
      </c>
      <c r="N27" s="89">
        <f t="shared" si="2"/>
        <v>3206</v>
      </c>
      <c r="R27" s="48"/>
      <c r="S27" s="26"/>
      <c r="T27" s="26"/>
      <c r="U27" s="26"/>
      <c r="V27" s="26"/>
    </row>
    <row r="28" spans="1:22" ht="13.5" customHeight="1">
      <c r="A28" s="61">
        <v>7</v>
      </c>
      <c r="B28" s="160" t="s">
        <v>26</v>
      </c>
      <c r="C28" s="43">
        <f t="shared" si="5"/>
        <v>3514</v>
      </c>
      <c r="D28" s="97">
        <f t="shared" si="6"/>
        <v>4133</v>
      </c>
      <c r="E28" s="55">
        <f t="shared" si="3"/>
        <v>98.624754420432211</v>
      </c>
      <c r="F28" s="52">
        <f t="shared" si="4"/>
        <v>85.022985724655214</v>
      </c>
      <c r="G28" s="62"/>
      <c r="H28" s="290">
        <v>139</v>
      </c>
      <c r="I28" s="3">
        <v>11</v>
      </c>
      <c r="J28" s="160" t="s">
        <v>17</v>
      </c>
      <c r="K28" s="120">
        <f t="shared" si="1"/>
        <v>1</v>
      </c>
      <c r="L28" s="160" t="s">
        <v>4</v>
      </c>
      <c r="M28" s="322">
        <v>3356</v>
      </c>
      <c r="N28" s="89">
        <f t="shared" si="2"/>
        <v>3140</v>
      </c>
      <c r="R28" s="48"/>
      <c r="S28" s="26"/>
      <c r="T28" s="26"/>
      <c r="U28" s="26"/>
      <c r="V28" s="26"/>
    </row>
    <row r="29" spans="1:22" ht="13.5" customHeight="1" thickBot="1">
      <c r="A29" s="61">
        <v>8</v>
      </c>
      <c r="B29" s="160" t="s">
        <v>21</v>
      </c>
      <c r="C29" s="43">
        <f t="shared" si="5"/>
        <v>3206</v>
      </c>
      <c r="D29" s="97">
        <f t="shared" si="6"/>
        <v>3135</v>
      </c>
      <c r="E29" s="55">
        <f t="shared" si="3"/>
        <v>100.03120124804991</v>
      </c>
      <c r="F29" s="52">
        <f t="shared" si="4"/>
        <v>102.26475279106859</v>
      </c>
      <c r="G29" s="73"/>
      <c r="H29" s="88">
        <v>43</v>
      </c>
      <c r="I29" s="3">
        <v>4</v>
      </c>
      <c r="J29" s="160" t="s">
        <v>11</v>
      </c>
      <c r="K29" s="181">
        <f t="shared" si="1"/>
        <v>20</v>
      </c>
      <c r="L29" s="162" t="s">
        <v>24</v>
      </c>
      <c r="M29" s="323">
        <v>1649</v>
      </c>
      <c r="N29" s="89">
        <f t="shared" si="2"/>
        <v>3073</v>
      </c>
      <c r="R29" s="48"/>
      <c r="S29" s="26"/>
      <c r="T29" s="26"/>
      <c r="U29" s="26"/>
      <c r="V29" s="26"/>
    </row>
    <row r="30" spans="1:22" ht="13.5" customHeight="1" thickTop="1">
      <c r="A30" s="61">
        <v>9</v>
      </c>
      <c r="B30" s="160" t="s">
        <v>4</v>
      </c>
      <c r="C30" s="43">
        <f t="shared" si="5"/>
        <v>3140</v>
      </c>
      <c r="D30" s="97">
        <f t="shared" si="6"/>
        <v>2427</v>
      </c>
      <c r="E30" s="55">
        <f t="shared" si="3"/>
        <v>93.563766388557809</v>
      </c>
      <c r="F30" s="52">
        <f t="shared" si="4"/>
        <v>129.37783271528636</v>
      </c>
      <c r="G30" s="72"/>
      <c r="H30" s="88">
        <v>41</v>
      </c>
      <c r="I30" s="3">
        <v>29</v>
      </c>
      <c r="J30" s="160" t="s">
        <v>54</v>
      </c>
      <c r="K30" s="114"/>
      <c r="L30" s="333" t="s">
        <v>107</v>
      </c>
      <c r="M30" s="324">
        <v>94975</v>
      </c>
      <c r="N30" s="89">
        <f>SUM(H44)</f>
        <v>99554</v>
      </c>
      <c r="R30" s="48"/>
      <c r="S30" s="26"/>
      <c r="T30" s="26"/>
      <c r="U30" s="26"/>
      <c r="V30" s="26"/>
    </row>
    <row r="31" spans="1:22" ht="13.5" customHeight="1" thickBot="1">
      <c r="A31" s="74">
        <v>10</v>
      </c>
      <c r="B31" s="162" t="s">
        <v>24</v>
      </c>
      <c r="C31" s="43">
        <f t="shared" si="5"/>
        <v>3073</v>
      </c>
      <c r="D31" s="97">
        <f t="shared" si="6"/>
        <v>2307</v>
      </c>
      <c r="E31" s="56">
        <f t="shared" si="3"/>
        <v>186.35536688902366</v>
      </c>
      <c r="F31" s="63">
        <f t="shared" si="4"/>
        <v>133.20329432162984</v>
      </c>
      <c r="G31" s="75"/>
      <c r="H31" s="88">
        <v>25</v>
      </c>
      <c r="I31" s="3">
        <v>27</v>
      </c>
      <c r="J31" s="160" t="s">
        <v>31</v>
      </c>
      <c r="K31" s="45"/>
      <c r="L31" s="216"/>
      <c r="R31" s="48"/>
      <c r="S31" s="26"/>
      <c r="T31" s="26"/>
      <c r="U31" s="26"/>
      <c r="V31" s="26"/>
    </row>
    <row r="32" spans="1:22" ht="13.5" customHeight="1" thickBot="1">
      <c r="A32" s="65"/>
      <c r="B32" s="66" t="s">
        <v>57</v>
      </c>
      <c r="C32" s="67">
        <f>SUM(H44)</f>
        <v>99554</v>
      </c>
      <c r="D32" s="67">
        <f>SUM(L14)</f>
        <v>97274</v>
      </c>
      <c r="E32" s="68">
        <f>SUM(N30/M30*100)</f>
        <v>104.82126875493552</v>
      </c>
      <c r="F32" s="63">
        <f t="shared" si="4"/>
        <v>102.3438945658655</v>
      </c>
      <c r="G32" s="83">
        <v>84.8</v>
      </c>
      <c r="H32" s="89">
        <v>23</v>
      </c>
      <c r="I32" s="3">
        <v>28</v>
      </c>
      <c r="J32" s="160" t="s">
        <v>32</v>
      </c>
      <c r="K32" s="45"/>
      <c r="L32" s="29"/>
      <c r="R32" s="48"/>
      <c r="S32" s="26"/>
      <c r="T32" s="26"/>
      <c r="U32" s="26"/>
      <c r="V32" s="26"/>
    </row>
    <row r="33" spans="3:30" ht="13.5" customHeight="1">
      <c r="H33" s="88">
        <v>3</v>
      </c>
      <c r="I33" s="3">
        <v>32</v>
      </c>
      <c r="J33" s="160" t="s">
        <v>35</v>
      </c>
      <c r="K33" s="45"/>
      <c r="L33" s="29"/>
      <c r="R33" s="48"/>
      <c r="S33" s="26"/>
      <c r="T33" s="26"/>
      <c r="U33" s="26"/>
      <c r="V33" s="26"/>
    </row>
    <row r="34" spans="3:30" ht="13.5" customHeight="1">
      <c r="C34" s="10"/>
      <c r="D34" s="10"/>
      <c r="H34" s="425">
        <v>0</v>
      </c>
      <c r="I34" s="3">
        <v>3</v>
      </c>
      <c r="J34" s="160" t="s">
        <v>10</v>
      </c>
      <c r="K34" s="45"/>
      <c r="L34" s="29"/>
      <c r="R34" s="48"/>
      <c r="S34" s="26"/>
      <c r="T34" s="26"/>
      <c r="U34" s="26"/>
      <c r="V34" s="26"/>
    </row>
    <row r="35" spans="3:30" ht="13.5" customHeight="1">
      <c r="H35" s="89">
        <v>0</v>
      </c>
      <c r="I35" s="3">
        <v>7</v>
      </c>
      <c r="J35" s="160" t="s">
        <v>14</v>
      </c>
      <c r="K35" s="45"/>
      <c r="L35" s="42"/>
      <c r="M35" s="26"/>
      <c r="R35" s="48"/>
      <c r="S35" s="26"/>
      <c r="T35" s="26"/>
      <c r="U35" s="26"/>
      <c r="V35" s="26"/>
    </row>
    <row r="36" spans="3:30" ht="13.5" customHeight="1">
      <c r="H36" s="88">
        <v>0</v>
      </c>
      <c r="I36" s="3">
        <v>8</v>
      </c>
      <c r="J36" s="160" t="s">
        <v>15</v>
      </c>
      <c r="K36" s="45"/>
      <c r="L36" s="42"/>
      <c r="M36" s="26"/>
      <c r="R36" s="48"/>
      <c r="S36" s="26"/>
      <c r="T36" s="26"/>
      <c r="U36" s="26"/>
      <c r="V36" s="26"/>
    </row>
    <row r="37" spans="3:30" ht="13.5" customHeight="1">
      <c r="H37" s="88">
        <v>0</v>
      </c>
      <c r="I37" s="3">
        <v>10</v>
      </c>
      <c r="J37" s="160" t="s">
        <v>16</v>
      </c>
      <c r="K37" s="45"/>
      <c r="L37" s="42"/>
      <c r="M37" s="26"/>
      <c r="R37" s="48"/>
      <c r="S37" s="26"/>
      <c r="T37" s="26"/>
      <c r="U37" s="26"/>
      <c r="V37" s="90"/>
    </row>
    <row r="38" spans="3:30" ht="13.5" customHeight="1">
      <c r="H38" s="88">
        <v>0</v>
      </c>
      <c r="I38" s="3">
        <v>19</v>
      </c>
      <c r="J38" s="160" t="s">
        <v>23</v>
      </c>
      <c r="K38" s="45"/>
      <c r="L38" s="42"/>
      <c r="M38" s="26"/>
      <c r="R38" s="48"/>
      <c r="S38" s="26"/>
      <c r="T38" s="26"/>
      <c r="U38" s="26"/>
      <c r="V38" s="26"/>
    </row>
    <row r="39" spans="3:30" ht="13.5" customHeight="1">
      <c r="H39" s="88">
        <v>0</v>
      </c>
      <c r="I39" s="3">
        <v>23</v>
      </c>
      <c r="J39" s="160" t="s">
        <v>27</v>
      </c>
      <c r="K39" s="45"/>
      <c r="R39" s="48"/>
      <c r="S39" s="26"/>
      <c r="T39" s="26"/>
      <c r="U39" s="26"/>
      <c r="V39" s="26"/>
    </row>
    <row r="40" spans="3:30" ht="13.5" customHeight="1">
      <c r="H40" s="88">
        <v>0</v>
      </c>
      <c r="I40" s="3">
        <v>30</v>
      </c>
      <c r="J40" s="160" t="s">
        <v>33</v>
      </c>
      <c r="K40" s="45"/>
      <c r="L40" s="47"/>
      <c r="M40" s="388"/>
      <c r="R40" s="48"/>
      <c r="S40" s="26"/>
      <c r="T40" s="26"/>
      <c r="U40" s="26"/>
      <c r="V40" s="26"/>
    </row>
    <row r="41" spans="3:30" ht="13.5" customHeight="1">
      <c r="H41" s="88">
        <v>0</v>
      </c>
      <c r="I41" s="3">
        <v>35</v>
      </c>
      <c r="J41" s="160" t="s">
        <v>36</v>
      </c>
      <c r="K41" s="45"/>
      <c r="L41" s="26"/>
      <c r="R41" s="48"/>
      <c r="S41" s="26"/>
      <c r="T41" s="26"/>
      <c r="U41" s="26"/>
      <c r="V41" s="26"/>
    </row>
    <row r="42" spans="3:30" ht="13.5" customHeight="1">
      <c r="H42" s="88">
        <v>0</v>
      </c>
      <c r="I42" s="3">
        <v>37</v>
      </c>
      <c r="J42" s="160" t="s">
        <v>37</v>
      </c>
      <c r="K42" s="45"/>
      <c r="L42" s="26"/>
      <c r="R42" s="48"/>
      <c r="S42" s="26"/>
      <c r="T42" s="26"/>
      <c r="U42" s="26"/>
      <c r="V42" s="26"/>
    </row>
    <row r="43" spans="3:30" ht="13.5" customHeight="1">
      <c r="H43" s="290">
        <v>0</v>
      </c>
      <c r="I43" s="3">
        <v>39</v>
      </c>
      <c r="J43" s="160" t="s">
        <v>39</v>
      </c>
      <c r="K43" s="45"/>
      <c r="L43" s="26"/>
      <c r="R43" s="48"/>
      <c r="S43" s="30"/>
      <c r="T43" s="30"/>
      <c r="U43" s="30"/>
      <c r="V43" s="30"/>
    </row>
    <row r="44" spans="3:30" ht="13.5" customHeight="1">
      <c r="H44" s="117">
        <f>SUM(H4:H43)</f>
        <v>99554</v>
      </c>
      <c r="I44" s="3"/>
      <c r="J44" s="160" t="s">
        <v>48</v>
      </c>
      <c r="K44" s="54"/>
      <c r="R44" s="48"/>
    </row>
    <row r="45" spans="3:30" ht="13.5" customHeight="1">
      <c r="R45" s="108"/>
    </row>
    <row r="46" spans="3:30" ht="13.5" customHeight="1"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>
      <c r="I47" t="s">
        <v>178</v>
      </c>
      <c r="J47" s="46"/>
      <c r="L47" s="405"/>
      <c r="N47" s="47"/>
      <c r="R47" s="48"/>
      <c r="S47" s="26"/>
      <c r="T47" s="26"/>
      <c r="U47" s="26"/>
      <c r="V47" s="26"/>
    </row>
    <row r="48" spans="3:30" ht="13.5" customHeight="1">
      <c r="H48" s="183" t="s">
        <v>215</v>
      </c>
      <c r="I48" s="3"/>
      <c r="J48" s="178" t="s">
        <v>104</v>
      </c>
      <c r="K48" s="81"/>
      <c r="L48" s="297" t="s">
        <v>218</v>
      </c>
      <c r="N48" s="48"/>
      <c r="R48" s="48"/>
      <c r="S48" s="26"/>
      <c r="T48" s="26"/>
      <c r="U48" s="26"/>
      <c r="V48" s="26"/>
    </row>
    <row r="49" spans="1:22" ht="13.5" customHeight="1">
      <c r="H49" s="7" t="s">
        <v>99</v>
      </c>
      <c r="I49" s="3"/>
      <c r="J49" s="144" t="s">
        <v>9</v>
      </c>
      <c r="K49" s="98"/>
      <c r="L49" s="94" t="s">
        <v>99</v>
      </c>
      <c r="M49" s="401"/>
      <c r="N49" s="402"/>
      <c r="R49" s="48"/>
      <c r="S49" s="26"/>
      <c r="T49" s="26"/>
      <c r="U49" s="26"/>
      <c r="V49" s="26"/>
    </row>
    <row r="50" spans="1:22" ht="13.5" customHeight="1">
      <c r="H50" s="89">
        <v>404341</v>
      </c>
      <c r="I50" s="160">
        <v>17</v>
      </c>
      <c r="J50" s="160" t="s">
        <v>21</v>
      </c>
      <c r="K50" s="123">
        <f>SUM(I50)</f>
        <v>17</v>
      </c>
      <c r="L50" s="298">
        <v>299610</v>
      </c>
      <c r="M50" s="401"/>
      <c r="N50" s="402"/>
      <c r="O50" s="26"/>
      <c r="R50" s="48"/>
      <c r="S50" s="26"/>
      <c r="T50" s="26"/>
      <c r="U50" s="26"/>
      <c r="V50" s="26"/>
    </row>
    <row r="51" spans="1:22" ht="13.5" customHeight="1">
      <c r="H51" s="88">
        <v>120367</v>
      </c>
      <c r="I51" s="160">
        <v>36</v>
      </c>
      <c r="J51" s="160" t="s">
        <v>5</v>
      </c>
      <c r="K51" s="123">
        <f t="shared" ref="K51:K59" si="7">SUM(I51)</f>
        <v>36</v>
      </c>
      <c r="L51" s="298">
        <v>110815</v>
      </c>
      <c r="M51" s="401"/>
      <c r="N51" s="402"/>
      <c r="O51" s="26"/>
      <c r="R51" s="48"/>
      <c r="S51" s="26"/>
      <c r="T51" s="26"/>
      <c r="U51" s="26"/>
      <c r="V51" s="26"/>
    </row>
    <row r="52" spans="1:22" ht="13.5" customHeight="1">
      <c r="H52" s="88">
        <v>38476</v>
      </c>
      <c r="I52" s="160">
        <v>40</v>
      </c>
      <c r="J52" s="160" t="s">
        <v>2</v>
      </c>
      <c r="K52" s="123">
        <f t="shared" si="7"/>
        <v>40</v>
      </c>
      <c r="L52" s="298">
        <v>31368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>
      <c r="H53" s="88">
        <v>25045</v>
      </c>
      <c r="I53" s="160">
        <v>16</v>
      </c>
      <c r="J53" s="160" t="s">
        <v>3</v>
      </c>
      <c r="K53" s="123">
        <f t="shared" si="7"/>
        <v>16</v>
      </c>
      <c r="L53" s="298">
        <v>25419</v>
      </c>
      <c r="M53" s="79"/>
      <c r="N53" s="48"/>
      <c r="R53" s="48"/>
      <c r="S53" s="26"/>
      <c r="T53" s="26"/>
      <c r="U53" s="26"/>
      <c r="V53" s="26"/>
    </row>
    <row r="54" spans="1:22" ht="13.5" customHeight="1">
      <c r="A54" s="58" t="s">
        <v>46</v>
      </c>
      <c r="B54" s="59" t="s">
        <v>47</v>
      </c>
      <c r="C54" s="59" t="s">
        <v>206</v>
      </c>
      <c r="D54" s="59" t="s">
        <v>191</v>
      </c>
      <c r="E54" s="59" t="s">
        <v>41</v>
      </c>
      <c r="F54" s="59" t="s">
        <v>50</v>
      </c>
      <c r="G54" s="8" t="s">
        <v>175</v>
      </c>
      <c r="H54" s="88">
        <v>22637</v>
      </c>
      <c r="I54" s="160">
        <v>38</v>
      </c>
      <c r="J54" s="160" t="s">
        <v>38</v>
      </c>
      <c r="K54" s="123">
        <f t="shared" si="7"/>
        <v>38</v>
      </c>
      <c r="L54" s="298">
        <v>28760</v>
      </c>
      <c r="M54" s="79"/>
      <c r="N54" s="48"/>
      <c r="R54" s="48"/>
      <c r="S54" s="26"/>
      <c r="T54" s="26"/>
      <c r="U54" s="26"/>
      <c r="V54" s="26"/>
    </row>
    <row r="55" spans="1:22" ht="13.5" customHeight="1">
      <c r="A55" s="61">
        <v>1</v>
      </c>
      <c r="B55" s="160" t="s">
        <v>21</v>
      </c>
      <c r="C55" s="43">
        <f>SUM(H50)</f>
        <v>404341</v>
      </c>
      <c r="D55" s="5">
        <f t="shared" ref="D55:D64" si="8">SUM(L50)</f>
        <v>299610</v>
      </c>
      <c r="E55" s="52">
        <f>SUM(N66/M66*100)</f>
        <v>90.558706013043789</v>
      </c>
      <c r="F55" s="52">
        <f t="shared" ref="F55:F65" si="9">SUM(C55/D55*100)</f>
        <v>134.95577584192785</v>
      </c>
      <c r="G55" s="62"/>
      <c r="H55" s="88">
        <v>19556</v>
      </c>
      <c r="I55" s="160">
        <v>24</v>
      </c>
      <c r="J55" s="160" t="s">
        <v>28</v>
      </c>
      <c r="K55" s="123">
        <f t="shared" si="7"/>
        <v>24</v>
      </c>
      <c r="L55" s="298">
        <v>20830</v>
      </c>
      <c r="M55" s="79"/>
      <c r="N55" s="48"/>
      <c r="R55" s="48"/>
      <c r="S55" s="26"/>
      <c r="T55" s="26"/>
      <c r="U55" s="26"/>
      <c r="V55" s="26"/>
    </row>
    <row r="56" spans="1:22" ht="13.5" customHeight="1">
      <c r="A56" s="61">
        <v>2</v>
      </c>
      <c r="B56" s="160" t="s">
        <v>5</v>
      </c>
      <c r="C56" s="43">
        <f t="shared" ref="C56:C64" si="10">SUM(H51)</f>
        <v>120367</v>
      </c>
      <c r="D56" s="5">
        <f t="shared" si="8"/>
        <v>110815</v>
      </c>
      <c r="E56" s="52">
        <f t="shared" ref="E56:E65" si="11">SUM(N67/M67*100)</f>
        <v>102.07080771676912</v>
      </c>
      <c r="F56" s="52">
        <f t="shared" si="9"/>
        <v>108.61977169155801</v>
      </c>
      <c r="G56" s="62"/>
      <c r="H56" s="290">
        <v>17482</v>
      </c>
      <c r="I56" s="160">
        <v>25</v>
      </c>
      <c r="J56" s="160" t="s">
        <v>29</v>
      </c>
      <c r="K56" s="123">
        <f t="shared" si="7"/>
        <v>25</v>
      </c>
      <c r="L56" s="298">
        <v>15049</v>
      </c>
      <c r="M56" s="79"/>
      <c r="N56" s="48"/>
      <c r="R56" s="48"/>
      <c r="S56" s="26"/>
      <c r="T56" s="26"/>
      <c r="U56" s="26"/>
      <c r="V56" s="26"/>
    </row>
    <row r="57" spans="1:22" ht="13.5" customHeight="1">
      <c r="A57" s="61">
        <v>3</v>
      </c>
      <c r="B57" s="160" t="s">
        <v>2</v>
      </c>
      <c r="C57" s="43">
        <f t="shared" si="10"/>
        <v>38476</v>
      </c>
      <c r="D57" s="5">
        <f t="shared" si="8"/>
        <v>31368</v>
      </c>
      <c r="E57" s="52">
        <f t="shared" si="11"/>
        <v>97.771453256422632</v>
      </c>
      <c r="F57" s="52">
        <f t="shared" si="9"/>
        <v>122.66003570517725</v>
      </c>
      <c r="G57" s="62"/>
      <c r="H57" s="88">
        <v>13707</v>
      </c>
      <c r="I57" s="160">
        <v>26</v>
      </c>
      <c r="J57" s="160" t="s">
        <v>30</v>
      </c>
      <c r="K57" s="123">
        <f t="shared" si="7"/>
        <v>26</v>
      </c>
      <c r="L57" s="298">
        <v>18413</v>
      </c>
      <c r="M57" s="79"/>
      <c r="N57" s="48"/>
      <c r="R57" s="48"/>
      <c r="S57" s="26"/>
      <c r="T57" s="26"/>
      <c r="U57" s="26"/>
      <c r="V57" s="26"/>
    </row>
    <row r="58" spans="1:22" ht="13.5" customHeight="1">
      <c r="A58" s="61">
        <v>4</v>
      </c>
      <c r="B58" s="160" t="s">
        <v>3</v>
      </c>
      <c r="C58" s="43">
        <f t="shared" si="10"/>
        <v>25045</v>
      </c>
      <c r="D58" s="5">
        <f t="shared" si="8"/>
        <v>25419</v>
      </c>
      <c r="E58" s="52">
        <f t="shared" si="11"/>
        <v>110.28181417877587</v>
      </c>
      <c r="F58" s="52">
        <f t="shared" si="9"/>
        <v>98.52865966403084</v>
      </c>
      <c r="G58" s="62"/>
      <c r="H58" s="377">
        <v>13078</v>
      </c>
      <c r="I58" s="162">
        <v>37</v>
      </c>
      <c r="J58" s="162" t="s">
        <v>37</v>
      </c>
      <c r="K58" s="123">
        <f t="shared" si="7"/>
        <v>37</v>
      </c>
      <c r="L58" s="296">
        <v>15927</v>
      </c>
      <c r="M58" s="79"/>
      <c r="N58" s="48"/>
      <c r="R58" s="48"/>
      <c r="S58" s="26"/>
      <c r="T58" s="26"/>
      <c r="U58" s="26"/>
      <c r="V58" s="26"/>
    </row>
    <row r="59" spans="1:22" ht="13.5" customHeight="1" thickBot="1">
      <c r="A59" s="61">
        <v>5</v>
      </c>
      <c r="B59" s="160" t="s">
        <v>38</v>
      </c>
      <c r="C59" s="43">
        <f t="shared" si="10"/>
        <v>22637</v>
      </c>
      <c r="D59" s="5">
        <f t="shared" si="8"/>
        <v>28760</v>
      </c>
      <c r="E59" s="52">
        <f t="shared" si="11"/>
        <v>103.96344263800863</v>
      </c>
      <c r="F59" s="52">
        <f t="shared" si="9"/>
        <v>78.710013908205838</v>
      </c>
      <c r="G59" s="72"/>
      <c r="H59" s="377">
        <v>8635</v>
      </c>
      <c r="I59" s="162">
        <v>33</v>
      </c>
      <c r="J59" s="162" t="s">
        <v>0</v>
      </c>
      <c r="K59" s="123">
        <f t="shared" si="7"/>
        <v>33</v>
      </c>
      <c r="L59" s="296">
        <v>8738</v>
      </c>
      <c r="M59" s="79"/>
      <c r="N59" s="48"/>
      <c r="R59" s="48"/>
      <c r="S59" s="26"/>
      <c r="T59" s="26"/>
      <c r="U59" s="26"/>
      <c r="V59" s="26"/>
    </row>
    <row r="60" spans="1:22" ht="13.5" customHeight="1">
      <c r="A60" s="61">
        <v>6</v>
      </c>
      <c r="B60" s="160" t="s">
        <v>28</v>
      </c>
      <c r="C60" s="43">
        <f t="shared" si="10"/>
        <v>19556</v>
      </c>
      <c r="D60" s="5">
        <f t="shared" si="8"/>
        <v>20830</v>
      </c>
      <c r="E60" s="52">
        <f t="shared" si="11"/>
        <v>100.70030895983521</v>
      </c>
      <c r="F60" s="52">
        <f t="shared" si="9"/>
        <v>93.883821411425828</v>
      </c>
      <c r="G60" s="62"/>
      <c r="H60" s="432">
        <v>7506</v>
      </c>
      <c r="I60" s="221">
        <v>30</v>
      </c>
      <c r="J60" s="221" t="s">
        <v>98</v>
      </c>
      <c r="K60" s="81" t="s">
        <v>8</v>
      </c>
      <c r="L60" s="300">
        <v>626504</v>
      </c>
      <c r="R60" s="48"/>
      <c r="S60" s="26"/>
      <c r="T60" s="26"/>
      <c r="U60" s="26"/>
      <c r="V60" s="26"/>
    </row>
    <row r="61" spans="1:22" ht="13.5" customHeight="1">
      <c r="A61" s="61">
        <v>7</v>
      </c>
      <c r="B61" s="160" t="s">
        <v>29</v>
      </c>
      <c r="C61" s="43">
        <f t="shared" si="10"/>
        <v>17482</v>
      </c>
      <c r="D61" s="5">
        <f t="shared" si="8"/>
        <v>15049</v>
      </c>
      <c r="E61" s="52">
        <f t="shared" si="11"/>
        <v>95.566610178756903</v>
      </c>
      <c r="F61" s="52">
        <f t="shared" si="9"/>
        <v>116.1671871885175</v>
      </c>
      <c r="G61" s="62"/>
      <c r="H61" s="88">
        <v>7113</v>
      </c>
      <c r="I61" s="160">
        <v>1</v>
      </c>
      <c r="J61" s="160" t="s">
        <v>4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>
      <c r="A62" s="61">
        <v>8</v>
      </c>
      <c r="B62" s="160" t="s">
        <v>30</v>
      </c>
      <c r="C62" s="43">
        <f t="shared" si="10"/>
        <v>13707</v>
      </c>
      <c r="D62" s="5">
        <f t="shared" si="8"/>
        <v>18413</v>
      </c>
      <c r="E62" s="52">
        <f t="shared" si="11"/>
        <v>86.468584405753219</v>
      </c>
      <c r="F62" s="52">
        <f t="shared" si="9"/>
        <v>74.441970347037426</v>
      </c>
      <c r="G62" s="73"/>
      <c r="H62" s="290">
        <v>6690</v>
      </c>
      <c r="I62" s="160">
        <v>35</v>
      </c>
      <c r="J62" s="160" t="s">
        <v>36</v>
      </c>
      <c r="K62" s="50"/>
      <c r="R62" s="48"/>
      <c r="S62" s="26"/>
      <c r="T62" s="26"/>
      <c r="U62" s="26"/>
      <c r="V62" s="26"/>
    </row>
    <row r="63" spans="1:22" ht="13.5" customHeight="1">
      <c r="A63" s="61">
        <v>9</v>
      </c>
      <c r="B63" s="162" t="s">
        <v>37</v>
      </c>
      <c r="C63" s="43">
        <f t="shared" si="10"/>
        <v>13078</v>
      </c>
      <c r="D63" s="5">
        <f t="shared" si="8"/>
        <v>15927</v>
      </c>
      <c r="E63" s="52">
        <f t="shared" si="11"/>
        <v>108.99241603466956</v>
      </c>
      <c r="F63" s="52">
        <f t="shared" si="9"/>
        <v>82.112136623344014</v>
      </c>
      <c r="G63" s="72"/>
      <c r="H63" s="290">
        <v>6363</v>
      </c>
      <c r="I63" s="160">
        <v>34</v>
      </c>
      <c r="J63" s="160" t="s">
        <v>1</v>
      </c>
      <c r="K63" s="45"/>
      <c r="L63" s="26"/>
      <c r="R63" s="48"/>
      <c r="S63" s="26"/>
      <c r="T63" s="26"/>
      <c r="U63" s="26"/>
      <c r="V63" s="26"/>
    </row>
    <row r="64" spans="1:22" ht="13.5" customHeight="1" thickBot="1">
      <c r="A64" s="74">
        <v>10</v>
      </c>
      <c r="B64" s="162" t="s">
        <v>0</v>
      </c>
      <c r="C64" s="43">
        <f t="shared" si="10"/>
        <v>8635</v>
      </c>
      <c r="D64" s="5">
        <f t="shared" si="8"/>
        <v>8738</v>
      </c>
      <c r="E64" s="57">
        <f t="shared" si="11"/>
        <v>100.05793742757822</v>
      </c>
      <c r="F64" s="52">
        <f t="shared" si="9"/>
        <v>98.821240558480213</v>
      </c>
      <c r="G64" s="75"/>
      <c r="H64" s="122">
        <v>6312</v>
      </c>
      <c r="I64" s="160">
        <v>14</v>
      </c>
      <c r="J64" s="160" t="s">
        <v>19</v>
      </c>
      <c r="K64" s="45"/>
      <c r="L64" s="26"/>
      <c r="R64" s="48"/>
      <c r="S64" s="26"/>
      <c r="T64" s="26"/>
      <c r="U64" s="26"/>
      <c r="V64" s="26"/>
    </row>
    <row r="65" spans="1:22" ht="13.5" customHeight="1" thickBot="1">
      <c r="A65" s="65"/>
      <c r="B65" s="66" t="s">
        <v>57</v>
      </c>
      <c r="C65" s="67">
        <f>SUM(H90)</f>
        <v>733451</v>
      </c>
      <c r="D65" s="67">
        <f>SUM(L60)</f>
        <v>626504</v>
      </c>
      <c r="E65" s="70">
        <f t="shared" si="11"/>
        <v>94.852041621295868</v>
      </c>
      <c r="F65" s="70">
        <f t="shared" si="9"/>
        <v>117.07044168911931</v>
      </c>
      <c r="G65" s="83">
        <v>68.7</v>
      </c>
      <c r="H65" s="89">
        <v>6012</v>
      </c>
      <c r="I65" s="160">
        <v>15</v>
      </c>
      <c r="J65" s="160" t="s">
        <v>20</v>
      </c>
      <c r="L65" s="190" t="s">
        <v>104</v>
      </c>
      <c r="M65" s="141" t="s">
        <v>183</v>
      </c>
      <c r="N65" t="s">
        <v>75</v>
      </c>
      <c r="R65" s="48"/>
      <c r="S65" s="26"/>
      <c r="T65" s="26"/>
      <c r="U65" s="26"/>
      <c r="V65" s="26"/>
    </row>
    <row r="66" spans="1:22" ht="13.5" customHeight="1">
      <c r="H66" s="88">
        <v>3474</v>
      </c>
      <c r="I66" s="160">
        <v>29</v>
      </c>
      <c r="J66" s="160" t="s">
        <v>54</v>
      </c>
      <c r="K66" s="116">
        <f>SUM(I50)</f>
        <v>17</v>
      </c>
      <c r="L66" s="160" t="s">
        <v>21</v>
      </c>
      <c r="M66" s="309">
        <v>446496</v>
      </c>
      <c r="N66" s="89">
        <f>SUM(H50)</f>
        <v>404341</v>
      </c>
      <c r="R66" s="48"/>
      <c r="S66" s="26"/>
      <c r="T66" s="26"/>
      <c r="U66" s="26"/>
      <c r="V66" s="26"/>
    </row>
    <row r="67" spans="1:22" ht="13.5" customHeight="1">
      <c r="H67" s="88">
        <v>3119</v>
      </c>
      <c r="I67" s="160">
        <v>21</v>
      </c>
      <c r="J67" s="160" t="s">
        <v>25</v>
      </c>
      <c r="K67" s="116">
        <f t="shared" ref="K67:K75" si="12">SUM(I51)</f>
        <v>36</v>
      </c>
      <c r="L67" s="160" t="s">
        <v>5</v>
      </c>
      <c r="M67" s="307">
        <v>117925</v>
      </c>
      <c r="N67" s="89">
        <f t="shared" ref="N67:N75" si="13">SUM(H51)</f>
        <v>120367</v>
      </c>
      <c r="R67" s="48"/>
      <c r="S67" s="26"/>
      <c r="T67" s="26"/>
      <c r="U67" s="26"/>
      <c r="V67" s="26"/>
    </row>
    <row r="68" spans="1:22" ht="13.5" customHeight="1">
      <c r="C68" s="26"/>
      <c r="H68" s="88">
        <v>1163</v>
      </c>
      <c r="I68" s="160">
        <v>13</v>
      </c>
      <c r="J68" s="160" t="s">
        <v>7</v>
      </c>
      <c r="K68" s="116">
        <f t="shared" si="12"/>
        <v>40</v>
      </c>
      <c r="L68" s="160" t="s">
        <v>2</v>
      </c>
      <c r="M68" s="307">
        <v>39353</v>
      </c>
      <c r="N68" s="89">
        <f t="shared" si="13"/>
        <v>38476</v>
      </c>
      <c r="R68" s="48"/>
      <c r="S68" s="26"/>
      <c r="T68" s="26"/>
      <c r="U68" s="26"/>
      <c r="V68" s="26"/>
    </row>
    <row r="69" spans="1:22" ht="13.5" customHeight="1">
      <c r="H69" s="88">
        <v>557</v>
      </c>
      <c r="I69" s="160">
        <v>2</v>
      </c>
      <c r="J69" s="160" t="s">
        <v>6</v>
      </c>
      <c r="K69" s="116">
        <f t="shared" si="12"/>
        <v>16</v>
      </c>
      <c r="L69" s="160" t="s">
        <v>3</v>
      </c>
      <c r="M69" s="307">
        <v>22710</v>
      </c>
      <c r="N69" s="89">
        <f t="shared" si="13"/>
        <v>25045</v>
      </c>
      <c r="R69" s="48"/>
      <c r="S69" s="26"/>
      <c r="T69" s="26"/>
      <c r="U69" s="26"/>
      <c r="V69" s="26"/>
    </row>
    <row r="70" spans="1:22" ht="13.5" customHeight="1">
      <c r="H70" s="88">
        <v>422</v>
      </c>
      <c r="I70" s="160">
        <v>9</v>
      </c>
      <c r="J70" s="3" t="s">
        <v>164</v>
      </c>
      <c r="K70" s="116">
        <f t="shared" si="12"/>
        <v>38</v>
      </c>
      <c r="L70" s="160" t="s">
        <v>38</v>
      </c>
      <c r="M70" s="307">
        <v>21774</v>
      </c>
      <c r="N70" s="89">
        <f t="shared" si="13"/>
        <v>22637</v>
      </c>
      <c r="R70" s="48"/>
      <c r="S70" s="26"/>
      <c r="T70" s="26"/>
      <c r="U70" s="26"/>
      <c r="V70" s="26"/>
    </row>
    <row r="71" spans="1:22" ht="13.5" customHeight="1">
      <c r="H71" s="88">
        <v>325</v>
      </c>
      <c r="I71" s="160">
        <v>11</v>
      </c>
      <c r="J71" s="160" t="s">
        <v>17</v>
      </c>
      <c r="K71" s="116">
        <f t="shared" si="12"/>
        <v>24</v>
      </c>
      <c r="L71" s="160" t="s">
        <v>28</v>
      </c>
      <c r="M71" s="307">
        <v>19420</v>
      </c>
      <c r="N71" s="89">
        <f t="shared" si="13"/>
        <v>19556</v>
      </c>
      <c r="R71" s="48"/>
      <c r="S71" s="26"/>
      <c r="T71" s="26"/>
      <c r="U71" s="26"/>
      <c r="V71" s="26"/>
    </row>
    <row r="72" spans="1:22" ht="13.5" customHeight="1">
      <c r="H72" s="88">
        <v>288</v>
      </c>
      <c r="I72" s="160">
        <v>22</v>
      </c>
      <c r="J72" s="160" t="s">
        <v>26</v>
      </c>
      <c r="K72" s="116">
        <f t="shared" si="12"/>
        <v>25</v>
      </c>
      <c r="L72" s="160" t="s">
        <v>29</v>
      </c>
      <c r="M72" s="307">
        <v>18293</v>
      </c>
      <c r="N72" s="89">
        <f t="shared" si="13"/>
        <v>17482</v>
      </c>
      <c r="R72" s="48"/>
      <c r="S72" s="26"/>
      <c r="T72" s="26"/>
      <c r="U72" s="26"/>
      <c r="V72" s="26"/>
    </row>
    <row r="73" spans="1:22" ht="13.5" customHeight="1">
      <c r="H73" s="88">
        <v>206</v>
      </c>
      <c r="I73" s="160">
        <v>28</v>
      </c>
      <c r="J73" s="160" t="s">
        <v>32</v>
      </c>
      <c r="K73" s="116">
        <f t="shared" si="12"/>
        <v>26</v>
      </c>
      <c r="L73" s="160" t="s">
        <v>30</v>
      </c>
      <c r="M73" s="307">
        <v>15852</v>
      </c>
      <c r="N73" s="89">
        <f t="shared" si="13"/>
        <v>13707</v>
      </c>
      <c r="R73" s="48"/>
      <c r="S73" s="26"/>
      <c r="T73" s="26"/>
      <c r="U73" s="26"/>
      <c r="V73" s="26"/>
    </row>
    <row r="74" spans="1:22" ht="13.5" customHeight="1">
      <c r="H74" s="88">
        <v>198</v>
      </c>
      <c r="I74" s="160">
        <v>27</v>
      </c>
      <c r="J74" s="160" t="s">
        <v>31</v>
      </c>
      <c r="K74" s="116">
        <f t="shared" si="12"/>
        <v>37</v>
      </c>
      <c r="L74" s="162" t="s">
        <v>37</v>
      </c>
      <c r="M74" s="308">
        <v>11999</v>
      </c>
      <c r="N74" s="89">
        <f t="shared" si="13"/>
        <v>13078</v>
      </c>
      <c r="R74" s="48"/>
      <c r="S74" s="26"/>
      <c r="T74" s="26"/>
      <c r="U74" s="26"/>
      <c r="V74" s="26"/>
    </row>
    <row r="75" spans="1:22" ht="13.5" customHeight="1" thickBot="1">
      <c r="H75" s="88">
        <v>189</v>
      </c>
      <c r="I75" s="160">
        <v>39</v>
      </c>
      <c r="J75" s="160" t="s">
        <v>39</v>
      </c>
      <c r="K75" s="116">
        <f t="shared" si="12"/>
        <v>33</v>
      </c>
      <c r="L75" s="162" t="s">
        <v>0</v>
      </c>
      <c r="M75" s="308">
        <v>8630</v>
      </c>
      <c r="N75" s="166">
        <f t="shared" si="13"/>
        <v>8635</v>
      </c>
      <c r="R75" s="48"/>
      <c r="S75" s="26"/>
      <c r="T75" s="26"/>
      <c r="U75" s="26"/>
      <c r="V75" s="26"/>
    </row>
    <row r="76" spans="1:22" ht="13.5" customHeight="1" thickTop="1">
      <c r="H76" s="88">
        <v>110</v>
      </c>
      <c r="I76" s="160">
        <v>23</v>
      </c>
      <c r="J76" s="160" t="s">
        <v>27</v>
      </c>
      <c r="K76" s="3"/>
      <c r="L76" s="333" t="s">
        <v>107</v>
      </c>
      <c r="M76" s="338">
        <v>773258</v>
      </c>
      <c r="N76" s="171">
        <f>SUM(H90)</f>
        <v>733451</v>
      </c>
      <c r="R76" s="48"/>
      <c r="S76" s="26"/>
      <c r="T76" s="26"/>
      <c r="U76" s="26"/>
      <c r="V76" s="26"/>
    </row>
    <row r="77" spans="1:22" ht="13.5" customHeight="1">
      <c r="H77" s="88">
        <v>46</v>
      </c>
      <c r="I77" s="160">
        <v>18</v>
      </c>
      <c r="J77" s="160" t="s">
        <v>22</v>
      </c>
      <c r="K77" s="45"/>
      <c r="L77" s="29"/>
      <c r="R77" s="48"/>
      <c r="S77" s="26"/>
      <c r="T77" s="26"/>
      <c r="U77" s="26"/>
      <c r="V77" s="26"/>
    </row>
    <row r="78" spans="1:22" ht="13.5" customHeight="1">
      <c r="H78" s="408">
        <v>34</v>
      </c>
      <c r="I78" s="160">
        <v>4</v>
      </c>
      <c r="J78" s="160" t="s">
        <v>11</v>
      </c>
      <c r="K78" s="45"/>
      <c r="L78" s="29"/>
      <c r="R78" s="48"/>
      <c r="S78" s="26"/>
      <c r="T78" s="26"/>
      <c r="U78" s="26"/>
      <c r="V78" s="26"/>
    </row>
    <row r="79" spans="1:22" ht="13.5" customHeight="1">
      <c r="H79" s="290">
        <v>0</v>
      </c>
      <c r="I79" s="160">
        <v>3</v>
      </c>
      <c r="J79" s="160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>
      <c r="H80" s="122">
        <v>0</v>
      </c>
      <c r="I80" s="160">
        <v>5</v>
      </c>
      <c r="J80" s="160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>
      <c r="H81" s="89">
        <v>0</v>
      </c>
      <c r="I81" s="160">
        <v>6</v>
      </c>
      <c r="J81" s="160" t="s">
        <v>13</v>
      </c>
      <c r="K81" s="45"/>
      <c r="L81" s="42"/>
      <c r="M81" s="26"/>
      <c r="R81" s="48"/>
      <c r="S81" s="26"/>
      <c r="T81" s="26"/>
      <c r="U81" s="26"/>
      <c r="V81" s="26"/>
    </row>
    <row r="82" spans="8:22" ht="13.5" customHeight="1">
      <c r="H82" s="88">
        <v>0</v>
      </c>
      <c r="I82" s="160">
        <v>7</v>
      </c>
      <c r="J82" s="160" t="s">
        <v>14</v>
      </c>
      <c r="K82" s="45"/>
      <c r="L82" s="42"/>
      <c r="M82" s="26"/>
      <c r="R82" s="48"/>
      <c r="S82" s="26"/>
      <c r="T82" s="26"/>
      <c r="U82" s="26"/>
      <c r="V82" s="26"/>
    </row>
    <row r="83" spans="8:22" ht="13.5" customHeight="1">
      <c r="H83" s="193">
        <v>0</v>
      </c>
      <c r="I83" s="160">
        <v>8</v>
      </c>
      <c r="J83" s="160" t="s">
        <v>15</v>
      </c>
      <c r="K83" s="45"/>
      <c r="L83" s="42"/>
      <c r="M83" s="26"/>
      <c r="R83" s="48"/>
      <c r="S83" s="26"/>
      <c r="T83" s="26"/>
      <c r="U83" s="26"/>
      <c r="V83" s="26"/>
    </row>
    <row r="84" spans="8:22" ht="13.5" customHeight="1">
      <c r="H84" s="88">
        <v>0</v>
      </c>
      <c r="I84" s="160">
        <v>10</v>
      </c>
      <c r="J84" s="160" t="s">
        <v>16</v>
      </c>
      <c r="K84" s="45"/>
      <c r="L84" s="42"/>
      <c r="M84" s="26"/>
      <c r="R84" s="48"/>
      <c r="S84" s="26"/>
      <c r="T84" s="26"/>
      <c r="U84" s="26"/>
      <c r="V84" s="26"/>
    </row>
    <row r="85" spans="8:22" ht="13.5" customHeight="1">
      <c r="H85" s="88">
        <v>0</v>
      </c>
      <c r="I85" s="160">
        <v>12</v>
      </c>
      <c r="J85" s="160" t="s">
        <v>18</v>
      </c>
      <c r="K85" s="45"/>
      <c r="R85" s="48"/>
      <c r="S85" s="26"/>
      <c r="T85" s="26"/>
      <c r="U85" s="26"/>
      <c r="V85" s="26"/>
    </row>
    <row r="86" spans="8:22" ht="13.5" customHeight="1">
      <c r="H86" s="88">
        <v>0</v>
      </c>
      <c r="I86" s="160">
        <v>19</v>
      </c>
      <c r="J86" s="160" t="s">
        <v>23</v>
      </c>
      <c r="K86" s="45"/>
      <c r="L86" s="47"/>
      <c r="M86" s="388"/>
      <c r="R86" s="48"/>
      <c r="S86" s="26"/>
      <c r="T86" s="26"/>
      <c r="U86" s="26"/>
      <c r="V86" s="26"/>
    </row>
    <row r="87" spans="8:22" ht="13.5" customHeight="1">
      <c r="H87" s="88">
        <v>0</v>
      </c>
      <c r="I87" s="160">
        <v>20</v>
      </c>
      <c r="J87" s="160" t="s">
        <v>24</v>
      </c>
      <c r="K87" s="45"/>
      <c r="L87" s="26"/>
      <c r="R87" s="48"/>
      <c r="S87" s="30"/>
      <c r="T87" s="30"/>
      <c r="U87" s="30"/>
    </row>
    <row r="88" spans="8:22" ht="13.5" customHeight="1">
      <c r="H88" s="88">
        <v>0</v>
      </c>
      <c r="I88" s="160">
        <v>31</v>
      </c>
      <c r="J88" s="160" t="s">
        <v>34</v>
      </c>
      <c r="K88" s="45"/>
      <c r="L88" s="26"/>
    </row>
    <row r="89" spans="8:22" ht="13.5" customHeight="1">
      <c r="H89" s="290">
        <v>0</v>
      </c>
      <c r="I89" s="160">
        <v>32</v>
      </c>
      <c r="J89" s="160" t="s">
        <v>35</v>
      </c>
      <c r="K89" s="45"/>
      <c r="L89" s="26"/>
    </row>
    <row r="90" spans="8:22" ht="13.5" customHeight="1">
      <c r="H90" s="117">
        <f>SUM(H50:H89)</f>
        <v>733451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0:Z73"/>
  <sheetViews>
    <sheetView workbookViewId="0">
      <selection activeCell="B71" sqref="B71"/>
    </sheetView>
  </sheetViews>
  <sheetFormatPr defaultRowHeight="13.5"/>
  <cols>
    <col min="1" max="1" width="9.375" customWidth="1"/>
    <col min="2" max="2" width="6.625" customWidth="1"/>
    <col min="3" max="3" width="6.875" customWidth="1"/>
    <col min="4" max="4" width="6.125" customWidth="1"/>
    <col min="5" max="5" width="6.625" customWidth="1"/>
    <col min="6" max="13" width="6.125" customWidth="1"/>
    <col min="14" max="14" width="8.625" customWidth="1"/>
    <col min="15" max="15" width="8.375" customWidth="1"/>
    <col min="16" max="16" width="5" customWidth="1"/>
    <col min="17" max="17" width="11.25" style="149" customWidth="1"/>
    <col min="18" max="18" width="12.5" customWidth="1"/>
    <col min="19" max="26" width="7.625" customWidth="1"/>
  </cols>
  <sheetData>
    <row r="10" spans="1:15">
      <c r="O10" s="18"/>
    </row>
    <row r="15" spans="1:15" ht="12.75" customHeight="1"/>
    <row r="16" spans="1:15" ht="11.1" customHeight="1">
      <c r="A16" s="12"/>
      <c r="B16" s="148" t="s">
        <v>88</v>
      </c>
      <c r="C16" s="148" t="s">
        <v>89</v>
      </c>
      <c r="D16" s="148" t="s">
        <v>90</v>
      </c>
      <c r="E16" s="148" t="s">
        <v>79</v>
      </c>
      <c r="F16" s="148" t="s">
        <v>80</v>
      </c>
      <c r="G16" s="148" t="s">
        <v>81</v>
      </c>
      <c r="H16" s="148" t="s">
        <v>82</v>
      </c>
      <c r="I16" s="148" t="s">
        <v>83</v>
      </c>
      <c r="J16" s="148" t="s">
        <v>84</v>
      </c>
      <c r="K16" s="148" t="s">
        <v>85</v>
      </c>
      <c r="L16" s="148" t="s">
        <v>86</v>
      </c>
      <c r="M16" s="202" t="s">
        <v>87</v>
      </c>
      <c r="N16" s="204" t="s">
        <v>121</v>
      </c>
      <c r="O16" s="148" t="s">
        <v>123</v>
      </c>
    </row>
    <row r="17" spans="1:25" ht="11.1" customHeight="1">
      <c r="A17" s="6" t="s">
        <v>172</v>
      </c>
      <c r="B17" s="145">
        <v>60.4</v>
      </c>
      <c r="C17" s="145">
        <v>67.900000000000006</v>
      </c>
      <c r="D17" s="145">
        <v>64.7</v>
      </c>
      <c r="E17" s="145">
        <v>74.900000000000006</v>
      </c>
      <c r="F17" s="145">
        <v>58.4</v>
      </c>
      <c r="G17" s="145">
        <v>62.5</v>
      </c>
      <c r="H17" s="147">
        <v>65.5</v>
      </c>
      <c r="I17" s="145">
        <v>60</v>
      </c>
      <c r="J17" s="145">
        <v>66</v>
      </c>
      <c r="K17" s="145">
        <v>71.8</v>
      </c>
      <c r="L17" s="145">
        <v>82.7</v>
      </c>
      <c r="M17" s="146">
        <v>78.5</v>
      </c>
      <c r="N17" s="206">
        <f>SUM(B17:M17)</f>
        <v>813.3</v>
      </c>
      <c r="O17" s="205">
        <v>89.4</v>
      </c>
      <c r="P17" s="142"/>
      <c r="Q17" s="207"/>
      <c r="R17" s="208"/>
      <c r="S17" s="208"/>
      <c r="T17" s="142"/>
      <c r="U17" s="142"/>
      <c r="V17" s="142"/>
      <c r="W17" s="142"/>
      <c r="X17" s="142"/>
      <c r="Y17" s="142"/>
    </row>
    <row r="18" spans="1:25" ht="11.1" customHeight="1">
      <c r="A18" s="6" t="s">
        <v>174</v>
      </c>
      <c r="B18" s="145">
        <v>73.8</v>
      </c>
      <c r="C18" s="145">
        <v>75.2</v>
      </c>
      <c r="D18" s="145">
        <v>80.7</v>
      </c>
      <c r="E18" s="145">
        <v>84</v>
      </c>
      <c r="F18" s="145">
        <v>76.400000000000006</v>
      </c>
      <c r="G18" s="145">
        <v>85.7</v>
      </c>
      <c r="H18" s="147">
        <v>93.5</v>
      </c>
      <c r="I18" s="145">
        <v>83.6</v>
      </c>
      <c r="J18" s="145">
        <v>90.4</v>
      </c>
      <c r="K18" s="145">
        <v>78.8</v>
      </c>
      <c r="L18" s="145">
        <v>76.900000000000006</v>
      </c>
      <c r="M18" s="146">
        <v>79.7</v>
      </c>
      <c r="N18" s="206">
        <f>SUM(B18:M18)</f>
        <v>978.69999999999993</v>
      </c>
      <c r="O18" s="205">
        <f t="shared" ref="O18:O21" si="0">ROUND(N18/N17*100,1)</f>
        <v>120.3</v>
      </c>
      <c r="P18" s="142"/>
      <c r="Q18" s="208"/>
      <c r="R18" s="208"/>
      <c r="S18" s="208"/>
      <c r="T18" s="142"/>
      <c r="U18" s="142"/>
      <c r="V18" s="142"/>
      <c r="W18" s="142"/>
      <c r="X18" s="142"/>
      <c r="Y18" s="142"/>
    </row>
    <row r="19" spans="1:25" ht="11.1" customHeight="1">
      <c r="A19" s="6" t="s">
        <v>186</v>
      </c>
      <c r="B19" s="145">
        <v>73</v>
      </c>
      <c r="C19" s="145">
        <v>75.900000000000006</v>
      </c>
      <c r="D19" s="145">
        <v>71.5</v>
      </c>
      <c r="E19" s="145">
        <v>77.5</v>
      </c>
      <c r="F19" s="145">
        <v>69.5</v>
      </c>
      <c r="G19" s="145">
        <v>72.900000000000006</v>
      </c>
      <c r="H19" s="147">
        <v>77.8</v>
      </c>
      <c r="I19" s="145">
        <v>69.599999999999994</v>
      </c>
      <c r="J19" s="145">
        <v>69.099999999999994</v>
      </c>
      <c r="K19" s="145">
        <v>65.3</v>
      </c>
      <c r="L19" s="145">
        <v>61.2</v>
      </c>
      <c r="M19" s="146">
        <v>67.400000000000006</v>
      </c>
      <c r="N19" s="206">
        <f>SUM(B19:M19)</f>
        <v>850.69999999999993</v>
      </c>
      <c r="O19" s="205">
        <f t="shared" si="0"/>
        <v>86.9</v>
      </c>
      <c r="P19" s="142"/>
      <c r="Q19" s="158"/>
      <c r="R19" s="208"/>
      <c r="S19" s="208"/>
      <c r="T19" s="142"/>
      <c r="U19" s="142"/>
      <c r="V19" s="142"/>
      <c r="W19" s="142"/>
      <c r="X19" s="142"/>
      <c r="Y19" s="142"/>
    </row>
    <row r="20" spans="1:25" ht="11.1" customHeight="1">
      <c r="A20" s="6" t="s">
        <v>191</v>
      </c>
      <c r="B20" s="145">
        <v>54.8</v>
      </c>
      <c r="C20" s="145">
        <v>61.9</v>
      </c>
      <c r="D20" s="145">
        <v>55.5</v>
      </c>
      <c r="E20" s="145">
        <v>67.3</v>
      </c>
      <c r="F20" s="145">
        <v>60.7</v>
      </c>
      <c r="G20" s="145">
        <v>76</v>
      </c>
      <c r="H20" s="147">
        <v>70.3</v>
      </c>
      <c r="I20" s="145">
        <v>68</v>
      </c>
      <c r="J20" s="145">
        <v>72</v>
      </c>
      <c r="K20" s="145">
        <v>68.7</v>
      </c>
      <c r="L20" s="145">
        <v>70</v>
      </c>
      <c r="M20" s="146">
        <v>74.3</v>
      </c>
      <c r="N20" s="206">
        <f>SUM(B20:M20)</f>
        <v>799.5</v>
      </c>
      <c r="O20" s="205">
        <f t="shared" si="0"/>
        <v>94</v>
      </c>
      <c r="P20" s="142"/>
      <c r="Q20" s="158"/>
      <c r="R20" s="208"/>
      <c r="S20" s="208"/>
      <c r="T20" s="142"/>
      <c r="U20" s="142"/>
      <c r="V20" s="142"/>
      <c r="W20" s="142"/>
      <c r="X20" s="142"/>
      <c r="Y20" s="142"/>
    </row>
    <row r="21" spans="1:25" ht="11.1" customHeight="1">
      <c r="A21" s="6" t="s">
        <v>206</v>
      </c>
      <c r="B21" s="145">
        <v>54.3</v>
      </c>
      <c r="C21" s="145"/>
      <c r="D21" s="145"/>
      <c r="E21" s="145"/>
      <c r="F21" s="145"/>
      <c r="G21" s="145"/>
      <c r="H21" s="147"/>
      <c r="I21" s="145"/>
      <c r="J21" s="145"/>
      <c r="K21" s="145"/>
      <c r="L21" s="145"/>
      <c r="M21" s="146"/>
      <c r="N21" s="206">
        <f>SUM(B21:M21)</f>
        <v>54.3</v>
      </c>
      <c r="O21" s="205">
        <f t="shared" si="0"/>
        <v>6.8</v>
      </c>
      <c r="P21" s="142"/>
      <c r="Q21" s="158"/>
      <c r="R21" s="142"/>
      <c r="S21" s="142"/>
      <c r="T21" s="142"/>
      <c r="U21" s="142"/>
      <c r="V21" s="142"/>
      <c r="W21" s="142"/>
      <c r="X21" s="142"/>
      <c r="Y21" s="142"/>
    </row>
    <row r="22" spans="1:25" ht="12.75" customHeight="1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42"/>
      <c r="O22" s="142"/>
      <c r="P22" s="142"/>
      <c r="Q22" s="158"/>
      <c r="R22" s="142"/>
      <c r="S22" s="142"/>
      <c r="T22" s="142"/>
      <c r="U22" s="142"/>
      <c r="V22" s="142"/>
      <c r="W22" s="142"/>
      <c r="X22" s="142"/>
      <c r="Y22" s="142"/>
    </row>
    <row r="23" spans="1:25" ht="9.9499999999999993" customHeight="1">
      <c r="N23" s="142"/>
      <c r="O23" s="142"/>
      <c r="P23" s="142"/>
      <c r="Q23" s="158"/>
      <c r="R23" s="142"/>
      <c r="S23" s="142"/>
      <c r="T23" s="142"/>
      <c r="U23" s="142"/>
      <c r="V23" s="142"/>
      <c r="W23" s="142"/>
      <c r="X23" s="142"/>
      <c r="Y23" s="142"/>
    </row>
    <row r="24" spans="1: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8" spans="1:25">
      <c r="O28" s="151"/>
    </row>
    <row r="33" spans="1:26">
      <c r="M33" s="42"/>
    </row>
    <row r="38" spans="1:26" ht="9.75" customHeight="1"/>
    <row r="39" spans="1:26" ht="9.75" customHeight="1"/>
    <row r="40" spans="1:26" ht="3" customHeight="1"/>
    <row r="41" spans="1:26" ht="12" customHeight="1">
      <c r="A41" s="6"/>
      <c r="B41" s="148" t="s">
        <v>88</v>
      </c>
      <c r="C41" s="148" t="s">
        <v>89</v>
      </c>
      <c r="D41" s="148" t="s">
        <v>90</v>
      </c>
      <c r="E41" s="148" t="s">
        <v>79</v>
      </c>
      <c r="F41" s="148" t="s">
        <v>80</v>
      </c>
      <c r="G41" s="148" t="s">
        <v>81</v>
      </c>
      <c r="H41" s="148" t="s">
        <v>82</v>
      </c>
      <c r="I41" s="148" t="s">
        <v>83</v>
      </c>
      <c r="J41" s="148" t="s">
        <v>84</v>
      </c>
      <c r="K41" s="148" t="s">
        <v>85</v>
      </c>
      <c r="L41" s="148" t="s">
        <v>86</v>
      </c>
      <c r="M41" s="202" t="s">
        <v>87</v>
      </c>
      <c r="N41" s="204" t="s">
        <v>122</v>
      </c>
      <c r="O41" s="148" t="s">
        <v>123</v>
      </c>
    </row>
    <row r="42" spans="1:26" ht="11.1" customHeight="1">
      <c r="A42" s="6" t="s">
        <v>172</v>
      </c>
      <c r="B42" s="152">
        <v>83.7</v>
      </c>
      <c r="C42" s="152">
        <v>85.3</v>
      </c>
      <c r="D42" s="152">
        <v>80</v>
      </c>
      <c r="E42" s="152">
        <v>85.9</v>
      </c>
      <c r="F42" s="152">
        <v>87.6</v>
      </c>
      <c r="G42" s="152">
        <v>86.2</v>
      </c>
      <c r="H42" s="152">
        <v>83.1</v>
      </c>
      <c r="I42" s="152">
        <v>74.900000000000006</v>
      </c>
      <c r="J42" s="152">
        <v>72.900000000000006</v>
      </c>
      <c r="K42" s="152">
        <v>81.5</v>
      </c>
      <c r="L42" s="152">
        <v>93.4</v>
      </c>
      <c r="M42" s="203">
        <v>92.9</v>
      </c>
      <c r="N42" s="210">
        <v>84</v>
      </c>
      <c r="O42" s="205">
        <v>95.9</v>
      </c>
      <c r="P42" s="142"/>
      <c r="Q42" s="282"/>
      <c r="R42" s="282"/>
      <c r="S42" s="142"/>
      <c r="T42" s="142"/>
      <c r="U42" s="142"/>
      <c r="V42" s="142"/>
      <c r="W42" s="142"/>
      <c r="X42" s="142"/>
      <c r="Y42" s="142"/>
      <c r="Z42" s="142"/>
    </row>
    <row r="43" spans="1:26" ht="11.1" customHeight="1">
      <c r="A43" s="6" t="s">
        <v>174</v>
      </c>
      <c r="B43" s="152">
        <v>96.4</v>
      </c>
      <c r="C43" s="152">
        <v>97.8</v>
      </c>
      <c r="D43" s="152">
        <v>95.2</v>
      </c>
      <c r="E43" s="152">
        <v>99.2</v>
      </c>
      <c r="F43" s="152">
        <v>97.6</v>
      </c>
      <c r="G43" s="152">
        <v>99</v>
      </c>
      <c r="H43" s="152">
        <v>101.3</v>
      </c>
      <c r="I43" s="152">
        <v>107</v>
      </c>
      <c r="J43" s="152">
        <v>105.1</v>
      </c>
      <c r="K43" s="152">
        <v>105.3</v>
      </c>
      <c r="L43" s="152">
        <v>100.4</v>
      </c>
      <c r="M43" s="203">
        <v>100.3</v>
      </c>
      <c r="N43" s="210">
        <f>SUM(B43:M43)/12</f>
        <v>100.38333333333333</v>
      </c>
      <c r="O43" s="205">
        <f t="shared" ref="O43:O46" si="1">ROUND(N43/N42*100,1)</f>
        <v>119.5</v>
      </c>
      <c r="P43" s="142"/>
      <c r="Q43" s="282"/>
      <c r="R43" s="282"/>
      <c r="S43" s="142"/>
      <c r="T43" s="142"/>
      <c r="U43" s="142"/>
      <c r="V43" s="142"/>
      <c r="W43" s="142"/>
      <c r="X43" s="142"/>
      <c r="Y43" s="142"/>
      <c r="Z43" s="142"/>
    </row>
    <row r="44" spans="1:26" ht="11.1" customHeight="1">
      <c r="A44" s="6" t="s">
        <v>186</v>
      </c>
      <c r="B44" s="152">
        <v>105.8</v>
      </c>
      <c r="C44" s="152">
        <v>103.9</v>
      </c>
      <c r="D44" s="152">
        <v>96.7</v>
      </c>
      <c r="E44" s="152">
        <v>93.3</v>
      </c>
      <c r="F44" s="152">
        <v>100.2</v>
      </c>
      <c r="G44" s="152">
        <v>97.8</v>
      </c>
      <c r="H44" s="152">
        <v>101.8</v>
      </c>
      <c r="I44" s="152">
        <v>102.7</v>
      </c>
      <c r="J44" s="152">
        <v>99.6</v>
      </c>
      <c r="K44" s="152">
        <v>98.3</v>
      </c>
      <c r="L44" s="152">
        <v>92.6</v>
      </c>
      <c r="M44" s="203">
        <v>89</v>
      </c>
      <c r="N44" s="210">
        <f>SUM(B44:M44)/12</f>
        <v>98.47499999999998</v>
      </c>
      <c r="O44" s="205">
        <f t="shared" si="1"/>
        <v>98.1</v>
      </c>
      <c r="P44" s="142"/>
      <c r="Q44" s="282"/>
      <c r="R44" s="282"/>
      <c r="S44" s="142"/>
      <c r="T44" s="142"/>
      <c r="U44" s="142"/>
      <c r="V44" s="142"/>
      <c r="W44" s="142"/>
      <c r="X44" s="142"/>
      <c r="Y44" s="142"/>
      <c r="Z44" s="142"/>
    </row>
    <row r="45" spans="1:26" ht="11.1" customHeight="1">
      <c r="A45" s="6" t="s">
        <v>191</v>
      </c>
      <c r="B45" s="152">
        <v>92.4</v>
      </c>
      <c r="C45" s="152">
        <v>95.3</v>
      </c>
      <c r="D45" s="152">
        <v>92.5</v>
      </c>
      <c r="E45" s="152">
        <v>93.4</v>
      </c>
      <c r="F45" s="152">
        <v>95.2</v>
      </c>
      <c r="G45" s="152">
        <v>99.5</v>
      </c>
      <c r="H45" s="152">
        <v>101.2</v>
      </c>
      <c r="I45" s="152">
        <v>108.1</v>
      </c>
      <c r="J45" s="152">
        <v>97.5</v>
      </c>
      <c r="K45" s="152">
        <v>99.6</v>
      </c>
      <c r="L45" s="152">
        <v>98.6</v>
      </c>
      <c r="M45" s="203">
        <v>102.6</v>
      </c>
      <c r="N45" s="210">
        <f>SUM(B45:M45)/12</f>
        <v>97.99166666666666</v>
      </c>
      <c r="O45" s="205">
        <f t="shared" si="1"/>
        <v>99.5</v>
      </c>
      <c r="P45" s="142"/>
      <c r="Q45" s="282"/>
      <c r="R45" s="282"/>
      <c r="S45" s="142"/>
      <c r="T45" s="142"/>
      <c r="U45" s="142"/>
      <c r="V45" s="142"/>
      <c r="W45" s="142"/>
      <c r="X45" s="142"/>
      <c r="Y45" s="142"/>
      <c r="Z45" s="142"/>
    </row>
    <row r="46" spans="1:26" ht="11.1" customHeight="1">
      <c r="A46" s="6" t="s">
        <v>206</v>
      </c>
      <c r="B46" s="152">
        <v>83.4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203"/>
      <c r="N46" s="210">
        <f>SUM(B46:M46)/12</f>
        <v>6.95</v>
      </c>
      <c r="O46" s="205">
        <f t="shared" si="1"/>
        <v>7.1</v>
      </c>
      <c r="P46" s="142"/>
      <c r="Q46" s="282"/>
      <c r="R46" s="282"/>
      <c r="S46" s="142"/>
      <c r="T46" s="142"/>
      <c r="U46" s="142"/>
      <c r="V46" s="142"/>
      <c r="W46" s="142"/>
      <c r="X46" s="142"/>
      <c r="Y46" s="142"/>
      <c r="Z46" s="142"/>
    </row>
    <row r="47" spans="1:26" ht="11.1" customHeight="1">
      <c r="N47" s="18"/>
      <c r="O47" s="142"/>
      <c r="P47" s="142"/>
      <c r="Q47" s="158"/>
      <c r="R47" s="142"/>
      <c r="S47" s="142"/>
      <c r="T47" s="142"/>
      <c r="U47" s="142"/>
      <c r="V47" s="142"/>
      <c r="W47" s="142"/>
      <c r="X47" s="142"/>
      <c r="Y47" s="142"/>
      <c r="Z47" s="142"/>
    </row>
    <row r="48" spans="1:26" ht="11.1" customHeight="1">
      <c r="N48" s="18"/>
      <c r="O48" s="142"/>
      <c r="P48" s="142"/>
      <c r="Q48" s="158"/>
      <c r="R48" s="142"/>
      <c r="S48" s="142"/>
      <c r="T48" s="142"/>
      <c r="U48" s="142"/>
      <c r="V48" s="142"/>
      <c r="W48" s="142"/>
      <c r="X48" s="142"/>
      <c r="Y48" s="142"/>
      <c r="Z48" s="142"/>
    </row>
    <row r="64" ht="9.75" customHeight="1"/>
    <row r="65" spans="1:26" ht="9.9499999999999993" customHeight="1">
      <c r="A65" s="6"/>
      <c r="B65" s="148" t="s">
        <v>88</v>
      </c>
      <c r="C65" s="148" t="s">
        <v>89</v>
      </c>
      <c r="D65" s="148" t="s">
        <v>90</v>
      </c>
      <c r="E65" s="148" t="s">
        <v>79</v>
      </c>
      <c r="F65" s="148" t="s">
        <v>80</v>
      </c>
      <c r="G65" s="148" t="s">
        <v>81</v>
      </c>
      <c r="H65" s="148" t="s">
        <v>82</v>
      </c>
      <c r="I65" s="148" t="s">
        <v>83</v>
      </c>
      <c r="J65" s="148" t="s">
        <v>84</v>
      </c>
      <c r="K65" s="148" t="s">
        <v>85</v>
      </c>
      <c r="L65" s="148" t="s">
        <v>86</v>
      </c>
      <c r="M65" s="202" t="s">
        <v>87</v>
      </c>
      <c r="N65" s="204" t="s">
        <v>122</v>
      </c>
      <c r="O65" s="284" t="s">
        <v>123</v>
      </c>
    </row>
    <row r="66" spans="1:26" ht="11.1" customHeight="1">
      <c r="A66" s="6" t="s">
        <v>172</v>
      </c>
      <c r="B66" s="145">
        <v>71.5</v>
      </c>
      <c r="C66" s="145">
        <v>79.400000000000006</v>
      </c>
      <c r="D66" s="145">
        <v>81.5</v>
      </c>
      <c r="E66" s="145">
        <v>86.7</v>
      </c>
      <c r="F66" s="145">
        <v>66.3</v>
      </c>
      <c r="G66" s="145">
        <v>72.8</v>
      </c>
      <c r="H66" s="145">
        <v>79.2</v>
      </c>
      <c r="I66" s="145">
        <v>81.2</v>
      </c>
      <c r="J66" s="145">
        <v>90.7</v>
      </c>
      <c r="K66" s="145">
        <v>87.4</v>
      </c>
      <c r="L66" s="145">
        <v>87.8</v>
      </c>
      <c r="M66" s="146">
        <v>84.6</v>
      </c>
      <c r="N66" s="209">
        <f>SUM(B66:M66)/12</f>
        <v>80.75833333333334</v>
      </c>
      <c r="O66" s="205">
        <v>93.3</v>
      </c>
      <c r="P66" s="18"/>
      <c r="Q66" s="212"/>
      <c r="R66" s="212"/>
      <c r="S66" s="18"/>
      <c r="T66" s="18"/>
      <c r="U66" s="18"/>
      <c r="V66" s="18"/>
      <c r="W66" s="18"/>
      <c r="X66" s="18"/>
      <c r="Y66" s="18"/>
      <c r="Z66" s="18"/>
    </row>
    <row r="67" spans="1:26" ht="11.1" customHeight="1">
      <c r="A67" s="6" t="s">
        <v>174</v>
      </c>
      <c r="B67" s="145">
        <v>76.2</v>
      </c>
      <c r="C67" s="145">
        <v>76.7</v>
      </c>
      <c r="D67" s="145">
        <v>85</v>
      </c>
      <c r="E67" s="145">
        <v>84.4</v>
      </c>
      <c r="F67" s="145">
        <v>78.400000000000006</v>
      </c>
      <c r="G67" s="145">
        <v>86.5</v>
      </c>
      <c r="H67" s="145">
        <v>92.3</v>
      </c>
      <c r="I67" s="145">
        <v>77.5</v>
      </c>
      <c r="J67" s="145">
        <v>86.1</v>
      </c>
      <c r="K67" s="145">
        <v>74.8</v>
      </c>
      <c r="L67" s="145">
        <v>77.099999999999994</v>
      </c>
      <c r="M67" s="146">
        <v>79.400000000000006</v>
      </c>
      <c r="N67" s="209">
        <f>SUM(B67:M67)/12</f>
        <v>81.2</v>
      </c>
      <c r="O67" s="205">
        <f t="shared" ref="O67:O69" si="2">ROUND(N67/N66*100,1)</f>
        <v>100.5</v>
      </c>
      <c r="P67" s="18"/>
      <c r="Q67" s="349"/>
      <c r="R67" s="349"/>
      <c r="S67" s="18"/>
      <c r="T67" s="18"/>
      <c r="U67" s="18"/>
      <c r="V67" s="18"/>
      <c r="W67" s="18"/>
      <c r="X67" s="18"/>
      <c r="Y67" s="18"/>
      <c r="Z67" s="18"/>
    </row>
    <row r="68" spans="1:26" ht="11.1" customHeight="1">
      <c r="A68" s="6" t="s">
        <v>186</v>
      </c>
      <c r="B68" s="145">
        <v>68.099999999999994</v>
      </c>
      <c r="C68" s="145">
        <v>73.3</v>
      </c>
      <c r="D68" s="145">
        <v>74.900000000000006</v>
      </c>
      <c r="E68" s="145">
        <v>83.4</v>
      </c>
      <c r="F68" s="145">
        <v>68.3</v>
      </c>
      <c r="G68" s="145">
        <v>74.900000000000006</v>
      </c>
      <c r="H68" s="145">
        <v>76</v>
      </c>
      <c r="I68" s="145">
        <v>67.599999999999994</v>
      </c>
      <c r="J68" s="145">
        <v>69.8</v>
      </c>
      <c r="K68" s="145">
        <v>66.599999999999994</v>
      </c>
      <c r="L68" s="145">
        <v>67.099999999999994</v>
      </c>
      <c r="M68" s="146">
        <v>76.3</v>
      </c>
      <c r="N68" s="209">
        <f>SUM(B68:M68)/12</f>
        <v>72.191666666666663</v>
      </c>
      <c r="O68" s="205">
        <f t="shared" si="2"/>
        <v>88.9</v>
      </c>
      <c r="P68" s="18"/>
      <c r="Q68" s="349"/>
      <c r="R68" s="349"/>
      <c r="S68" s="18"/>
      <c r="T68" s="18"/>
      <c r="U68" s="18"/>
      <c r="V68" s="18"/>
      <c r="W68" s="18"/>
      <c r="X68" s="18"/>
      <c r="Y68" s="18"/>
      <c r="Z68" s="18"/>
    </row>
    <row r="69" spans="1:26" ht="11.1" customHeight="1">
      <c r="A69" s="6" t="s">
        <v>191</v>
      </c>
      <c r="B69" s="145">
        <v>58.5</v>
      </c>
      <c r="C69" s="145">
        <v>64.400000000000006</v>
      </c>
      <c r="D69" s="145">
        <v>60.6</v>
      </c>
      <c r="E69" s="145">
        <v>71.900000000000006</v>
      </c>
      <c r="F69" s="145">
        <v>63.4</v>
      </c>
      <c r="G69" s="145">
        <v>75.900000000000006</v>
      </c>
      <c r="H69" s="145">
        <v>69.2</v>
      </c>
      <c r="I69" s="145">
        <v>61.7</v>
      </c>
      <c r="J69" s="145">
        <v>75.099999999999994</v>
      </c>
      <c r="K69" s="145">
        <v>68.7</v>
      </c>
      <c r="L69" s="145">
        <v>71.2</v>
      </c>
      <c r="M69" s="146">
        <v>71.8</v>
      </c>
      <c r="N69" s="209">
        <f>SUM(B69:M69)/12</f>
        <v>67.7</v>
      </c>
      <c r="O69" s="205">
        <f t="shared" si="2"/>
        <v>93.8</v>
      </c>
      <c r="P69" s="18"/>
      <c r="Q69" s="349"/>
      <c r="R69" s="349"/>
      <c r="S69" s="18"/>
      <c r="T69" s="18"/>
      <c r="U69" s="18"/>
      <c r="V69" s="18"/>
      <c r="W69" s="18"/>
      <c r="X69" s="18"/>
      <c r="Y69" s="18"/>
      <c r="Z69" s="18"/>
    </row>
    <row r="70" spans="1:26" ht="11.1" customHeight="1">
      <c r="A70" s="6" t="s">
        <v>206</v>
      </c>
      <c r="B70" s="145">
        <v>68.7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6"/>
      <c r="N70" s="209">
        <f>SUM(B70:M70)/12</f>
        <v>5.7250000000000005</v>
      </c>
      <c r="O70" s="205">
        <f t="shared" ref="O70" si="3">ROUND(N70/N69*100,1)</f>
        <v>8.5</v>
      </c>
      <c r="P70" s="18"/>
      <c r="Q70" s="157"/>
      <c r="R70" s="42"/>
      <c r="S70" s="18"/>
      <c r="T70" s="18"/>
      <c r="U70" s="18"/>
      <c r="V70" s="18"/>
      <c r="W70" s="18"/>
      <c r="X70" s="18"/>
      <c r="Y70" s="18"/>
      <c r="Z70" s="18"/>
    </row>
    <row r="71" spans="1:26" ht="11.1" customHeight="1"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8"/>
      <c r="O71" s="18"/>
      <c r="P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9" customHeight="1">
      <c r="B72" s="149"/>
      <c r="C72" s="149"/>
      <c r="D72" s="149"/>
      <c r="E72" s="149"/>
      <c r="F72" s="149"/>
      <c r="G72" s="153"/>
      <c r="H72" s="149"/>
      <c r="I72" s="149"/>
      <c r="J72" s="149"/>
      <c r="K72" s="149"/>
      <c r="L72" s="149"/>
      <c r="M72" s="149"/>
      <c r="N72" s="18"/>
      <c r="O72" s="18"/>
      <c r="P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Z78"/>
  <sheetViews>
    <sheetView workbookViewId="0">
      <selection activeCell="B76" sqref="B76"/>
    </sheetView>
  </sheetViews>
  <sheetFormatPr defaultRowHeight="13.5"/>
  <cols>
    <col min="1" max="1" width="7.625" customWidth="1"/>
    <col min="2" max="7" width="6.125" customWidth="1"/>
    <col min="8" max="8" width="6.25" customWidth="1"/>
    <col min="9" max="13" width="6.125" customWidth="1"/>
    <col min="14" max="16" width="7.625" customWidth="1"/>
    <col min="17" max="17" width="8.375" customWidth="1"/>
    <col min="18" max="18" width="10.125" customWidth="1"/>
    <col min="19" max="23" width="7.625" customWidth="1"/>
    <col min="24" max="24" width="7.625" style="48" customWidth="1"/>
    <col min="25" max="26" width="7.625" customWidth="1"/>
  </cols>
  <sheetData>
    <row r="1" spans="1:26">
      <c r="A1" s="18"/>
      <c r="B1" s="142"/>
      <c r="C1" s="142"/>
      <c r="D1" s="142"/>
      <c r="E1" s="142"/>
      <c r="F1" s="142"/>
      <c r="G1" s="142"/>
      <c r="H1" s="142"/>
      <c r="I1" s="142"/>
      <c r="L1" s="48"/>
      <c r="M1" s="47"/>
      <c r="N1" s="48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>
      <c r="A2" s="18"/>
      <c r="B2" s="142"/>
      <c r="C2" s="142"/>
      <c r="D2" s="142"/>
      <c r="E2" s="142"/>
      <c r="F2" s="142"/>
      <c r="G2" s="142"/>
      <c r="H2" s="142"/>
      <c r="I2" s="142"/>
      <c r="L2" s="48"/>
      <c r="M2" s="154"/>
      <c r="N2" s="48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26">
      <c r="A3" s="18"/>
      <c r="B3" s="142"/>
      <c r="C3" s="142"/>
      <c r="D3" s="142"/>
      <c r="E3" s="142"/>
      <c r="F3" s="142"/>
      <c r="G3" s="142"/>
      <c r="H3" s="142"/>
      <c r="I3" s="142"/>
      <c r="L3" s="48"/>
      <c r="M3" s="154"/>
      <c r="N3" s="48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</row>
    <row r="4" spans="1:26">
      <c r="A4" s="18"/>
      <c r="B4" s="142"/>
      <c r="C4" s="142"/>
      <c r="D4" s="142"/>
      <c r="E4" s="142"/>
      <c r="F4" s="142"/>
      <c r="G4" s="142"/>
      <c r="H4" s="142"/>
      <c r="I4" s="142"/>
      <c r="L4" s="48"/>
      <c r="M4" s="154"/>
      <c r="N4" s="48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</row>
    <row r="5" spans="1:26">
      <c r="A5" s="18"/>
      <c r="B5" s="142"/>
      <c r="C5" s="142"/>
      <c r="D5" s="142"/>
      <c r="E5" s="142"/>
      <c r="F5" s="142"/>
      <c r="G5" s="142"/>
      <c r="H5" s="142"/>
      <c r="I5" s="142"/>
      <c r="L5" s="48"/>
      <c r="M5" s="154"/>
      <c r="N5" s="48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</row>
    <row r="6" spans="1:26">
      <c r="L6" s="48"/>
      <c r="M6" s="154"/>
      <c r="N6" s="48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</row>
    <row r="7" spans="1:26"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18" spans="1:18" ht="11.1" customHeight="1">
      <c r="A18" s="6"/>
      <c r="B18" s="7" t="s">
        <v>76</v>
      </c>
      <c r="C18" s="7" t="s">
        <v>77</v>
      </c>
      <c r="D18" s="7" t="s">
        <v>78</v>
      </c>
      <c r="E18" s="7" t="s">
        <v>79</v>
      </c>
      <c r="F18" s="7" t="s">
        <v>80</v>
      </c>
      <c r="G18" s="7" t="s">
        <v>81</v>
      </c>
      <c r="H18" s="7" t="s">
        <v>82</v>
      </c>
      <c r="I18" s="7" t="s">
        <v>83</v>
      </c>
      <c r="J18" s="7" t="s">
        <v>84</v>
      </c>
      <c r="K18" s="7" t="s">
        <v>85</v>
      </c>
      <c r="L18" s="7" t="s">
        <v>86</v>
      </c>
      <c r="M18" s="7" t="s">
        <v>87</v>
      </c>
      <c r="N18" s="204" t="s">
        <v>121</v>
      </c>
      <c r="O18" s="204" t="s">
        <v>123</v>
      </c>
    </row>
    <row r="19" spans="1:18" ht="11.1" customHeight="1">
      <c r="A19" s="6" t="s">
        <v>172</v>
      </c>
      <c r="B19" s="152">
        <v>11.4</v>
      </c>
      <c r="C19" s="152">
        <v>13.5</v>
      </c>
      <c r="D19" s="152">
        <v>13.7</v>
      </c>
      <c r="E19" s="152">
        <v>13.4</v>
      </c>
      <c r="F19" s="152">
        <v>13.1</v>
      </c>
      <c r="G19" s="152">
        <v>12.4</v>
      </c>
      <c r="H19" s="152">
        <v>11.1</v>
      </c>
      <c r="I19" s="152">
        <v>12</v>
      </c>
      <c r="J19" s="152">
        <v>12.5</v>
      </c>
      <c r="K19" s="152">
        <v>11.2</v>
      </c>
      <c r="L19" s="152">
        <v>11.7</v>
      </c>
      <c r="M19" s="152">
        <v>13.4</v>
      </c>
      <c r="N19" s="210">
        <f>SUM(B19:M19)</f>
        <v>149.4</v>
      </c>
      <c r="O19" s="210">
        <v>89.4</v>
      </c>
      <c r="Q19" s="212"/>
      <c r="R19" s="212"/>
    </row>
    <row r="20" spans="1:18" ht="11.1" customHeight="1">
      <c r="A20" s="6" t="s">
        <v>174</v>
      </c>
      <c r="B20" s="152">
        <v>9.4</v>
      </c>
      <c r="C20" s="152">
        <v>10.3</v>
      </c>
      <c r="D20" s="152">
        <v>13.4</v>
      </c>
      <c r="E20" s="152">
        <v>13.5</v>
      </c>
      <c r="F20" s="152">
        <v>11.3</v>
      </c>
      <c r="G20" s="152">
        <v>12.2</v>
      </c>
      <c r="H20" s="152">
        <v>10.9</v>
      </c>
      <c r="I20" s="152">
        <v>11.2</v>
      </c>
      <c r="J20" s="152">
        <v>12.1</v>
      </c>
      <c r="K20" s="152">
        <v>10.7</v>
      </c>
      <c r="L20" s="152">
        <v>11.3</v>
      </c>
      <c r="M20" s="152">
        <v>11.8</v>
      </c>
      <c r="N20" s="210">
        <f>SUM(B20:M20)</f>
        <v>138.10000000000002</v>
      </c>
      <c r="O20" s="210">
        <f t="shared" ref="O20:O22" si="0">ROUND(N20/N19*100,1)</f>
        <v>92.4</v>
      </c>
      <c r="Q20" s="212"/>
      <c r="R20" s="212"/>
    </row>
    <row r="21" spans="1:18" ht="11.1" customHeight="1">
      <c r="A21" s="6" t="s">
        <v>186</v>
      </c>
      <c r="B21" s="152">
        <v>11.1</v>
      </c>
      <c r="C21" s="152">
        <v>11.5</v>
      </c>
      <c r="D21" s="152">
        <v>12.1</v>
      </c>
      <c r="E21" s="152">
        <v>12.3</v>
      </c>
      <c r="F21" s="152">
        <v>10.6</v>
      </c>
      <c r="G21" s="152">
        <v>11.7</v>
      </c>
      <c r="H21" s="152">
        <v>10.9</v>
      </c>
      <c r="I21" s="152">
        <v>12.4</v>
      </c>
      <c r="J21" s="152">
        <v>11.6</v>
      </c>
      <c r="K21" s="152">
        <v>11.3</v>
      </c>
      <c r="L21" s="152">
        <v>12.4</v>
      </c>
      <c r="M21" s="152">
        <v>11.7</v>
      </c>
      <c r="N21" s="210">
        <f>SUM(B21:M21)</f>
        <v>139.6</v>
      </c>
      <c r="O21" s="210">
        <f t="shared" si="0"/>
        <v>101.1</v>
      </c>
      <c r="Q21" s="212"/>
      <c r="R21" s="212"/>
    </row>
    <row r="22" spans="1:18" ht="11.1" customHeight="1">
      <c r="A22" s="6" t="s">
        <v>191</v>
      </c>
      <c r="B22" s="152">
        <v>11.5</v>
      </c>
      <c r="C22" s="152">
        <v>11.2</v>
      </c>
      <c r="D22" s="152">
        <v>11.8</v>
      </c>
      <c r="E22" s="152">
        <v>12.5</v>
      </c>
      <c r="F22" s="152">
        <v>9.6999999999999993</v>
      </c>
      <c r="G22" s="152">
        <v>12.4</v>
      </c>
      <c r="H22" s="152">
        <v>11.3</v>
      </c>
      <c r="I22" s="152">
        <v>9.8000000000000007</v>
      </c>
      <c r="J22" s="152">
        <v>10.5</v>
      </c>
      <c r="K22" s="152">
        <v>10.6</v>
      </c>
      <c r="L22" s="152">
        <v>11</v>
      </c>
      <c r="M22" s="152">
        <v>12</v>
      </c>
      <c r="N22" s="210">
        <f>SUM(B22:M22)</f>
        <v>134.30000000000001</v>
      </c>
      <c r="O22" s="210">
        <f t="shared" si="0"/>
        <v>96.2</v>
      </c>
      <c r="Q22" s="212"/>
      <c r="R22" s="212"/>
    </row>
    <row r="23" spans="1:18" ht="11.1" customHeight="1">
      <c r="A23" s="6" t="s">
        <v>206</v>
      </c>
      <c r="B23" s="152">
        <v>9.3000000000000007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210">
        <f>SUM(B23:M23)</f>
        <v>9.3000000000000007</v>
      </c>
      <c r="O23" s="210">
        <f t="shared" ref="O23" si="1">ROUND(N23/N22*100,1)</f>
        <v>6.9</v>
      </c>
    </row>
    <row r="24" spans="1:18" ht="9.75" customHeight="1">
      <c r="J24" s="335"/>
    </row>
    <row r="35" spans="1:26" ht="9" customHeight="1"/>
    <row r="36" spans="1:26" ht="9" customHeight="1"/>
    <row r="37" spans="1:26" ht="9" customHeight="1"/>
    <row r="38" spans="1:26" ht="9" customHeight="1"/>
    <row r="39" spans="1:26" ht="9" customHeight="1"/>
    <row r="40" spans="1:26" ht="9" customHeight="1"/>
    <row r="41" spans="1:26" ht="20.25" customHeight="1"/>
    <row r="42" spans="1:26" ht="11.1" customHeight="1">
      <c r="A42" s="6"/>
      <c r="B42" s="7" t="s">
        <v>76</v>
      </c>
      <c r="C42" s="7" t="s">
        <v>77</v>
      </c>
      <c r="D42" s="7" t="s">
        <v>78</v>
      </c>
      <c r="E42" s="7" t="s">
        <v>79</v>
      </c>
      <c r="F42" s="7" t="s">
        <v>80</v>
      </c>
      <c r="G42" s="7" t="s">
        <v>81</v>
      </c>
      <c r="H42" s="7" t="s">
        <v>82</v>
      </c>
      <c r="I42" s="7" t="s">
        <v>83</v>
      </c>
      <c r="J42" s="7" t="s">
        <v>84</v>
      </c>
      <c r="K42" s="7" t="s">
        <v>85</v>
      </c>
      <c r="L42" s="7" t="s">
        <v>86</v>
      </c>
      <c r="M42" s="7" t="s">
        <v>87</v>
      </c>
      <c r="N42" s="204" t="s">
        <v>122</v>
      </c>
      <c r="O42" s="204" t="s">
        <v>123</v>
      </c>
    </row>
    <row r="43" spans="1:26" ht="11.1" customHeight="1">
      <c r="A43" s="6" t="s">
        <v>172</v>
      </c>
      <c r="B43" s="152">
        <v>22.9</v>
      </c>
      <c r="C43" s="152">
        <v>22.7</v>
      </c>
      <c r="D43" s="152">
        <v>23</v>
      </c>
      <c r="E43" s="152">
        <v>23.1</v>
      </c>
      <c r="F43" s="152">
        <v>24.7</v>
      </c>
      <c r="G43" s="152">
        <v>24.6</v>
      </c>
      <c r="H43" s="152">
        <v>23.1</v>
      </c>
      <c r="I43" s="152">
        <v>23.2</v>
      </c>
      <c r="J43" s="152">
        <v>22.3</v>
      </c>
      <c r="K43" s="152">
        <v>20.8</v>
      </c>
      <c r="L43" s="152">
        <v>19.5</v>
      </c>
      <c r="M43" s="152">
        <v>20.100000000000001</v>
      </c>
      <c r="N43" s="210">
        <f>SUM(B43:M43)/12</f>
        <v>22.5</v>
      </c>
      <c r="O43" s="210">
        <v>91.9</v>
      </c>
      <c r="P43" s="154"/>
      <c r="Q43" s="213"/>
      <c r="R43" s="213"/>
      <c r="S43" s="154"/>
      <c r="T43" s="154"/>
      <c r="U43" s="154"/>
      <c r="V43" s="154"/>
      <c r="W43" s="154"/>
      <c r="X43" s="154"/>
      <c r="Y43" s="154"/>
      <c r="Z43" s="154"/>
    </row>
    <row r="44" spans="1:26" ht="11.1" customHeight="1">
      <c r="A44" s="6" t="s">
        <v>174</v>
      </c>
      <c r="B44" s="152">
        <v>18.8</v>
      </c>
      <c r="C44" s="152">
        <v>18.100000000000001</v>
      </c>
      <c r="D44" s="152">
        <v>19.5</v>
      </c>
      <c r="E44" s="152">
        <v>19.100000000000001</v>
      </c>
      <c r="F44" s="152">
        <v>19.2</v>
      </c>
      <c r="G44" s="152">
        <v>18.7</v>
      </c>
      <c r="H44" s="152">
        <v>18.2</v>
      </c>
      <c r="I44" s="152">
        <v>19</v>
      </c>
      <c r="J44" s="152">
        <v>18.7</v>
      </c>
      <c r="K44" s="152">
        <v>18.399999999999999</v>
      </c>
      <c r="L44" s="152">
        <v>18.7</v>
      </c>
      <c r="M44" s="152">
        <v>19.7</v>
      </c>
      <c r="N44" s="210">
        <f>SUM(B44:M44)/12</f>
        <v>18.841666666666665</v>
      </c>
      <c r="O44" s="210">
        <f t="shared" ref="O44:O45" si="2">ROUND(N44/N43*100,1)</f>
        <v>83.7</v>
      </c>
      <c r="P44" s="154"/>
      <c r="Q44" s="213"/>
      <c r="R44" s="213"/>
      <c r="S44" s="154"/>
      <c r="T44" s="154"/>
      <c r="U44" s="154"/>
      <c r="V44" s="154"/>
      <c r="W44" s="154"/>
      <c r="X44" s="154"/>
      <c r="Y44" s="154"/>
      <c r="Z44" s="154"/>
    </row>
    <row r="45" spans="1:26" ht="11.1" customHeight="1">
      <c r="A45" s="6" t="s">
        <v>186</v>
      </c>
      <c r="B45" s="152">
        <v>19.8</v>
      </c>
      <c r="C45" s="152">
        <v>20.3</v>
      </c>
      <c r="D45" s="152">
        <v>19.8</v>
      </c>
      <c r="E45" s="152">
        <v>19.100000000000001</v>
      </c>
      <c r="F45" s="152">
        <v>18.600000000000001</v>
      </c>
      <c r="G45" s="152">
        <v>18.600000000000001</v>
      </c>
      <c r="H45" s="152">
        <v>17.899999999999999</v>
      </c>
      <c r="I45" s="152">
        <v>18.2</v>
      </c>
      <c r="J45" s="152">
        <v>18.2</v>
      </c>
      <c r="K45" s="152">
        <v>18.100000000000001</v>
      </c>
      <c r="L45" s="152">
        <v>18.100000000000001</v>
      </c>
      <c r="M45" s="152">
        <v>18.2</v>
      </c>
      <c r="N45" s="210">
        <f>SUM(B45:M45)/12</f>
        <v>18.741666666666664</v>
      </c>
      <c r="O45" s="210">
        <f t="shared" si="2"/>
        <v>99.5</v>
      </c>
      <c r="P45" s="154"/>
      <c r="Q45" s="213"/>
      <c r="R45" s="213"/>
      <c r="S45" s="154"/>
      <c r="T45" s="154"/>
      <c r="U45" s="154"/>
      <c r="V45" s="154"/>
      <c r="W45" s="154"/>
      <c r="X45" s="154"/>
      <c r="Y45" s="154"/>
      <c r="Z45" s="154"/>
    </row>
    <row r="46" spans="1:26" ht="11.1" customHeight="1">
      <c r="A46" s="6" t="s">
        <v>191</v>
      </c>
      <c r="B46" s="152">
        <v>19.399999999999999</v>
      </c>
      <c r="C46" s="152">
        <v>19.3</v>
      </c>
      <c r="D46" s="152">
        <v>19</v>
      </c>
      <c r="E46" s="152">
        <v>19.100000000000001</v>
      </c>
      <c r="F46" s="152">
        <v>18.8</v>
      </c>
      <c r="G46" s="152">
        <v>19.100000000000001</v>
      </c>
      <c r="H46" s="152">
        <v>19.100000000000001</v>
      </c>
      <c r="I46" s="152">
        <v>18.3</v>
      </c>
      <c r="J46" s="152">
        <v>18.2</v>
      </c>
      <c r="K46" s="152">
        <v>17.5</v>
      </c>
      <c r="L46" s="152">
        <v>16.8</v>
      </c>
      <c r="M46" s="152">
        <v>17.100000000000001</v>
      </c>
      <c r="N46" s="210">
        <f>SUM(B46:M46)/12</f>
        <v>18.475000000000001</v>
      </c>
      <c r="O46" s="210">
        <v>98.9</v>
      </c>
      <c r="P46" s="154"/>
      <c r="Q46" s="213"/>
      <c r="R46" s="213"/>
      <c r="S46" s="154"/>
      <c r="T46" s="154"/>
      <c r="U46" s="154"/>
      <c r="V46" s="154"/>
      <c r="W46" s="154"/>
      <c r="X46" s="154"/>
      <c r="Y46" s="154"/>
      <c r="Z46" s="154"/>
    </row>
    <row r="47" spans="1:26" ht="11.1" customHeight="1">
      <c r="A47" s="6" t="s">
        <v>206</v>
      </c>
      <c r="B47" s="152">
        <v>17.2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210">
        <f>SUM(B47:M47)/12</f>
        <v>1.4333333333333333</v>
      </c>
      <c r="O47" s="210">
        <v>98.9</v>
      </c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</row>
    <row r="48" spans="1:26" ht="6.75" customHeight="1">
      <c r="N48" s="48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</row>
    <row r="49" spans="14:26" ht="9" hidden="1" customHeight="1">
      <c r="N49" s="48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</row>
    <row r="61" spans="14:26" ht="9" customHeight="1"/>
    <row r="62" spans="14:26" ht="9" customHeight="1"/>
    <row r="63" spans="14:26" ht="9" customHeight="1"/>
    <row r="64" spans="14:26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48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1.1" customHeight="1">
      <c r="A70" s="6"/>
      <c r="B70" s="7" t="s">
        <v>76</v>
      </c>
      <c r="C70" s="7" t="s">
        <v>77</v>
      </c>
      <c r="D70" s="7" t="s">
        <v>78</v>
      </c>
      <c r="E70" s="7" t="s">
        <v>79</v>
      </c>
      <c r="F70" s="7" t="s">
        <v>80</v>
      </c>
      <c r="G70" s="7" t="s">
        <v>81</v>
      </c>
      <c r="H70" s="7" t="s">
        <v>82</v>
      </c>
      <c r="I70" s="7" t="s">
        <v>83</v>
      </c>
      <c r="J70" s="7" t="s">
        <v>84</v>
      </c>
      <c r="K70" s="7" t="s">
        <v>85</v>
      </c>
      <c r="L70" s="7" t="s">
        <v>86</v>
      </c>
      <c r="M70" s="7" t="s">
        <v>87</v>
      </c>
      <c r="N70" s="204" t="s">
        <v>122</v>
      </c>
      <c r="O70" s="204" t="s">
        <v>123</v>
      </c>
      <c r="P70" s="48"/>
      <c r="Q70" s="48"/>
      <c r="R70" s="48"/>
      <c r="S70" s="48"/>
      <c r="T70" s="48"/>
      <c r="U70" s="48"/>
      <c r="V70" s="48"/>
      <c r="W70" s="48"/>
      <c r="Y70" s="48"/>
      <c r="Z70" s="48"/>
    </row>
    <row r="71" spans="1:26" ht="11.1" customHeight="1">
      <c r="A71" s="6" t="s">
        <v>172</v>
      </c>
      <c r="B71" s="145">
        <v>50.6</v>
      </c>
      <c r="C71" s="145">
        <v>59.7</v>
      </c>
      <c r="D71" s="145">
        <v>59.2</v>
      </c>
      <c r="E71" s="145">
        <v>58</v>
      </c>
      <c r="F71" s="145">
        <v>51.7</v>
      </c>
      <c r="G71" s="145">
        <v>50.6</v>
      </c>
      <c r="H71" s="145">
        <v>49.6</v>
      </c>
      <c r="I71" s="145">
        <v>51.4</v>
      </c>
      <c r="J71" s="145">
        <v>56.8</v>
      </c>
      <c r="K71" s="145">
        <v>55.7</v>
      </c>
      <c r="L71" s="145">
        <v>61.1</v>
      </c>
      <c r="M71" s="145">
        <v>66.099999999999994</v>
      </c>
      <c r="N71" s="209">
        <f>SUM(B71:M71)/12</f>
        <v>55.875000000000007</v>
      </c>
      <c r="O71" s="210">
        <v>98</v>
      </c>
      <c r="P71" s="48"/>
      <c r="Q71" s="17"/>
      <c r="R71" s="17"/>
      <c r="S71" s="48"/>
      <c r="T71" s="48"/>
      <c r="U71" s="48"/>
      <c r="V71" s="48"/>
      <c r="W71" s="48"/>
      <c r="Y71" s="48"/>
      <c r="Z71" s="48"/>
    </row>
    <row r="72" spans="1:26" ht="11.1" customHeight="1">
      <c r="A72" s="6" t="s">
        <v>174</v>
      </c>
      <c r="B72" s="145">
        <v>51.9</v>
      </c>
      <c r="C72" s="145">
        <v>57.5</v>
      </c>
      <c r="D72" s="145">
        <v>67.900000000000006</v>
      </c>
      <c r="E72" s="145">
        <v>70.8</v>
      </c>
      <c r="F72" s="145">
        <v>59.1</v>
      </c>
      <c r="G72" s="145">
        <v>65.8</v>
      </c>
      <c r="H72" s="145">
        <v>60.1</v>
      </c>
      <c r="I72" s="145">
        <v>57.8</v>
      </c>
      <c r="J72" s="145">
        <v>64.7</v>
      </c>
      <c r="K72" s="145">
        <v>58.7</v>
      </c>
      <c r="L72" s="145">
        <v>59.8</v>
      </c>
      <c r="M72" s="145">
        <v>58.8</v>
      </c>
      <c r="N72" s="209">
        <f>SUM(B72:M72)/12</f>
        <v>61.07500000000001</v>
      </c>
      <c r="O72" s="210">
        <f t="shared" ref="O72:O74" si="3">ROUND(N72/N71*100,1)</f>
        <v>109.3</v>
      </c>
      <c r="P72" s="48"/>
      <c r="Q72" s="17"/>
      <c r="R72" s="17"/>
      <c r="S72" s="48"/>
      <c r="T72" s="48"/>
      <c r="U72" s="48"/>
      <c r="V72" s="48"/>
      <c r="W72" s="48"/>
      <c r="Y72" s="48"/>
      <c r="Z72" s="48"/>
    </row>
    <row r="73" spans="1:26" ht="11.1" customHeight="1">
      <c r="A73" s="6" t="s">
        <v>186</v>
      </c>
      <c r="B73" s="145">
        <v>56</v>
      </c>
      <c r="C73" s="145">
        <v>56.2</v>
      </c>
      <c r="D73" s="145">
        <v>61.6</v>
      </c>
      <c r="E73" s="145">
        <v>64.7</v>
      </c>
      <c r="F73" s="145">
        <v>57.9</v>
      </c>
      <c r="G73" s="145">
        <v>62.6</v>
      </c>
      <c r="H73" s="145">
        <v>61.9</v>
      </c>
      <c r="I73" s="145">
        <v>67.599999999999994</v>
      </c>
      <c r="J73" s="145">
        <v>63.8</v>
      </c>
      <c r="K73" s="145">
        <v>62.6</v>
      </c>
      <c r="L73" s="145">
        <v>68.7</v>
      </c>
      <c r="M73" s="145">
        <v>64.3</v>
      </c>
      <c r="N73" s="209">
        <f>SUM(B73:M73)/12</f>
        <v>62.324999999999996</v>
      </c>
      <c r="O73" s="210">
        <f t="shared" si="3"/>
        <v>102</v>
      </c>
      <c r="Q73" s="17"/>
      <c r="R73" s="17"/>
    </row>
    <row r="74" spans="1:26" ht="11.1" customHeight="1">
      <c r="A74" s="6" t="s">
        <v>191</v>
      </c>
      <c r="B74" s="145">
        <v>58</v>
      </c>
      <c r="C74" s="145">
        <v>58.6</v>
      </c>
      <c r="D74" s="145">
        <v>62.1</v>
      </c>
      <c r="E74" s="145">
        <v>65.5</v>
      </c>
      <c r="F74" s="145">
        <v>52.1</v>
      </c>
      <c r="G74" s="145">
        <v>64.7</v>
      </c>
      <c r="H74" s="145">
        <v>59.1</v>
      </c>
      <c r="I74" s="145">
        <v>54.4</v>
      </c>
      <c r="J74" s="145">
        <v>57.8</v>
      </c>
      <c r="K74" s="145">
        <v>61.1</v>
      </c>
      <c r="L74" s="145">
        <v>66.400000000000006</v>
      </c>
      <c r="M74" s="145">
        <v>69.7</v>
      </c>
      <c r="N74" s="209">
        <f>SUM(B74:M74)/12</f>
        <v>60.791666666666664</v>
      </c>
      <c r="O74" s="210">
        <f t="shared" si="3"/>
        <v>97.5</v>
      </c>
      <c r="Q74" s="17"/>
      <c r="R74" s="17"/>
    </row>
    <row r="75" spans="1:26" ht="11.1" customHeight="1">
      <c r="A75" s="6" t="s">
        <v>191</v>
      </c>
      <c r="B75" s="145">
        <v>54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209">
        <f>SUM(B75:M75)/12</f>
        <v>4.5</v>
      </c>
      <c r="O75" s="210">
        <f t="shared" ref="O75" si="4">ROUND(N75/N74*100,1)</f>
        <v>7.4</v>
      </c>
    </row>
    <row r="76" spans="1:26" ht="9.9499999999999993" customHeight="1"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Z93"/>
  <sheetViews>
    <sheetView workbookViewId="0">
      <selection activeCell="X77" sqref="X77"/>
    </sheetView>
  </sheetViews>
  <sheetFormatPr defaultColWidth="7.625" defaultRowHeight="9.9499999999999993" customHeight="1"/>
  <cols>
    <col min="1" max="1" width="7.625" customWidth="1"/>
    <col min="2" max="13" width="6.125" customWidth="1"/>
  </cols>
  <sheetData>
    <row r="3" spans="12:26" ht="9.9499999999999993" customHeight="1">
      <c r="L3" s="48"/>
      <c r="M3" s="47"/>
      <c r="N3" s="48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2:26" ht="9.9499999999999993" customHeight="1">
      <c r="L4" s="48"/>
      <c r="M4" s="154"/>
      <c r="N4" s="48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</row>
    <row r="5" spans="12:26" ht="9.9499999999999993" customHeight="1">
      <c r="L5" s="48"/>
      <c r="M5" s="154"/>
      <c r="N5" s="48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</row>
    <row r="6" spans="12:26" ht="9.9499999999999993" customHeight="1">
      <c r="L6" s="48"/>
      <c r="M6" s="154"/>
      <c r="N6" s="48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</row>
    <row r="7" spans="12:26" ht="9.9499999999999993" customHeight="1">
      <c r="L7" s="48"/>
      <c r="M7" s="154"/>
      <c r="N7" s="48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</row>
    <row r="8" spans="12:26" ht="9.9499999999999993" customHeight="1">
      <c r="L8" s="48"/>
      <c r="M8" s="154"/>
      <c r="N8" s="48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</row>
    <row r="9" spans="12:26" ht="9.9499999999999993" customHeight="1"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2:26" ht="9.9499999999999993" customHeight="1"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2:26" ht="9.9499999999999993" customHeight="1"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2:26" ht="9.9499999999999993" customHeight="1"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2:26" ht="9.9499999999999993" customHeight="1"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2:26" ht="9.9499999999999993" customHeight="1">
      <c r="L14" s="48"/>
      <c r="M14" s="47"/>
    </row>
    <row r="15" spans="12:26" ht="9.9499999999999993" customHeight="1">
      <c r="L15" s="48"/>
      <c r="M15" s="154"/>
    </row>
    <row r="16" spans="12:26" ht="9.9499999999999993" customHeight="1">
      <c r="L16" s="48"/>
      <c r="M16" s="154"/>
    </row>
    <row r="17" spans="1:24" ht="9.9499999999999993" customHeight="1">
      <c r="L17" s="48"/>
      <c r="M17" s="154"/>
    </row>
    <row r="18" spans="1:24" ht="9.9499999999999993" customHeight="1">
      <c r="L18" s="48"/>
      <c r="M18" s="154"/>
    </row>
    <row r="19" spans="1:24" ht="9.9499999999999993" customHeight="1">
      <c r="L19" s="48"/>
      <c r="M19" s="154"/>
    </row>
    <row r="20" spans="1:24" ht="9.9499999999999993" customHeight="1">
      <c r="L20" s="48"/>
      <c r="M20" s="48"/>
    </row>
    <row r="21" spans="1:24" ht="9.9499999999999993" customHeight="1">
      <c r="L21" s="48"/>
      <c r="M21" s="48"/>
    </row>
    <row r="22" spans="1:24" ht="9.9499999999999993" customHeight="1">
      <c r="L22" s="48"/>
      <c r="M22" s="48"/>
    </row>
    <row r="23" spans="1:24" ht="3" customHeight="1"/>
    <row r="24" spans="1:24" ht="11.1" customHeight="1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2" t="s">
        <v>123</v>
      </c>
    </row>
    <row r="25" spans="1:24" ht="11.1" customHeight="1">
      <c r="A25" s="6" t="s">
        <v>172</v>
      </c>
      <c r="B25" s="152">
        <v>18</v>
      </c>
      <c r="C25" s="152">
        <v>21.8</v>
      </c>
      <c r="D25" s="152">
        <v>22.1</v>
      </c>
      <c r="E25" s="152">
        <v>19</v>
      </c>
      <c r="F25" s="152">
        <v>19.3</v>
      </c>
      <c r="G25" s="152">
        <v>17.8</v>
      </c>
      <c r="H25" s="152">
        <v>20.3</v>
      </c>
      <c r="I25" s="152">
        <v>18.899999999999999</v>
      </c>
      <c r="J25" s="152">
        <v>18.600000000000001</v>
      </c>
      <c r="K25" s="152">
        <v>20.100000000000001</v>
      </c>
      <c r="L25" s="152">
        <v>17.3</v>
      </c>
      <c r="M25" s="152">
        <v>19.2</v>
      </c>
      <c r="N25" s="210">
        <f>SUM(B25:M25)</f>
        <v>232.4</v>
      </c>
      <c r="O25" s="147">
        <v>102.2</v>
      </c>
      <c r="Q25" s="17"/>
      <c r="R25" s="17"/>
    </row>
    <row r="26" spans="1:24" ht="11.1" customHeight="1">
      <c r="A26" s="6" t="s">
        <v>174</v>
      </c>
      <c r="B26" s="152">
        <v>16.7</v>
      </c>
      <c r="C26" s="152">
        <v>20</v>
      </c>
      <c r="D26" s="152">
        <v>21.5</v>
      </c>
      <c r="E26" s="152">
        <v>20.7</v>
      </c>
      <c r="F26" s="152">
        <v>21.3</v>
      </c>
      <c r="G26" s="152">
        <v>24.4</v>
      </c>
      <c r="H26" s="152">
        <v>20.2</v>
      </c>
      <c r="I26" s="152">
        <v>20.7</v>
      </c>
      <c r="J26" s="152">
        <v>19.7</v>
      </c>
      <c r="K26" s="152">
        <v>18.8</v>
      </c>
      <c r="L26" s="152">
        <v>19</v>
      </c>
      <c r="M26" s="152">
        <v>21.1</v>
      </c>
      <c r="N26" s="210">
        <f>SUM(B26:M26)</f>
        <v>244.09999999999997</v>
      </c>
      <c r="O26" s="147">
        <f t="shared" ref="O26:O28" si="0">ROUND(N26/N25*100,1)</f>
        <v>105</v>
      </c>
      <c r="Q26" s="17"/>
      <c r="R26" s="17"/>
    </row>
    <row r="27" spans="1:24" ht="11.1" customHeight="1">
      <c r="A27" s="6" t="s">
        <v>186</v>
      </c>
      <c r="B27" s="152">
        <v>19.399999999999999</v>
      </c>
      <c r="C27" s="152">
        <v>17.7</v>
      </c>
      <c r="D27" s="152">
        <v>21.9</v>
      </c>
      <c r="E27" s="152">
        <v>20</v>
      </c>
      <c r="F27" s="152">
        <v>18.100000000000001</v>
      </c>
      <c r="G27" s="152">
        <v>26.3</v>
      </c>
      <c r="H27" s="152">
        <v>22.3</v>
      </c>
      <c r="I27" s="152">
        <v>19.2</v>
      </c>
      <c r="J27" s="152">
        <v>19.7</v>
      </c>
      <c r="K27" s="152">
        <v>21.1</v>
      </c>
      <c r="L27" s="152">
        <v>20.5</v>
      </c>
      <c r="M27" s="152">
        <v>18.2</v>
      </c>
      <c r="N27" s="210">
        <f>SUM(B27:M27)</f>
        <v>244.39999999999995</v>
      </c>
      <c r="O27" s="147">
        <f t="shared" si="0"/>
        <v>100.1</v>
      </c>
      <c r="Q27" s="17"/>
      <c r="R27" s="17"/>
    </row>
    <row r="28" spans="1:24" ht="11.1" customHeight="1">
      <c r="A28" s="6" t="s">
        <v>191</v>
      </c>
      <c r="B28" s="152">
        <v>17.100000000000001</v>
      </c>
      <c r="C28" s="152">
        <v>17.8</v>
      </c>
      <c r="D28" s="152">
        <v>19</v>
      </c>
      <c r="E28" s="152">
        <v>21.4</v>
      </c>
      <c r="F28" s="152">
        <v>19</v>
      </c>
      <c r="G28" s="152">
        <v>20.100000000000001</v>
      </c>
      <c r="H28" s="152">
        <v>19.600000000000001</v>
      </c>
      <c r="I28" s="152">
        <v>16.3</v>
      </c>
      <c r="J28" s="152">
        <v>15.8</v>
      </c>
      <c r="K28" s="152">
        <v>19</v>
      </c>
      <c r="L28" s="152">
        <v>17.399999999999999</v>
      </c>
      <c r="M28" s="152">
        <v>16.600000000000001</v>
      </c>
      <c r="N28" s="210">
        <f>SUM(B28:M28)</f>
        <v>219.10000000000002</v>
      </c>
      <c r="O28" s="147">
        <f t="shared" si="0"/>
        <v>89.6</v>
      </c>
      <c r="Q28" s="17"/>
      <c r="R28" s="17"/>
    </row>
    <row r="29" spans="1:24" ht="11.1" customHeight="1">
      <c r="A29" s="6" t="s">
        <v>206</v>
      </c>
      <c r="B29" s="152">
        <v>16.899999999999999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210">
        <f>SUM(B29:M29)</f>
        <v>16.899999999999999</v>
      </c>
      <c r="O29" s="147">
        <f t="shared" ref="O29" si="1">ROUND(N29/N28*100,1)</f>
        <v>7.7</v>
      </c>
    </row>
    <row r="30" spans="1:24" ht="9.9499999999999993" customHeight="1">
      <c r="N30" s="149"/>
      <c r="O30" s="149"/>
    </row>
    <row r="31" spans="1:24" ht="9.9499999999999993" customHeight="1"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51" spans="1:26" ht="9.9499999999999993" customHeight="1">
      <c r="O51" s="48"/>
    </row>
    <row r="52" spans="1:26" ht="7.5" customHeight="1"/>
    <row r="53" spans="1:26" ht="11.1" customHeight="1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4" t="s">
        <v>122</v>
      </c>
      <c r="O53" s="148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>
      <c r="A54" s="6" t="s">
        <v>172</v>
      </c>
      <c r="B54" s="152">
        <v>40.5</v>
      </c>
      <c r="C54" s="152">
        <v>42.5</v>
      </c>
      <c r="D54" s="152">
        <v>41.8</v>
      </c>
      <c r="E54" s="152">
        <v>40.1</v>
      </c>
      <c r="F54" s="152">
        <v>43</v>
      </c>
      <c r="G54" s="152">
        <v>42.8</v>
      </c>
      <c r="H54" s="152">
        <v>42.7</v>
      </c>
      <c r="I54" s="152">
        <v>42.3</v>
      </c>
      <c r="J54" s="152">
        <v>41</v>
      </c>
      <c r="K54" s="152">
        <v>40.700000000000003</v>
      </c>
      <c r="L54" s="152">
        <v>38</v>
      </c>
      <c r="M54" s="152">
        <v>36.4</v>
      </c>
      <c r="N54" s="210">
        <f>SUM(B54:M54)/12</f>
        <v>40.983333333333327</v>
      </c>
      <c r="O54" s="287">
        <v>102.7</v>
      </c>
      <c r="P54" s="154"/>
      <c r="Q54" s="285"/>
      <c r="R54" s="285"/>
      <c r="S54" s="154"/>
      <c r="T54" s="154"/>
      <c r="U54" s="154"/>
      <c r="V54" s="154"/>
      <c r="W54" s="154"/>
      <c r="X54" s="154"/>
      <c r="Y54" s="154"/>
      <c r="Z54" s="154"/>
    </row>
    <row r="55" spans="1:26" ht="11.1" customHeight="1">
      <c r="A55" s="6" t="s">
        <v>174</v>
      </c>
      <c r="B55" s="152">
        <v>36.9</v>
      </c>
      <c r="C55" s="152">
        <v>38.200000000000003</v>
      </c>
      <c r="D55" s="152">
        <v>38.200000000000003</v>
      </c>
      <c r="E55" s="152">
        <v>36.4</v>
      </c>
      <c r="F55" s="152">
        <v>37.700000000000003</v>
      </c>
      <c r="G55" s="152">
        <v>38.799999999999997</v>
      </c>
      <c r="H55" s="152">
        <v>38.299999999999997</v>
      </c>
      <c r="I55" s="152">
        <v>40</v>
      </c>
      <c r="J55" s="152">
        <v>40.700000000000003</v>
      </c>
      <c r="K55" s="152">
        <v>40.200000000000003</v>
      </c>
      <c r="L55" s="152">
        <v>40.1</v>
      </c>
      <c r="M55" s="152">
        <v>39.200000000000003</v>
      </c>
      <c r="N55" s="210">
        <f>SUM(B55:M55)/12</f>
        <v>38.725000000000001</v>
      </c>
      <c r="O55" s="287">
        <f t="shared" ref="O55:O56" si="2">ROUND(N55/N54*100,1)</f>
        <v>94.5</v>
      </c>
      <c r="P55" s="154"/>
      <c r="Q55" s="285"/>
      <c r="R55" s="285"/>
      <c r="S55" s="154"/>
      <c r="T55" s="154"/>
      <c r="U55" s="154"/>
      <c r="V55" s="154"/>
      <c r="W55" s="154"/>
      <c r="X55" s="154"/>
      <c r="Y55" s="154"/>
      <c r="Z55" s="154"/>
    </row>
    <row r="56" spans="1:26" ht="11.1" customHeight="1">
      <c r="A56" s="6" t="s">
        <v>186</v>
      </c>
      <c r="B56" s="152">
        <v>38.6</v>
      </c>
      <c r="C56" s="152">
        <v>36.700000000000003</v>
      </c>
      <c r="D56" s="152">
        <v>37.4</v>
      </c>
      <c r="E56" s="152">
        <v>36.6</v>
      </c>
      <c r="F56" s="152">
        <v>37.4</v>
      </c>
      <c r="G56" s="152">
        <v>40.700000000000003</v>
      </c>
      <c r="H56" s="152">
        <v>37</v>
      </c>
      <c r="I56" s="152">
        <v>35.700000000000003</v>
      </c>
      <c r="J56" s="152">
        <v>34.6</v>
      </c>
      <c r="K56" s="152">
        <v>35.299999999999997</v>
      </c>
      <c r="L56" s="152">
        <v>36.700000000000003</v>
      </c>
      <c r="M56" s="152">
        <v>36.1</v>
      </c>
      <c r="N56" s="210">
        <f>SUM(B56:M56)/12</f>
        <v>36.900000000000006</v>
      </c>
      <c r="O56" s="287">
        <f t="shared" si="2"/>
        <v>95.3</v>
      </c>
      <c r="P56" s="154"/>
      <c r="Q56" s="285"/>
      <c r="R56" s="285"/>
      <c r="S56" s="154"/>
      <c r="T56" s="154"/>
      <c r="U56" s="154"/>
      <c r="V56" s="154"/>
      <c r="W56" s="154"/>
      <c r="X56" s="154"/>
      <c r="Y56" s="154"/>
      <c r="Z56" s="154"/>
    </row>
    <row r="57" spans="1:26" ht="11.1" customHeight="1">
      <c r="A57" s="6" t="s">
        <v>191</v>
      </c>
      <c r="B57" s="152">
        <v>36</v>
      </c>
      <c r="C57" s="152">
        <v>35.9</v>
      </c>
      <c r="D57" s="152">
        <v>35.4</v>
      </c>
      <c r="E57" s="152">
        <v>35.6</v>
      </c>
      <c r="F57" s="152">
        <v>37</v>
      </c>
      <c r="G57" s="152">
        <v>37.4</v>
      </c>
      <c r="H57" s="152">
        <v>38.9</v>
      </c>
      <c r="I57" s="152">
        <v>38.700000000000003</v>
      </c>
      <c r="J57" s="152">
        <v>37.4</v>
      </c>
      <c r="K57" s="152">
        <v>38.299999999999997</v>
      </c>
      <c r="L57" s="152">
        <v>37.1</v>
      </c>
      <c r="M57" s="152">
        <v>34.5</v>
      </c>
      <c r="N57" s="210">
        <f>SUM(B57:M57)/12</f>
        <v>36.85</v>
      </c>
      <c r="O57" s="287">
        <v>100</v>
      </c>
      <c r="P57" s="154"/>
      <c r="Q57" s="285"/>
      <c r="R57" s="285"/>
      <c r="S57" s="154"/>
      <c r="T57" s="154"/>
      <c r="U57" s="154"/>
      <c r="V57" s="154"/>
      <c r="W57" s="154"/>
      <c r="X57" s="154"/>
      <c r="Y57" s="154"/>
      <c r="Z57" s="154"/>
    </row>
    <row r="58" spans="1:26" ht="11.1" customHeight="1">
      <c r="A58" s="6" t="s">
        <v>206</v>
      </c>
      <c r="B58" s="152">
        <v>36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210">
        <f>SUM(B58:M58)/12</f>
        <v>3</v>
      </c>
      <c r="O58" s="287">
        <v>100</v>
      </c>
      <c r="P58" s="154"/>
      <c r="Q58" s="213"/>
      <c r="R58" s="213"/>
      <c r="S58" s="154"/>
      <c r="T58" s="154"/>
      <c r="U58" s="154"/>
      <c r="V58" s="154"/>
      <c r="W58" s="154"/>
      <c r="X58" s="154"/>
      <c r="Y58" s="154"/>
      <c r="Z58" s="154"/>
    </row>
    <row r="59" spans="1:26" ht="6" customHeight="1">
      <c r="N59" s="48"/>
      <c r="O59" s="211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9.9499999999999993" customHeight="1">
      <c r="O60" s="212"/>
    </row>
    <row r="65" spans="7:26" ht="9.9499999999999993" customHeight="1">
      <c r="G65" s="155"/>
    </row>
    <row r="66" spans="7:26" ht="9.9499999999999993" customHeight="1"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7:26" ht="9.9499999999999993" customHeight="1"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7:26" ht="9.9499999999999993" customHeight="1"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7:26" ht="9.9499999999999993" customHeight="1"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7:26" ht="9.9499999999999993" customHeight="1">
      <c r="N70" s="48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7:26" ht="9.9499999999999993" customHeight="1"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7:26" ht="9.9499999999999993" customHeight="1">
      <c r="N72" s="48"/>
      <c r="O72" s="48"/>
      <c r="P72" s="48"/>
      <c r="Q72" s="48"/>
      <c r="R72" s="48"/>
      <c r="S72" s="18"/>
      <c r="T72" s="48"/>
      <c r="U72" s="48"/>
      <c r="V72" s="48"/>
      <c r="W72" s="48"/>
      <c r="X72" s="48"/>
      <c r="Y72" s="48"/>
      <c r="Z72" s="48"/>
    </row>
    <row r="73" spans="7:26" ht="9.9499999999999993" customHeight="1"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7:26" ht="9.9499999999999993" customHeight="1"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7:26" ht="9.9499999999999993" customHeight="1"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82" spans="1:18" ht="4.5" customHeight="1"/>
    <row r="83" spans="1:18" ht="11.1" customHeight="1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4" t="s">
        <v>122</v>
      </c>
      <c r="O83" s="148" t="s">
        <v>124</v>
      </c>
    </row>
    <row r="84" spans="1:18" s="149" customFormat="1" ht="11.1" customHeight="1">
      <c r="A84" s="6" t="s">
        <v>172</v>
      </c>
      <c r="B84" s="145">
        <v>43.5</v>
      </c>
      <c r="C84" s="147">
        <v>50</v>
      </c>
      <c r="D84" s="145">
        <v>53.2</v>
      </c>
      <c r="E84" s="145">
        <v>48.5</v>
      </c>
      <c r="F84" s="145">
        <v>42.9</v>
      </c>
      <c r="G84" s="145">
        <v>41.7</v>
      </c>
      <c r="H84" s="147">
        <v>47.4</v>
      </c>
      <c r="I84" s="145">
        <v>45</v>
      </c>
      <c r="J84" s="145">
        <v>46.3</v>
      </c>
      <c r="K84" s="145">
        <v>49.6</v>
      </c>
      <c r="L84" s="145">
        <v>47.6</v>
      </c>
      <c r="M84" s="145">
        <v>53.7</v>
      </c>
      <c r="N84" s="209">
        <f t="shared" ref="N84:N87" si="3">SUM(B84:M84)/12</f>
        <v>47.45000000000001</v>
      </c>
      <c r="O84" s="287">
        <v>100</v>
      </c>
      <c r="Q84" s="286"/>
      <c r="R84" s="286"/>
    </row>
    <row r="85" spans="1:18" s="149" customFormat="1" ht="11.1" customHeight="1">
      <c r="A85" s="6" t="s">
        <v>174</v>
      </c>
      <c r="B85" s="145">
        <v>44.8</v>
      </c>
      <c r="C85" s="147">
        <v>51.5</v>
      </c>
      <c r="D85" s="145">
        <v>56.2</v>
      </c>
      <c r="E85" s="145">
        <v>57.8</v>
      </c>
      <c r="F85" s="145">
        <v>55.6</v>
      </c>
      <c r="G85" s="145">
        <v>62.4</v>
      </c>
      <c r="H85" s="147">
        <v>53</v>
      </c>
      <c r="I85" s="145">
        <v>50.6</v>
      </c>
      <c r="J85" s="145">
        <v>48</v>
      </c>
      <c r="K85" s="145">
        <v>47.1</v>
      </c>
      <c r="L85" s="145">
        <v>47.3</v>
      </c>
      <c r="M85" s="145">
        <v>54.3</v>
      </c>
      <c r="N85" s="209">
        <f t="shared" si="3"/>
        <v>52.383333333333326</v>
      </c>
      <c r="O85" s="287">
        <f t="shared" ref="O85:O87" si="4">ROUND(N85/N84*100,1)</f>
        <v>110.4</v>
      </c>
      <c r="Q85" s="286"/>
      <c r="R85" s="286"/>
    </row>
    <row r="86" spans="1:18" s="149" customFormat="1" ht="11.1" customHeight="1">
      <c r="A86" s="6" t="s">
        <v>186</v>
      </c>
      <c r="B86" s="145">
        <v>50.7</v>
      </c>
      <c r="C86" s="147">
        <v>49.7</v>
      </c>
      <c r="D86" s="145">
        <v>58.3</v>
      </c>
      <c r="E86" s="145">
        <v>55.1</v>
      </c>
      <c r="F86" s="145">
        <v>47.9</v>
      </c>
      <c r="G86" s="145">
        <v>63.1</v>
      </c>
      <c r="H86" s="147">
        <v>62.3</v>
      </c>
      <c r="I86" s="145">
        <v>54.5</v>
      </c>
      <c r="J86" s="145">
        <v>57.7</v>
      </c>
      <c r="K86" s="145">
        <v>59.4</v>
      </c>
      <c r="L86" s="145">
        <v>55.1</v>
      </c>
      <c r="M86" s="145">
        <v>50.9</v>
      </c>
      <c r="N86" s="209">
        <f t="shared" si="3"/>
        <v>55.391666666666673</v>
      </c>
      <c r="O86" s="287">
        <f t="shared" si="4"/>
        <v>105.7</v>
      </c>
      <c r="Q86" s="286"/>
      <c r="R86" s="286"/>
    </row>
    <row r="87" spans="1:18" s="149" customFormat="1" ht="11.1" customHeight="1">
      <c r="A87" s="6" t="s">
        <v>191</v>
      </c>
      <c r="B87" s="145">
        <v>47.5</v>
      </c>
      <c r="C87" s="147">
        <v>49.6</v>
      </c>
      <c r="D87" s="145">
        <v>53.9</v>
      </c>
      <c r="E87" s="145">
        <v>60.2</v>
      </c>
      <c r="F87" s="145">
        <v>50.4</v>
      </c>
      <c r="G87" s="145">
        <v>53.5</v>
      </c>
      <c r="H87" s="147">
        <v>49.4</v>
      </c>
      <c r="I87" s="145">
        <v>42.2</v>
      </c>
      <c r="J87" s="145">
        <v>43.3</v>
      </c>
      <c r="K87" s="145">
        <v>49.1</v>
      </c>
      <c r="L87" s="145">
        <v>47.6</v>
      </c>
      <c r="M87" s="145">
        <v>50.1</v>
      </c>
      <c r="N87" s="209">
        <f t="shared" si="3"/>
        <v>49.733333333333327</v>
      </c>
      <c r="O87" s="287">
        <f t="shared" si="4"/>
        <v>89.8</v>
      </c>
      <c r="Q87" s="286"/>
      <c r="R87" s="286"/>
    </row>
    <row r="88" spans="1:18" ht="11.1" customHeight="1">
      <c r="A88" s="6" t="s">
        <v>206</v>
      </c>
      <c r="B88" s="145">
        <v>45.8</v>
      </c>
      <c r="C88" s="147"/>
      <c r="D88" s="145"/>
      <c r="E88" s="145"/>
      <c r="F88" s="145"/>
      <c r="G88" s="145"/>
      <c r="H88" s="147"/>
      <c r="I88" s="145"/>
      <c r="J88" s="145"/>
      <c r="K88" s="145"/>
      <c r="L88" s="145"/>
      <c r="M88" s="145"/>
      <c r="N88" s="209">
        <f t="shared" ref="N88" si="5">SUM(B88:M88)/12</f>
        <v>3.8166666666666664</v>
      </c>
      <c r="O88" s="287">
        <f t="shared" ref="O88" si="6">ROUND(N88/N87*100,1)</f>
        <v>7.7</v>
      </c>
      <c r="Q88" s="17"/>
    </row>
    <row r="89" spans="1:18" ht="9.9499999999999993" customHeight="1">
      <c r="F89" s="379"/>
      <c r="O89" s="157"/>
    </row>
    <row r="90" spans="1:18" ht="9.9499999999999993" customHeight="1">
      <c r="G90" s="157"/>
    </row>
    <row r="93" spans="1:18" ht="30" customHeight="1">
      <c r="N93" s="4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Z90"/>
  <sheetViews>
    <sheetView workbookViewId="0">
      <selection activeCell="U61" sqref="U61"/>
    </sheetView>
  </sheetViews>
  <sheetFormatPr defaultRowHeight="9.9499999999999993" customHeight="1"/>
  <cols>
    <col min="1" max="1" width="7.625" customWidth="1"/>
    <col min="2" max="13" width="6.125" customWidth="1"/>
    <col min="14" max="26" width="7.625" customWidth="1"/>
  </cols>
  <sheetData>
    <row r="18" spans="1:26" ht="9.9499999999999993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23" spans="1:26" ht="3" customHeight="1"/>
    <row r="24" spans="1:26" ht="11.1" customHeight="1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48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>
      <c r="A25" s="6" t="s">
        <v>172</v>
      </c>
      <c r="B25" s="156">
        <v>47.8</v>
      </c>
      <c r="C25" s="156">
        <v>44.8</v>
      </c>
      <c r="D25" s="156">
        <v>52.1</v>
      </c>
      <c r="E25" s="156">
        <v>55.6</v>
      </c>
      <c r="F25" s="156">
        <v>47.6</v>
      </c>
      <c r="G25" s="156">
        <v>72.400000000000006</v>
      </c>
      <c r="H25" s="156">
        <v>64.7</v>
      </c>
      <c r="I25" s="156">
        <v>42.3</v>
      </c>
      <c r="J25" s="156">
        <v>49.9</v>
      </c>
      <c r="K25" s="156">
        <v>47.9</v>
      </c>
      <c r="L25" s="156">
        <v>46.1</v>
      </c>
      <c r="M25" s="156">
        <v>44.3</v>
      </c>
      <c r="N25" s="302">
        <f>SUM(B25:M25)</f>
        <v>615.49999999999989</v>
      </c>
      <c r="O25" s="205">
        <v>90.7</v>
      </c>
      <c r="P25" s="154"/>
      <c r="Q25" s="285"/>
      <c r="R25" s="285"/>
      <c r="S25" s="154"/>
      <c r="T25" s="154"/>
      <c r="U25" s="154"/>
      <c r="V25" s="154"/>
      <c r="W25" s="154"/>
      <c r="X25" s="154"/>
      <c r="Y25" s="154"/>
      <c r="Z25" s="154"/>
    </row>
    <row r="26" spans="1:26" ht="11.1" customHeight="1">
      <c r="A26" s="6" t="s">
        <v>174</v>
      </c>
      <c r="B26" s="156">
        <v>44.4</v>
      </c>
      <c r="C26" s="156">
        <v>43.2</v>
      </c>
      <c r="D26" s="156">
        <v>58.3</v>
      </c>
      <c r="E26" s="156">
        <v>82.3</v>
      </c>
      <c r="F26" s="156">
        <v>75.599999999999994</v>
      </c>
      <c r="G26" s="156">
        <v>80.5</v>
      </c>
      <c r="H26" s="156">
        <v>62.3</v>
      </c>
      <c r="I26" s="156">
        <v>50.4</v>
      </c>
      <c r="J26" s="156">
        <v>48.5</v>
      </c>
      <c r="K26" s="156">
        <v>53.2</v>
      </c>
      <c r="L26" s="156">
        <v>47.2</v>
      </c>
      <c r="M26" s="156">
        <v>49</v>
      </c>
      <c r="N26" s="302">
        <f>SUM(B26:M26)</f>
        <v>694.90000000000009</v>
      </c>
      <c r="O26" s="205">
        <f t="shared" ref="O26:O28" si="0">ROUND(N26/N25*100,1)</f>
        <v>112.9</v>
      </c>
      <c r="P26" s="154"/>
      <c r="Q26" s="285"/>
      <c r="R26" s="285"/>
      <c r="S26" s="154"/>
      <c r="T26" s="154"/>
      <c r="U26" s="154"/>
      <c r="V26" s="154"/>
      <c r="W26" s="154"/>
      <c r="X26" s="154"/>
      <c r="Y26" s="154"/>
      <c r="Z26" s="154"/>
    </row>
    <row r="27" spans="1:26" ht="11.1" customHeight="1">
      <c r="A27" s="6" t="s">
        <v>186</v>
      </c>
      <c r="B27" s="156">
        <v>55.9</v>
      </c>
      <c r="C27" s="156">
        <v>45.3</v>
      </c>
      <c r="D27" s="156">
        <v>66.8</v>
      </c>
      <c r="E27" s="156">
        <v>60.7</v>
      </c>
      <c r="F27" s="156">
        <v>50.5</v>
      </c>
      <c r="G27" s="156">
        <v>71.599999999999994</v>
      </c>
      <c r="H27" s="156">
        <v>77</v>
      </c>
      <c r="I27" s="156">
        <v>59.3</v>
      </c>
      <c r="J27" s="156">
        <v>70.2</v>
      </c>
      <c r="K27" s="156">
        <v>61.2</v>
      </c>
      <c r="L27" s="156">
        <v>59</v>
      </c>
      <c r="M27" s="156">
        <v>56.5</v>
      </c>
      <c r="N27" s="302">
        <f>SUM(B27:M27)</f>
        <v>734</v>
      </c>
      <c r="O27" s="205">
        <f t="shared" si="0"/>
        <v>105.6</v>
      </c>
      <c r="P27" s="154"/>
      <c r="Q27" s="285"/>
      <c r="R27" s="285"/>
      <c r="S27" s="154"/>
      <c r="T27" s="154"/>
      <c r="U27" s="154"/>
      <c r="V27" s="154"/>
      <c r="W27" s="154"/>
      <c r="X27" s="154"/>
      <c r="Y27" s="154"/>
      <c r="Z27" s="154"/>
    </row>
    <row r="28" spans="1:26" ht="11.1" customHeight="1">
      <c r="A28" s="6" t="s">
        <v>191</v>
      </c>
      <c r="B28" s="156">
        <v>51.7</v>
      </c>
      <c r="C28" s="156">
        <v>54.7</v>
      </c>
      <c r="D28" s="156">
        <v>64.900000000000006</v>
      </c>
      <c r="E28" s="156">
        <v>78.400000000000006</v>
      </c>
      <c r="F28" s="156">
        <v>75.5</v>
      </c>
      <c r="G28" s="156">
        <v>75.900000000000006</v>
      </c>
      <c r="H28" s="156">
        <v>59.8</v>
      </c>
      <c r="I28" s="156">
        <v>43.5</v>
      </c>
      <c r="J28" s="156">
        <v>45.8</v>
      </c>
      <c r="K28" s="156">
        <v>57.2</v>
      </c>
      <c r="L28" s="156">
        <v>60.4</v>
      </c>
      <c r="M28" s="156">
        <v>59.4</v>
      </c>
      <c r="N28" s="302">
        <f>SUM(B28:M28)</f>
        <v>727.2</v>
      </c>
      <c r="O28" s="205">
        <f t="shared" si="0"/>
        <v>99.1</v>
      </c>
      <c r="P28" s="154"/>
      <c r="Q28" s="285"/>
      <c r="R28" s="285"/>
      <c r="S28" s="154"/>
      <c r="T28" s="154"/>
      <c r="U28" s="154"/>
      <c r="V28" s="154"/>
      <c r="W28" s="154"/>
      <c r="X28" s="154"/>
      <c r="Y28" s="154"/>
      <c r="Z28" s="154"/>
    </row>
    <row r="29" spans="1:26" ht="11.1" customHeight="1">
      <c r="A29" s="6" t="s">
        <v>206</v>
      </c>
      <c r="B29" s="156">
        <v>66.8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302">
        <f>SUM(B29:M29)</f>
        <v>66.8</v>
      </c>
      <c r="O29" s="205">
        <f t="shared" ref="O29" si="1">ROUND(N29/N28*100,1)</f>
        <v>9.1999999999999993</v>
      </c>
      <c r="P29" s="154"/>
      <c r="S29" s="154"/>
      <c r="T29" s="154"/>
      <c r="U29" s="154"/>
      <c r="V29" s="154"/>
      <c r="W29" s="154"/>
      <c r="X29" s="154"/>
      <c r="Y29" s="154"/>
      <c r="Z29" s="154"/>
    </row>
    <row r="30" spans="1:26" ht="9.75" customHeight="1"/>
    <row r="51" spans="1:26" ht="9.9499999999999993" customHeight="1">
      <c r="D51" s="17"/>
    </row>
    <row r="53" spans="1:26" ht="11.1" customHeight="1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4" t="s">
        <v>122</v>
      </c>
      <c r="O53" s="148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>
      <c r="A54" s="6" t="s">
        <v>172</v>
      </c>
      <c r="B54" s="156">
        <v>65.900000000000006</v>
      </c>
      <c r="C54" s="156">
        <v>65.900000000000006</v>
      </c>
      <c r="D54" s="156">
        <v>60.8</v>
      </c>
      <c r="E54" s="156">
        <v>61</v>
      </c>
      <c r="F54" s="156">
        <v>64.599999999999994</v>
      </c>
      <c r="G54" s="156">
        <v>55.6</v>
      </c>
      <c r="H54" s="156">
        <v>43</v>
      </c>
      <c r="I54" s="156">
        <v>47.8</v>
      </c>
      <c r="J54" s="156">
        <v>53.1</v>
      </c>
      <c r="K54" s="156">
        <v>53.4</v>
      </c>
      <c r="L54" s="156">
        <v>34</v>
      </c>
      <c r="M54" s="156">
        <v>32.1</v>
      </c>
      <c r="N54" s="210">
        <f>SUM(B54:M54)/12</f>
        <v>53.1</v>
      </c>
      <c r="O54" s="205">
        <v>89.9</v>
      </c>
      <c r="P54" s="154"/>
      <c r="Q54" s="288"/>
      <c r="R54" s="288"/>
      <c r="S54" s="154"/>
      <c r="T54" s="154"/>
      <c r="U54" s="154"/>
      <c r="V54" s="154"/>
      <c r="W54" s="154"/>
      <c r="X54" s="154"/>
      <c r="Y54" s="154"/>
      <c r="Z54" s="154"/>
    </row>
    <row r="55" spans="1:26" ht="11.1" customHeight="1">
      <c r="A55" s="6" t="s">
        <v>174</v>
      </c>
      <c r="B55" s="156">
        <v>32.1</v>
      </c>
      <c r="C55" s="156">
        <v>30.1</v>
      </c>
      <c r="D55" s="156">
        <v>28.9</v>
      </c>
      <c r="E55" s="156">
        <v>38</v>
      </c>
      <c r="F55" s="156">
        <v>43.4</v>
      </c>
      <c r="G55" s="156">
        <v>45.9</v>
      </c>
      <c r="H55" s="156">
        <v>40.200000000000003</v>
      </c>
      <c r="I55" s="156">
        <v>40.5</v>
      </c>
      <c r="J55" s="156">
        <v>41.7</v>
      </c>
      <c r="K55" s="156">
        <v>40.799999999999997</v>
      </c>
      <c r="L55" s="156">
        <v>40.1</v>
      </c>
      <c r="M55" s="156">
        <v>39.6</v>
      </c>
      <c r="N55" s="210">
        <f>SUM(B55:M55)/12</f>
        <v>38.44166666666667</v>
      </c>
      <c r="O55" s="205">
        <f t="shared" ref="O55:O57" si="2">ROUND(N55/N54*100,1)</f>
        <v>72.400000000000006</v>
      </c>
      <c r="P55" s="154"/>
      <c r="Q55" s="288"/>
      <c r="R55" s="288"/>
      <c r="S55" s="154"/>
      <c r="T55" s="154"/>
      <c r="U55" s="154"/>
      <c r="V55" s="154"/>
      <c r="W55" s="154"/>
      <c r="X55" s="154"/>
      <c r="Y55" s="154"/>
      <c r="Z55" s="154"/>
    </row>
    <row r="56" spans="1:26" ht="11.1" customHeight="1">
      <c r="A56" s="6" t="s">
        <v>186</v>
      </c>
      <c r="B56" s="156">
        <v>40.9</v>
      </c>
      <c r="C56" s="156">
        <v>41</v>
      </c>
      <c r="D56" s="156">
        <v>39.5</v>
      </c>
      <c r="E56" s="156">
        <v>39.4</v>
      </c>
      <c r="F56" s="156">
        <v>37.9</v>
      </c>
      <c r="G56" s="156">
        <v>41.3</v>
      </c>
      <c r="H56" s="156">
        <v>37.5</v>
      </c>
      <c r="I56" s="156">
        <v>38.6</v>
      </c>
      <c r="J56" s="156">
        <v>37.9</v>
      </c>
      <c r="K56" s="156">
        <v>39.700000000000003</v>
      </c>
      <c r="L56" s="156">
        <v>43.1</v>
      </c>
      <c r="M56" s="156">
        <v>40.299999999999997</v>
      </c>
      <c r="N56" s="210">
        <f>SUM(B56:M56)/12</f>
        <v>39.758333333333333</v>
      </c>
      <c r="O56" s="205">
        <f t="shared" si="2"/>
        <v>103.4</v>
      </c>
      <c r="P56" s="154"/>
      <c r="Q56" s="288"/>
      <c r="R56" s="288"/>
      <c r="S56" s="154"/>
      <c r="T56" s="154"/>
      <c r="U56" s="154"/>
      <c r="V56" s="154"/>
      <c r="W56" s="154"/>
      <c r="X56" s="154"/>
      <c r="Y56" s="154"/>
      <c r="Z56" s="154"/>
    </row>
    <row r="57" spans="1:26" ht="11.1" customHeight="1">
      <c r="A57" s="6" t="s">
        <v>191</v>
      </c>
      <c r="B57" s="156">
        <v>43.2</v>
      </c>
      <c r="C57" s="156">
        <v>43.6</v>
      </c>
      <c r="D57" s="156">
        <v>42.1</v>
      </c>
      <c r="E57" s="156">
        <v>42.7</v>
      </c>
      <c r="F57" s="156">
        <v>44.7</v>
      </c>
      <c r="G57" s="156">
        <v>45.4</v>
      </c>
      <c r="H57" s="156">
        <v>44.5</v>
      </c>
      <c r="I57" s="156">
        <v>42.1</v>
      </c>
      <c r="J57" s="156">
        <v>40.200000000000003</v>
      </c>
      <c r="K57" s="156">
        <v>41.4</v>
      </c>
      <c r="L57" s="156">
        <v>42.1</v>
      </c>
      <c r="M57" s="156">
        <v>41.3</v>
      </c>
      <c r="N57" s="210">
        <f>SUM(B57:M57)/12</f>
        <v>42.774999999999999</v>
      </c>
      <c r="O57" s="205">
        <f t="shared" si="2"/>
        <v>107.6</v>
      </c>
      <c r="P57" s="154"/>
      <c r="Q57" s="288"/>
      <c r="R57" s="288"/>
      <c r="S57" s="154"/>
      <c r="T57" s="154"/>
      <c r="U57" s="154"/>
      <c r="V57" s="154"/>
      <c r="W57" s="154"/>
      <c r="X57" s="154"/>
      <c r="Y57" s="154"/>
      <c r="Z57" s="154"/>
    </row>
    <row r="58" spans="1:26" ht="11.1" customHeight="1">
      <c r="A58" s="6" t="s">
        <v>206</v>
      </c>
      <c r="B58" s="156">
        <v>61.3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210">
        <f>SUM(B58:M58)/12</f>
        <v>5.1083333333333334</v>
      </c>
      <c r="O58" s="205">
        <f t="shared" ref="O58" si="3">ROUND(N58/N57*100,1)</f>
        <v>11.9</v>
      </c>
      <c r="P58" s="154"/>
      <c r="Q58" s="213"/>
      <c r="R58" s="213"/>
      <c r="S58" s="154"/>
      <c r="T58" s="154"/>
      <c r="U58" s="154"/>
      <c r="V58" s="154"/>
      <c r="W58" s="154"/>
      <c r="X58" s="154"/>
      <c r="Y58" s="154"/>
      <c r="Z58" s="154"/>
    </row>
    <row r="59" spans="1:26" ht="9.9499999999999993" customHeight="1">
      <c r="Q59" s="217"/>
    </row>
    <row r="82" spans="1:26" ht="6" customHeight="1"/>
    <row r="83" spans="1:26" ht="11.1" customHeight="1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4" t="s">
        <v>122</v>
      </c>
      <c r="O83" s="148" t="s">
        <v>124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>
      <c r="A84" s="6" t="s">
        <v>172</v>
      </c>
      <c r="B84" s="11">
        <v>71.8</v>
      </c>
      <c r="C84" s="11">
        <v>67.900000000000006</v>
      </c>
      <c r="D84" s="11">
        <v>86.3</v>
      </c>
      <c r="E84" s="11">
        <v>91.1</v>
      </c>
      <c r="F84" s="11">
        <v>72.900000000000006</v>
      </c>
      <c r="G84" s="11">
        <v>127.8</v>
      </c>
      <c r="H84" s="11">
        <v>144</v>
      </c>
      <c r="I84" s="11">
        <v>88.1</v>
      </c>
      <c r="J84" s="11">
        <v>93.5</v>
      </c>
      <c r="K84" s="11">
        <v>89.7</v>
      </c>
      <c r="L84" s="11">
        <v>127.8</v>
      </c>
      <c r="M84" s="11">
        <v>136.69999999999999</v>
      </c>
      <c r="N84" s="209">
        <f>SUM(B84:M84)/12</f>
        <v>99.800000000000011</v>
      </c>
      <c r="O84" s="147">
        <v>104.2</v>
      </c>
      <c r="P84" s="48"/>
      <c r="Q84" s="17"/>
      <c r="R84" s="17"/>
      <c r="S84" s="48"/>
      <c r="T84" s="48"/>
      <c r="U84" s="48"/>
      <c r="V84" s="48"/>
      <c r="W84" s="48"/>
      <c r="X84" s="48"/>
      <c r="Y84" s="48"/>
      <c r="Z84" s="48"/>
    </row>
    <row r="85" spans="1:26" ht="11.1" customHeight="1">
      <c r="A85" s="6" t="s">
        <v>174</v>
      </c>
      <c r="B85" s="11">
        <v>138.19999999999999</v>
      </c>
      <c r="C85" s="11">
        <v>142.4</v>
      </c>
      <c r="D85" s="11">
        <v>199.9</v>
      </c>
      <c r="E85" s="11">
        <v>232.5</v>
      </c>
      <c r="F85" s="11">
        <v>179</v>
      </c>
      <c r="G85" s="11">
        <v>177.6</v>
      </c>
      <c r="H85" s="11">
        <v>151.19999999999999</v>
      </c>
      <c r="I85" s="11">
        <v>124.5</v>
      </c>
      <c r="J85" s="11">
        <v>116.7</v>
      </c>
      <c r="K85" s="11">
        <v>129.9</v>
      </c>
      <c r="L85" s="11">
        <v>117.4</v>
      </c>
      <c r="M85" s="11">
        <v>123.6</v>
      </c>
      <c r="N85" s="209">
        <f>SUM(B85:M85)/12</f>
        <v>152.74166666666667</v>
      </c>
      <c r="O85" s="147">
        <f t="shared" ref="O85:O87" si="4">ROUND(N85/N84*100,1)</f>
        <v>153</v>
      </c>
      <c r="P85" s="48"/>
      <c r="Q85" s="17"/>
      <c r="R85" s="17"/>
      <c r="S85" s="48"/>
      <c r="T85" s="48"/>
      <c r="U85" s="48"/>
      <c r="V85" s="48"/>
      <c r="W85" s="48"/>
      <c r="X85" s="48"/>
      <c r="Y85" s="48"/>
      <c r="Z85" s="48"/>
    </row>
    <row r="86" spans="1:26" ht="11.1" customHeight="1">
      <c r="A86" s="6" t="s">
        <v>186</v>
      </c>
      <c r="B86" s="11">
        <v>137.30000000000001</v>
      </c>
      <c r="C86" s="11">
        <v>110.5</v>
      </c>
      <c r="D86" s="11">
        <v>167.7</v>
      </c>
      <c r="E86" s="11">
        <v>153.9</v>
      </c>
      <c r="F86" s="11">
        <v>132.6</v>
      </c>
      <c r="G86" s="11">
        <v>176.4</v>
      </c>
      <c r="H86" s="11">
        <v>200.3</v>
      </c>
      <c r="I86" s="11">
        <v>154.69999999999999</v>
      </c>
      <c r="J86" s="11">
        <v>184.4</v>
      </c>
      <c r="K86" s="11">
        <v>155.5</v>
      </c>
      <c r="L86" s="11">
        <v>138.4</v>
      </c>
      <c r="M86" s="11">
        <v>138.80000000000001</v>
      </c>
      <c r="N86" s="209">
        <f>SUM(B86:M86)/12</f>
        <v>154.20833333333334</v>
      </c>
      <c r="O86" s="147">
        <f t="shared" si="4"/>
        <v>101</v>
      </c>
      <c r="P86" s="48"/>
      <c r="Q86" s="17"/>
      <c r="R86" s="17"/>
      <c r="S86" s="48"/>
      <c r="T86" s="48"/>
      <c r="U86" s="48"/>
      <c r="V86" s="48"/>
      <c r="W86" s="48"/>
      <c r="X86" s="48"/>
      <c r="Y86" s="48"/>
      <c r="Z86" s="48"/>
    </row>
    <row r="87" spans="1:26" ht="11.1" customHeight="1">
      <c r="A87" s="6" t="s">
        <v>191</v>
      </c>
      <c r="B87" s="11">
        <v>120.5</v>
      </c>
      <c r="C87" s="11">
        <v>125.7</v>
      </c>
      <c r="D87" s="11">
        <v>153</v>
      </c>
      <c r="E87" s="11">
        <v>184.3</v>
      </c>
      <c r="F87" s="11">
        <v>170.6</v>
      </c>
      <c r="G87" s="11">
        <v>167.7</v>
      </c>
      <c r="H87" s="11">
        <v>134</v>
      </c>
      <c r="I87" s="11">
        <v>103.1</v>
      </c>
      <c r="J87" s="11">
        <v>113.4</v>
      </c>
      <c r="K87" s="11">
        <v>138.6</v>
      </c>
      <c r="L87" s="11">
        <v>143.80000000000001</v>
      </c>
      <c r="M87" s="11">
        <v>143.4</v>
      </c>
      <c r="N87" s="209">
        <f>SUM(B87:M87)/12</f>
        <v>141.50833333333333</v>
      </c>
      <c r="O87" s="147">
        <f t="shared" si="4"/>
        <v>91.8</v>
      </c>
      <c r="P87" s="48"/>
      <c r="Q87" s="17"/>
      <c r="R87" s="17"/>
      <c r="S87" s="48"/>
      <c r="T87" s="48"/>
      <c r="U87" s="48"/>
      <c r="V87" s="48"/>
      <c r="W87" s="48"/>
      <c r="X87" s="48"/>
      <c r="Y87" s="48"/>
      <c r="Z87" s="48"/>
    </row>
    <row r="88" spans="1:26" ht="11.1" customHeight="1">
      <c r="A88" s="6" t="s">
        <v>206</v>
      </c>
      <c r="B88" s="11">
        <v>110.9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209">
        <f>SUM(B88:M88)/12</f>
        <v>9.2416666666666671</v>
      </c>
      <c r="O88" s="147">
        <f t="shared" ref="O88" si="5">ROUND(N88/N87*100,1)</f>
        <v>6.5</v>
      </c>
      <c r="P88" s="48"/>
      <c r="Q88" s="350"/>
      <c r="R88" s="350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>
      <c r="C89" s="366"/>
      <c r="D89" s="149"/>
    </row>
    <row r="90" spans="1:26" ht="9.9499999999999993" customHeight="1">
      <c r="D90" s="149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Z89"/>
  <sheetViews>
    <sheetView zoomScaleNormal="100" workbookViewId="0">
      <selection activeCell="B89" sqref="B89"/>
    </sheetView>
  </sheetViews>
  <sheetFormatPr defaultRowHeight="9.9499999999999993" customHeight="1"/>
  <cols>
    <col min="1" max="1" width="8" customWidth="1"/>
    <col min="2" max="13" width="6.125" customWidth="1"/>
    <col min="14" max="26" width="7.625" customWidth="1"/>
  </cols>
  <sheetData>
    <row r="8" spans="1:26" ht="9.9499999999999993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9.9499999999999993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9.9499999999999993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9.9499999999999993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9.9499999999999993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9" spans="1:26" ht="9.9499999999999993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9.9499999999999993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9.9499999999999993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9.9499999999999993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1.1" customHeight="1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48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>
      <c r="A25" s="6" t="s">
        <v>172</v>
      </c>
      <c r="B25" s="353">
        <v>84.4</v>
      </c>
      <c r="C25" s="353">
        <v>90.2</v>
      </c>
      <c r="D25" s="353">
        <v>113.2</v>
      </c>
      <c r="E25" s="353">
        <v>112.9</v>
      </c>
      <c r="F25" s="353">
        <v>92.8</v>
      </c>
      <c r="G25" s="353">
        <v>100.2</v>
      </c>
      <c r="H25" s="353">
        <v>103</v>
      </c>
      <c r="I25" s="353">
        <v>90.2</v>
      </c>
      <c r="J25" s="353">
        <v>95.8</v>
      </c>
      <c r="K25" s="353">
        <v>131.9</v>
      </c>
      <c r="L25" s="353">
        <v>84.5</v>
      </c>
      <c r="M25" s="353">
        <v>78.599999999999994</v>
      </c>
      <c r="N25" s="210">
        <f>SUM(B25:M25)</f>
        <v>1177.6999999999998</v>
      </c>
      <c r="O25" s="354">
        <v>88.1</v>
      </c>
      <c r="P25" s="154"/>
      <c r="Q25" s="285"/>
      <c r="R25" s="285"/>
      <c r="S25" s="154"/>
      <c r="T25" s="154"/>
      <c r="U25" s="154"/>
      <c r="V25" s="154"/>
      <c r="W25" s="154"/>
      <c r="X25" s="154"/>
      <c r="Y25" s="154"/>
      <c r="Z25" s="154"/>
    </row>
    <row r="26" spans="1:26" ht="11.1" customHeight="1">
      <c r="A26" s="6" t="s">
        <v>174</v>
      </c>
      <c r="B26" s="353">
        <v>75.7</v>
      </c>
      <c r="C26" s="353">
        <v>92.3</v>
      </c>
      <c r="D26" s="353">
        <v>105</v>
      </c>
      <c r="E26" s="353">
        <v>103.6</v>
      </c>
      <c r="F26" s="353">
        <v>94.9</v>
      </c>
      <c r="G26" s="353">
        <v>106.3</v>
      </c>
      <c r="H26" s="353">
        <v>100.1</v>
      </c>
      <c r="I26" s="353">
        <v>100.9</v>
      </c>
      <c r="J26" s="353">
        <v>91.8</v>
      </c>
      <c r="K26" s="353">
        <v>87.4</v>
      </c>
      <c r="L26" s="353">
        <v>90</v>
      </c>
      <c r="M26" s="353">
        <v>78.099999999999994</v>
      </c>
      <c r="N26" s="210">
        <f>SUM(B26:M26)</f>
        <v>1126.0999999999999</v>
      </c>
      <c r="O26" s="354">
        <f t="shared" ref="O26:O28" si="0">ROUND(N26/N25*100,1)</f>
        <v>95.6</v>
      </c>
      <c r="P26" s="357"/>
      <c r="Q26" s="358"/>
      <c r="R26" s="358"/>
      <c r="S26" s="357"/>
      <c r="T26" s="357"/>
      <c r="U26" s="357"/>
      <c r="V26" s="357"/>
      <c r="W26" s="357"/>
      <c r="X26" s="357"/>
      <c r="Y26" s="357"/>
      <c r="Z26" s="357"/>
    </row>
    <row r="27" spans="1:26" ht="11.1" customHeight="1">
      <c r="A27" s="6" t="s">
        <v>186</v>
      </c>
      <c r="B27" s="353">
        <v>68.900000000000006</v>
      </c>
      <c r="C27" s="353">
        <v>75.7</v>
      </c>
      <c r="D27" s="353">
        <v>96.3</v>
      </c>
      <c r="E27" s="353">
        <v>98.9</v>
      </c>
      <c r="F27" s="353">
        <v>89.3</v>
      </c>
      <c r="G27" s="353">
        <v>96</v>
      </c>
      <c r="H27" s="353">
        <v>90.2</v>
      </c>
      <c r="I27" s="353">
        <v>87.2</v>
      </c>
      <c r="J27" s="353">
        <v>85.7</v>
      </c>
      <c r="K27" s="353">
        <v>93.5</v>
      </c>
      <c r="L27" s="353">
        <v>82.1</v>
      </c>
      <c r="M27" s="353">
        <v>87</v>
      </c>
      <c r="N27" s="210">
        <f>SUM(B27:M27)</f>
        <v>1050.8000000000002</v>
      </c>
      <c r="O27" s="354">
        <f t="shared" si="0"/>
        <v>93.3</v>
      </c>
      <c r="P27" s="357"/>
      <c r="Q27" s="358"/>
      <c r="R27" s="358"/>
      <c r="S27" s="357"/>
      <c r="T27" s="357"/>
      <c r="U27" s="357"/>
      <c r="V27" s="357"/>
      <c r="W27" s="357"/>
      <c r="X27" s="357"/>
      <c r="Y27" s="357"/>
      <c r="Z27" s="357"/>
    </row>
    <row r="28" spans="1:26" ht="11.1" customHeight="1">
      <c r="A28" s="6" t="s">
        <v>191</v>
      </c>
      <c r="B28" s="353">
        <v>72.7</v>
      </c>
      <c r="C28" s="353">
        <v>83.2</v>
      </c>
      <c r="D28" s="353">
        <v>89.9</v>
      </c>
      <c r="E28" s="353">
        <v>103.8</v>
      </c>
      <c r="F28" s="353">
        <v>94.4</v>
      </c>
      <c r="G28" s="353">
        <v>91.6</v>
      </c>
      <c r="H28" s="353">
        <v>108.5</v>
      </c>
      <c r="I28" s="353">
        <v>91.8</v>
      </c>
      <c r="J28" s="353">
        <v>101.6</v>
      </c>
      <c r="K28" s="353">
        <v>100.2</v>
      </c>
      <c r="L28" s="353">
        <v>94.2</v>
      </c>
      <c r="M28" s="353">
        <v>94.5</v>
      </c>
      <c r="N28" s="210">
        <f>SUM(B28:M28)</f>
        <v>1126.4000000000001</v>
      </c>
      <c r="O28" s="354">
        <f t="shared" si="0"/>
        <v>107.2</v>
      </c>
      <c r="P28" s="357"/>
      <c r="Q28" s="358"/>
      <c r="R28" s="358"/>
      <c r="S28" s="357"/>
      <c r="T28" s="357"/>
      <c r="U28" s="357"/>
      <c r="V28" s="357"/>
      <c r="W28" s="357"/>
      <c r="X28" s="357"/>
      <c r="Y28" s="357"/>
      <c r="Z28" s="357"/>
    </row>
    <row r="29" spans="1:26" ht="11.1" customHeight="1">
      <c r="A29" s="6" t="s">
        <v>206</v>
      </c>
      <c r="B29" s="353">
        <v>84.8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210">
        <f>SUM(B29:M29)</f>
        <v>84.8</v>
      </c>
      <c r="O29" s="354">
        <f t="shared" ref="O29" si="1">ROUND(N29/N28*100,1)</f>
        <v>7.5</v>
      </c>
      <c r="P29" s="357"/>
      <c r="Q29" s="359"/>
      <c r="R29" s="359"/>
      <c r="S29" s="357"/>
      <c r="T29" s="357"/>
      <c r="U29" s="357"/>
      <c r="V29" s="357"/>
      <c r="W29" s="357"/>
      <c r="X29" s="357"/>
      <c r="Y29" s="357"/>
      <c r="Z29" s="357"/>
    </row>
    <row r="30" spans="1:26" ht="9.9499999999999993" customHeight="1">
      <c r="H30" s="192"/>
    </row>
    <row r="53" spans="1:26" s="149" customFormat="1" ht="11.1" customHeight="1">
      <c r="A53" s="11"/>
      <c r="B53" s="145" t="s">
        <v>76</v>
      </c>
      <c r="C53" s="145" t="s">
        <v>77</v>
      </c>
      <c r="D53" s="145" t="s">
        <v>78</v>
      </c>
      <c r="E53" s="145" t="s">
        <v>79</v>
      </c>
      <c r="F53" s="145" t="s">
        <v>80</v>
      </c>
      <c r="G53" s="145" t="s">
        <v>81</v>
      </c>
      <c r="H53" s="145" t="s">
        <v>82</v>
      </c>
      <c r="I53" s="145" t="s">
        <v>83</v>
      </c>
      <c r="J53" s="145" t="s">
        <v>84</v>
      </c>
      <c r="K53" s="145" t="s">
        <v>85</v>
      </c>
      <c r="L53" s="145" t="s">
        <v>86</v>
      </c>
      <c r="M53" s="145" t="s">
        <v>87</v>
      </c>
      <c r="N53" s="204" t="s">
        <v>122</v>
      </c>
      <c r="O53" s="148" t="s">
        <v>124</v>
      </c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</row>
    <row r="54" spans="1:26" s="149" customFormat="1" ht="11.1" customHeight="1">
      <c r="A54" s="6" t="s">
        <v>172</v>
      </c>
      <c r="B54" s="152">
        <v>119.6</v>
      </c>
      <c r="C54" s="152">
        <v>116.2</v>
      </c>
      <c r="D54" s="152">
        <v>120.4</v>
      </c>
      <c r="E54" s="152">
        <v>120.3</v>
      </c>
      <c r="F54" s="152">
        <v>123.1</v>
      </c>
      <c r="G54" s="152">
        <v>116.5</v>
      </c>
      <c r="H54" s="152">
        <v>114.8</v>
      </c>
      <c r="I54" s="152">
        <v>111.8</v>
      </c>
      <c r="J54" s="152">
        <v>114</v>
      </c>
      <c r="K54" s="152">
        <v>141.30000000000001</v>
      </c>
      <c r="L54" s="152">
        <v>114</v>
      </c>
      <c r="M54" s="152">
        <v>101.3</v>
      </c>
      <c r="N54" s="210">
        <f>SUM(B54:M54)/12</f>
        <v>117.77499999999998</v>
      </c>
      <c r="O54" s="354">
        <v>92.6</v>
      </c>
      <c r="P54" s="355"/>
      <c r="Q54" s="356"/>
      <c r="R54" s="356"/>
      <c r="S54" s="355"/>
      <c r="T54" s="355"/>
      <c r="U54" s="355"/>
      <c r="V54" s="355"/>
      <c r="W54" s="355"/>
      <c r="X54" s="355"/>
      <c r="Y54" s="355"/>
      <c r="Z54" s="355"/>
    </row>
    <row r="55" spans="1:26" s="149" customFormat="1" ht="11.1" customHeight="1">
      <c r="A55" s="6" t="s">
        <v>174</v>
      </c>
      <c r="B55" s="152">
        <v>99.7</v>
      </c>
      <c r="C55" s="152">
        <v>109.5</v>
      </c>
      <c r="D55" s="152">
        <v>111.4</v>
      </c>
      <c r="E55" s="152">
        <v>102.9</v>
      </c>
      <c r="F55" s="152">
        <v>113.3</v>
      </c>
      <c r="G55" s="152">
        <v>123.3</v>
      </c>
      <c r="H55" s="152">
        <v>120.8</v>
      </c>
      <c r="I55" s="152">
        <v>138.19999999999999</v>
      </c>
      <c r="J55" s="152">
        <v>132.1</v>
      </c>
      <c r="K55" s="152">
        <v>128.30000000000001</v>
      </c>
      <c r="L55" s="152">
        <v>125.1</v>
      </c>
      <c r="M55" s="152">
        <v>109.6</v>
      </c>
      <c r="N55" s="210">
        <f>SUM(B55:M55)/12</f>
        <v>117.84999999999997</v>
      </c>
      <c r="O55" s="354">
        <f t="shared" ref="O55:O57" si="2">ROUND(N55/N54*100,1)</f>
        <v>100.1</v>
      </c>
      <c r="P55" s="355"/>
      <c r="Q55" s="356"/>
      <c r="R55" s="356"/>
      <c r="S55" s="355"/>
      <c r="T55" s="355"/>
      <c r="U55" s="355"/>
      <c r="V55" s="355"/>
      <c r="W55" s="355"/>
      <c r="X55" s="355"/>
      <c r="Y55" s="355"/>
      <c r="Z55" s="355"/>
    </row>
    <row r="56" spans="1:26" s="149" customFormat="1" ht="11.1" customHeight="1">
      <c r="A56" s="6" t="s">
        <v>186</v>
      </c>
      <c r="B56" s="152">
        <v>110.3</v>
      </c>
      <c r="C56" s="152">
        <v>109</v>
      </c>
      <c r="D56" s="152">
        <v>108.2</v>
      </c>
      <c r="E56" s="152">
        <v>113.1</v>
      </c>
      <c r="F56" s="152">
        <v>122.4</v>
      </c>
      <c r="G56" s="152">
        <v>116.8</v>
      </c>
      <c r="H56" s="152">
        <v>108.9</v>
      </c>
      <c r="I56" s="152">
        <v>107</v>
      </c>
      <c r="J56" s="152">
        <v>101.1</v>
      </c>
      <c r="K56" s="152">
        <v>109.4</v>
      </c>
      <c r="L56" s="152">
        <v>99.1</v>
      </c>
      <c r="M56" s="152">
        <v>97.9</v>
      </c>
      <c r="N56" s="210">
        <f>SUM(B56:M56)/12</f>
        <v>108.60000000000001</v>
      </c>
      <c r="O56" s="354">
        <f t="shared" si="2"/>
        <v>92.2</v>
      </c>
      <c r="P56" s="355"/>
      <c r="Q56" s="356"/>
      <c r="R56" s="356"/>
      <c r="S56" s="355"/>
      <c r="T56" s="355"/>
      <c r="U56" s="355"/>
      <c r="V56" s="355"/>
      <c r="W56" s="355"/>
      <c r="X56" s="355"/>
      <c r="Y56" s="355"/>
      <c r="Z56" s="355"/>
    </row>
    <row r="57" spans="1:26" s="149" customFormat="1" ht="11.1" customHeight="1">
      <c r="A57" s="6" t="s">
        <v>191</v>
      </c>
      <c r="B57" s="152">
        <v>97.3</v>
      </c>
      <c r="C57" s="152">
        <v>99.8</v>
      </c>
      <c r="D57" s="152">
        <v>97.4</v>
      </c>
      <c r="E57" s="152">
        <v>100.8</v>
      </c>
      <c r="F57" s="152">
        <v>107.3</v>
      </c>
      <c r="G57" s="152">
        <v>108.2</v>
      </c>
      <c r="H57" s="152">
        <v>107.3</v>
      </c>
      <c r="I57" s="152">
        <v>103.7</v>
      </c>
      <c r="J57" s="152">
        <v>106</v>
      </c>
      <c r="K57" s="152">
        <v>105.3</v>
      </c>
      <c r="L57" s="152">
        <v>104.4</v>
      </c>
      <c r="M57" s="152">
        <v>95</v>
      </c>
      <c r="N57" s="210">
        <f>SUM(B57:M57)/12</f>
        <v>102.70833333333336</v>
      </c>
      <c r="O57" s="354">
        <f t="shared" si="2"/>
        <v>94.6</v>
      </c>
      <c r="P57" s="355"/>
      <c r="Q57" s="356"/>
      <c r="R57" s="356"/>
      <c r="S57" s="355"/>
      <c r="T57" s="355"/>
      <c r="U57" s="355"/>
      <c r="V57" s="355"/>
      <c r="W57" s="355"/>
      <c r="X57" s="355"/>
      <c r="Y57" s="355"/>
      <c r="Z57" s="355"/>
    </row>
    <row r="58" spans="1:26" s="149" customFormat="1" ht="11.1" customHeight="1">
      <c r="A58" s="6" t="s">
        <v>206</v>
      </c>
      <c r="B58" s="152">
        <v>99.6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210">
        <f>SUM(B58:M58)/12</f>
        <v>8.2999999999999989</v>
      </c>
      <c r="O58" s="354">
        <f t="shared" ref="O58" si="3">ROUND(N58/N57*100,1)</f>
        <v>8.1</v>
      </c>
      <c r="P58" s="158"/>
      <c r="Q58" s="351"/>
      <c r="R58" s="351"/>
      <c r="S58" s="158"/>
      <c r="T58" s="158"/>
      <c r="U58" s="158"/>
      <c r="V58" s="158"/>
      <c r="W58" s="158"/>
      <c r="X58" s="158"/>
      <c r="Y58" s="158"/>
      <c r="Z58" s="158"/>
    </row>
    <row r="59" spans="1:26" ht="9.9499999999999993" customHeight="1">
      <c r="A59" s="48"/>
    </row>
    <row r="60" spans="1:26" ht="9.9499999999999993" customHeight="1">
      <c r="A60" s="48"/>
    </row>
    <row r="68" spans="18:18" ht="9.9499999999999993" customHeight="1">
      <c r="R68" s="352"/>
    </row>
    <row r="82" spans="1:26" ht="5.25" customHeight="1"/>
    <row r="83" spans="1:26" s="149" customFormat="1" ht="11.1" customHeight="1">
      <c r="A83" s="11"/>
      <c r="B83" s="145" t="s">
        <v>76</v>
      </c>
      <c r="C83" s="145" t="s">
        <v>77</v>
      </c>
      <c r="D83" s="145" t="s">
        <v>78</v>
      </c>
      <c r="E83" s="145" t="s">
        <v>79</v>
      </c>
      <c r="F83" s="145" t="s">
        <v>80</v>
      </c>
      <c r="G83" s="145" t="s">
        <v>81</v>
      </c>
      <c r="H83" s="145" t="s">
        <v>82</v>
      </c>
      <c r="I83" s="145" t="s">
        <v>83</v>
      </c>
      <c r="J83" s="145" t="s">
        <v>84</v>
      </c>
      <c r="K83" s="145" t="s">
        <v>85</v>
      </c>
      <c r="L83" s="145" t="s">
        <v>86</v>
      </c>
      <c r="M83" s="145" t="s">
        <v>87</v>
      </c>
      <c r="N83" s="204" t="s">
        <v>122</v>
      </c>
      <c r="O83" s="148" t="s">
        <v>124</v>
      </c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</row>
    <row r="84" spans="1:26" s="149" customFormat="1" ht="11.1" customHeight="1">
      <c r="A84" s="6" t="s">
        <v>172</v>
      </c>
      <c r="B84" s="147">
        <v>70.900000000000006</v>
      </c>
      <c r="C84" s="147">
        <v>78</v>
      </c>
      <c r="D84" s="147">
        <v>93.9</v>
      </c>
      <c r="E84" s="147">
        <v>93.9</v>
      </c>
      <c r="F84" s="147">
        <v>75.099999999999994</v>
      </c>
      <c r="G84" s="147">
        <v>86.4</v>
      </c>
      <c r="H84" s="147">
        <v>89.8</v>
      </c>
      <c r="I84" s="147">
        <v>81</v>
      </c>
      <c r="J84" s="147">
        <v>83.9</v>
      </c>
      <c r="K84" s="147">
        <v>92.6</v>
      </c>
      <c r="L84" s="147">
        <v>76.900000000000006</v>
      </c>
      <c r="M84" s="147">
        <v>79</v>
      </c>
      <c r="N84" s="209">
        <f t="shared" ref="N84:N87" si="4">SUM(B84:M84)/12</f>
        <v>83.45</v>
      </c>
      <c r="O84" s="214">
        <v>95</v>
      </c>
      <c r="Q84" s="286"/>
      <c r="R84" s="286"/>
    </row>
    <row r="85" spans="1:26" s="149" customFormat="1" ht="11.1" customHeight="1">
      <c r="A85" s="6" t="s">
        <v>174</v>
      </c>
      <c r="B85" s="147">
        <v>76.099999999999994</v>
      </c>
      <c r="C85" s="147">
        <v>83.6</v>
      </c>
      <c r="D85" s="147">
        <v>94.2</v>
      </c>
      <c r="E85" s="147">
        <v>100.7</v>
      </c>
      <c r="F85" s="147">
        <v>83</v>
      </c>
      <c r="G85" s="147">
        <v>85.6</v>
      </c>
      <c r="H85" s="147">
        <v>83.1</v>
      </c>
      <c r="I85" s="147">
        <v>71.099999999999994</v>
      </c>
      <c r="J85" s="147">
        <v>70.099999999999994</v>
      </c>
      <c r="K85" s="147">
        <v>68.599999999999994</v>
      </c>
      <c r="L85" s="147">
        <v>72.099999999999994</v>
      </c>
      <c r="M85" s="147">
        <v>73.099999999999994</v>
      </c>
      <c r="N85" s="209">
        <f t="shared" si="4"/>
        <v>80.108333333333334</v>
      </c>
      <c r="O85" s="214">
        <f t="shared" ref="O85:O87" si="5">ROUND(N85/N84*100,1)</f>
        <v>96</v>
      </c>
      <c r="Q85" s="286"/>
      <c r="R85" s="286"/>
    </row>
    <row r="86" spans="1:26" s="149" customFormat="1" ht="11.1" customHeight="1">
      <c r="A86" s="6" t="s">
        <v>186</v>
      </c>
      <c r="B86" s="147">
        <v>62.3</v>
      </c>
      <c r="C86" s="147">
        <v>69.599999999999994</v>
      </c>
      <c r="D86" s="147">
        <v>89</v>
      </c>
      <c r="E86" s="147">
        <v>87.2</v>
      </c>
      <c r="F86" s="147">
        <v>71.900000000000006</v>
      </c>
      <c r="G86" s="147">
        <v>82.6</v>
      </c>
      <c r="H86" s="147">
        <v>83.4</v>
      </c>
      <c r="I86" s="147">
        <v>81.599999999999994</v>
      </c>
      <c r="J86" s="147">
        <v>85.1</v>
      </c>
      <c r="K86" s="147">
        <v>84.9</v>
      </c>
      <c r="L86" s="147">
        <v>83.6</v>
      </c>
      <c r="M86" s="147">
        <v>88.9</v>
      </c>
      <c r="N86" s="209">
        <f t="shared" si="4"/>
        <v>80.841666666666669</v>
      </c>
      <c r="O86" s="214">
        <f t="shared" si="5"/>
        <v>100.9</v>
      </c>
      <c r="Q86" s="286"/>
      <c r="R86" s="286"/>
    </row>
    <row r="87" spans="1:26" s="149" customFormat="1" ht="11.1" customHeight="1">
      <c r="A87" s="6" t="s">
        <v>191</v>
      </c>
      <c r="B87" s="147">
        <v>74.8</v>
      </c>
      <c r="C87" s="147">
        <v>83.1</v>
      </c>
      <c r="D87" s="147">
        <v>92.4</v>
      </c>
      <c r="E87" s="147">
        <v>103</v>
      </c>
      <c r="F87" s="147">
        <v>87.6</v>
      </c>
      <c r="G87" s="147">
        <v>84.6</v>
      </c>
      <c r="H87" s="147">
        <v>101.1</v>
      </c>
      <c r="I87" s="147">
        <v>88.7</v>
      </c>
      <c r="J87" s="147">
        <v>95.8</v>
      </c>
      <c r="K87" s="147">
        <v>95.2</v>
      </c>
      <c r="L87" s="147">
        <v>90.3</v>
      </c>
      <c r="M87" s="147">
        <v>99.5</v>
      </c>
      <c r="N87" s="209">
        <f t="shared" si="4"/>
        <v>91.341666666666654</v>
      </c>
      <c r="O87" s="214">
        <f t="shared" si="5"/>
        <v>113</v>
      </c>
      <c r="Q87" s="286"/>
      <c r="R87" s="286"/>
    </row>
    <row r="88" spans="1:26" s="149" customFormat="1" ht="11.1" customHeight="1">
      <c r="A88" s="6" t="s">
        <v>206</v>
      </c>
      <c r="B88" s="147">
        <v>84.8</v>
      </c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209">
        <f t="shared" ref="N88" si="6">SUM(B88:M88)/12</f>
        <v>7.0666666666666664</v>
      </c>
      <c r="O88" s="214">
        <f t="shared" ref="O88" si="7">ROUND(N88/N87*100,1)</f>
        <v>7.7</v>
      </c>
    </row>
    <row r="89" spans="1:26" ht="9.9499999999999993" customHeight="1">
      <c r="E89" s="367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Z90"/>
  <sheetViews>
    <sheetView workbookViewId="0">
      <selection activeCell="B89" sqref="B89"/>
    </sheetView>
  </sheetViews>
  <sheetFormatPr defaultRowHeight="9.9499999999999993" customHeight="1"/>
  <cols>
    <col min="1" max="1" width="7.625" customWidth="1"/>
    <col min="2" max="13" width="6.125" customWidth="1"/>
    <col min="14" max="27" width="7.625" customWidth="1"/>
  </cols>
  <sheetData>
    <row r="7" spans="1:15" ht="9.9499999999999993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5" ht="9.9499999999999993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5" ht="9.9499999999999993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5" ht="9.9499999999999993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5" ht="9.9499999999999993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4" spans="1:15" ht="9.9499999999999993" customHeight="1">
      <c r="N14" s="223"/>
      <c r="O14" s="223"/>
    </row>
    <row r="17" spans="1:26" ht="9.9499999999999993" customHeight="1">
      <c r="O17" s="223"/>
    </row>
    <row r="18" spans="1:26" ht="9.9499999999999993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26" ht="9.9499999999999993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26" ht="9.9499999999999993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223"/>
    </row>
    <row r="21" spans="1:26" ht="9.9499999999999993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223"/>
    </row>
    <row r="22" spans="1:26" ht="9.9499999999999993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O22" s="48"/>
    </row>
    <row r="23" spans="1:26" ht="8.25" customHeight="1"/>
    <row r="24" spans="1:26" ht="11.1" customHeight="1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48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>
      <c r="A25" s="6" t="s">
        <v>172</v>
      </c>
      <c r="B25" s="152">
        <v>20.3</v>
      </c>
      <c r="C25" s="152">
        <v>21.9</v>
      </c>
      <c r="D25" s="152">
        <v>25.5</v>
      </c>
      <c r="E25" s="152">
        <v>26.2</v>
      </c>
      <c r="F25" s="152">
        <v>20.399999999999999</v>
      </c>
      <c r="G25" s="152">
        <v>21.6</v>
      </c>
      <c r="H25" s="152">
        <v>23.6</v>
      </c>
      <c r="I25" s="152">
        <v>19.3</v>
      </c>
      <c r="J25" s="152">
        <v>23.5</v>
      </c>
      <c r="K25" s="152">
        <v>23.4</v>
      </c>
      <c r="L25" s="152">
        <v>16.899999999999999</v>
      </c>
      <c r="M25" s="332">
        <v>19</v>
      </c>
      <c r="N25" s="283">
        <f>SUM(B25:M25)</f>
        <v>261.60000000000002</v>
      </c>
      <c r="O25" s="205">
        <v>100.6</v>
      </c>
      <c r="P25" s="154"/>
      <c r="Q25" s="282"/>
      <c r="R25" s="282"/>
      <c r="S25" s="154"/>
      <c r="T25" s="154"/>
      <c r="U25" s="154"/>
      <c r="V25" s="154"/>
      <c r="W25" s="154"/>
      <c r="X25" s="154"/>
      <c r="Y25" s="154"/>
      <c r="Z25" s="154"/>
    </row>
    <row r="26" spans="1:26" ht="11.1" customHeight="1">
      <c r="A26" s="6" t="s">
        <v>174</v>
      </c>
      <c r="B26" s="152">
        <v>16.5</v>
      </c>
      <c r="C26" s="152">
        <v>20.6</v>
      </c>
      <c r="D26" s="152">
        <v>23</v>
      </c>
      <c r="E26" s="152">
        <v>25.7</v>
      </c>
      <c r="F26" s="152">
        <v>22.2</v>
      </c>
      <c r="G26" s="152">
        <v>20.9</v>
      </c>
      <c r="H26" s="152">
        <v>21.1</v>
      </c>
      <c r="I26" s="152">
        <v>47.8</v>
      </c>
      <c r="J26" s="152">
        <v>50.3</v>
      </c>
      <c r="K26" s="152">
        <v>43.9</v>
      </c>
      <c r="L26" s="152">
        <v>48.7</v>
      </c>
      <c r="M26" s="332">
        <v>53</v>
      </c>
      <c r="N26" s="283">
        <f>SUM(B26:M26)</f>
        <v>393.7</v>
      </c>
      <c r="O26" s="205">
        <f>SUM(N26/N25)*100</f>
        <v>150.49694189602445</v>
      </c>
      <c r="P26" s="154"/>
      <c r="Q26" s="282"/>
      <c r="R26" s="282"/>
      <c r="S26" s="154"/>
      <c r="T26" s="154"/>
      <c r="U26" s="154"/>
      <c r="V26" s="154"/>
      <c r="W26" s="154"/>
      <c r="X26" s="154"/>
      <c r="Y26" s="154"/>
      <c r="Z26" s="154"/>
    </row>
    <row r="27" spans="1:26" ht="11.1" customHeight="1">
      <c r="A27" s="6" t="s">
        <v>186</v>
      </c>
      <c r="B27" s="152">
        <v>43</v>
      </c>
      <c r="C27" s="152">
        <v>42.4</v>
      </c>
      <c r="D27" s="152">
        <v>49.1</v>
      </c>
      <c r="E27" s="152">
        <v>50.7</v>
      </c>
      <c r="F27" s="152">
        <v>52.2</v>
      </c>
      <c r="G27" s="152">
        <v>51</v>
      </c>
      <c r="H27" s="152">
        <v>52.7</v>
      </c>
      <c r="I27" s="152">
        <v>47.1</v>
      </c>
      <c r="J27" s="152">
        <v>50.4</v>
      </c>
      <c r="K27" s="152">
        <v>48.7</v>
      </c>
      <c r="L27" s="152">
        <v>50.5</v>
      </c>
      <c r="M27" s="332">
        <v>52.5</v>
      </c>
      <c r="N27" s="283">
        <f>SUM(B27:M27)</f>
        <v>590.29999999999995</v>
      </c>
      <c r="O27" s="205">
        <f>SUM(N27/N26)*100</f>
        <v>149.93649987299972</v>
      </c>
      <c r="P27" s="154"/>
      <c r="Q27" s="282"/>
      <c r="R27" s="282"/>
      <c r="S27" s="154"/>
      <c r="T27" s="154"/>
      <c r="U27" s="154"/>
      <c r="V27" s="154"/>
      <c r="W27" s="154"/>
      <c r="X27" s="154"/>
      <c r="Y27" s="154"/>
      <c r="Z27" s="154"/>
    </row>
    <row r="28" spans="1:26" ht="11.1" customHeight="1">
      <c r="A28" s="6" t="s">
        <v>191</v>
      </c>
      <c r="B28" s="152">
        <v>45.1</v>
      </c>
      <c r="C28" s="152">
        <v>47.2</v>
      </c>
      <c r="D28" s="152">
        <v>51.8</v>
      </c>
      <c r="E28" s="152">
        <v>45.6</v>
      </c>
      <c r="F28" s="152">
        <v>54.3</v>
      </c>
      <c r="G28" s="152">
        <v>56.1</v>
      </c>
      <c r="H28" s="152">
        <v>59.2</v>
      </c>
      <c r="I28" s="152">
        <v>51.8</v>
      </c>
      <c r="J28" s="152">
        <v>58.3</v>
      </c>
      <c r="K28" s="152">
        <v>66.7</v>
      </c>
      <c r="L28" s="152">
        <v>52</v>
      </c>
      <c r="M28" s="332">
        <v>65.099999999999994</v>
      </c>
      <c r="N28" s="283">
        <f>SUM(B28:M28)</f>
        <v>653.20000000000005</v>
      </c>
      <c r="O28" s="205">
        <f>SUM(N28/N27)*100</f>
        <v>110.6555988480434</v>
      </c>
      <c r="P28" s="154"/>
      <c r="Q28" s="282"/>
      <c r="R28" s="282"/>
      <c r="S28" s="154"/>
      <c r="T28" s="154"/>
      <c r="U28" s="154"/>
      <c r="V28" s="154"/>
      <c r="W28" s="154"/>
      <c r="X28" s="154"/>
      <c r="Y28" s="154"/>
      <c r="Z28" s="154"/>
    </row>
    <row r="29" spans="1:26" ht="11.1" customHeight="1">
      <c r="A29" s="6" t="s">
        <v>206</v>
      </c>
      <c r="B29" s="152">
        <v>49.8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332"/>
      <c r="N29" s="283">
        <f>SUM(B29:M29)</f>
        <v>49.8</v>
      </c>
      <c r="O29" s="205">
        <f>SUM(N29/N28)*100</f>
        <v>7.6240048989589706</v>
      </c>
      <c r="P29" s="154"/>
      <c r="Q29" s="213"/>
      <c r="R29" s="213"/>
      <c r="S29" s="154"/>
      <c r="T29" s="154"/>
      <c r="U29" s="154"/>
      <c r="V29" s="154"/>
      <c r="W29" s="154"/>
      <c r="X29" s="154"/>
      <c r="Y29" s="154"/>
      <c r="Z29" s="154"/>
    </row>
    <row r="35" spans="8:14" ht="9.9499999999999993" customHeight="1">
      <c r="H35" s="17"/>
    </row>
    <row r="46" spans="8:14" ht="9.9499999999999993" customHeight="1">
      <c r="H46" s="17"/>
    </row>
    <row r="48" spans="8:14" ht="9.9499999999999993" customHeight="1">
      <c r="N48" s="223"/>
    </row>
    <row r="52" spans="1:26" ht="4.5" customHeight="1"/>
    <row r="53" spans="1:26" ht="11.1" customHeight="1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4" t="s">
        <v>122</v>
      </c>
      <c r="O53" s="148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>
      <c r="A54" s="6" t="s">
        <v>172</v>
      </c>
      <c r="B54" s="152">
        <v>31.5</v>
      </c>
      <c r="C54" s="152">
        <v>32.5</v>
      </c>
      <c r="D54" s="152">
        <v>33.299999999999997</v>
      </c>
      <c r="E54" s="152">
        <v>34</v>
      </c>
      <c r="F54" s="152">
        <v>33.9</v>
      </c>
      <c r="G54" s="152">
        <v>32.9</v>
      </c>
      <c r="H54" s="152">
        <v>31</v>
      </c>
      <c r="I54" s="152">
        <v>30.4</v>
      </c>
      <c r="J54" s="152">
        <v>31.4</v>
      </c>
      <c r="K54" s="152">
        <v>28.8</v>
      </c>
      <c r="L54" s="152">
        <v>30</v>
      </c>
      <c r="M54" s="152">
        <v>28.8</v>
      </c>
      <c r="N54" s="210">
        <f t="shared" ref="N54:N57" si="0">SUM(B54:M54)/12</f>
        <v>31.541666666666668</v>
      </c>
      <c r="O54" s="205">
        <v>102.2</v>
      </c>
      <c r="P54" s="154"/>
      <c r="Q54" s="289"/>
      <c r="R54" s="289"/>
      <c r="S54" s="154"/>
      <c r="T54" s="154"/>
      <c r="U54" s="154"/>
      <c r="V54" s="154"/>
      <c r="W54" s="154"/>
      <c r="X54" s="154"/>
      <c r="Y54" s="154"/>
      <c r="Z54" s="154"/>
    </row>
    <row r="55" spans="1:26" ht="11.1" customHeight="1">
      <c r="A55" s="6" t="s">
        <v>174</v>
      </c>
      <c r="B55" s="152">
        <v>29.4</v>
      </c>
      <c r="C55" s="152">
        <v>31.6</v>
      </c>
      <c r="D55" s="152">
        <v>30.7</v>
      </c>
      <c r="E55" s="152">
        <v>30.6</v>
      </c>
      <c r="F55" s="152">
        <v>30.2</v>
      </c>
      <c r="G55" s="152">
        <v>28.7</v>
      </c>
      <c r="H55" s="152">
        <v>28.73</v>
      </c>
      <c r="I55" s="152">
        <v>56.4</v>
      </c>
      <c r="J55" s="152">
        <v>57.8</v>
      </c>
      <c r="K55" s="152">
        <v>58.5</v>
      </c>
      <c r="L55" s="152">
        <v>62</v>
      </c>
      <c r="M55" s="152">
        <v>64.5</v>
      </c>
      <c r="N55" s="210">
        <f t="shared" si="0"/>
        <v>42.427500000000002</v>
      </c>
      <c r="O55" s="205">
        <f t="shared" ref="O55:O57" si="1">SUM(N55/N54)*100</f>
        <v>134.51254953764862</v>
      </c>
      <c r="P55" s="154"/>
      <c r="Q55" s="289"/>
      <c r="R55" s="289"/>
      <c r="S55" s="154"/>
      <c r="T55" s="154"/>
      <c r="U55" s="154"/>
      <c r="V55" s="154"/>
      <c r="W55" s="154"/>
      <c r="X55" s="154"/>
      <c r="Y55" s="154"/>
      <c r="Z55" s="154"/>
    </row>
    <row r="56" spans="1:26" ht="11.1" customHeight="1">
      <c r="A56" s="6" t="s">
        <v>186</v>
      </c>
      <c r="B56" s="152">
        <v>57.2</v>
      </c>
      <c r="C56" s="152">
        <v>59.9</v>
      </c>
      <c r="D56" s="152">
        <v>59.5</v>
      </c>
      <c r="E56" s="152">
        <v>59.8</v>
      </c>
      <c r="F56" s="152">
        <v>63.2</v>
      </c>
      <c r="G56" s="152">
        <v>61.4</v>
      </c>
      <c r="H56" s="152">
        <v>61.2</v>
      </c>
      <c r="I56" s="152">
        <v>62</v>
      </c>
      <c r="J56" s="152">
        <v>61.4</v>
      </c>
      <c r="K56" s="152">
        <v>60.1</v>
      </c>
      <c r="L56" s="152">
        <v>62.7</v>
      </c>
      <c r="M56" s="152">
        <v>64</v>
      </c>
      <c r="N56" s="210">
        <f t="shared" si="0"/>
        <v>61.033333333333331</v>
      </c>
      <c r="O56" s="205">
        <f t="shared" si="1"/>
        <v>143.85323984051223</v>
      </c>
      <c r="P56" s="154"/>
      <c r="Q56" s="289"/>
      <c r="R56" s="289"/>
      <c r="S56" s="154"/>
      <c r="T56" s="154"/>
      <c r="U56" s="154"/>
      <c r="V56" s="154"/>
      <c r="W56" s="154"/>
      <c r="X56" s="154"/>
      <c r="Y56" s="154"/>
      <c r="Z56" s="154"/>
    </row>
    <row r="57" spans="1:26" ht="11.1" customHeight="1">
      <c r="A57" s="6" t="s">
        <v>191</v>
      </c>
      <c r="B57" s="152">
        <v>62.7</v>
      </c>
      <c r="C57" s="152">
        <v>63</v>
      </c>
      <c r="D57" s="152">
        <v>63.7</v>
      </c>
      <c r="E57" s="152">
        <v>64.5</v>
      </c>
      <c r="F57" s="152">
        <v>67.900000000000006</v>
      </c>
      <c r="G57" s="152">
        <v>67.099999999999994</v>
      </c>
      <c r="H57" s="152">
        <v>71.7</v>
      </c>
      <c r="I57" s="152">
        <v>72.099999999999994</v>
      </c>
      <c r="J57" s="152">
        <v>73.5</v>
      </c>
      <c r="K57" s="152">
        <v>77.5</v>
      </c>
      <c r="L57" s="152">
        <v>77</v>
      </c>
      <c r="M57" s="152">
        <v>77.3</v>
      </c>
      <c r="N57" s="210">
        <f t="shared" si="0"/>
        <v>69.833333333333329</v>
      </c>
      <c r="O57" s="205">
        <f t="shared" si="1"/>
        <v>114.41835062807209</v>
      </c>
      <c r="P57" s="154"/>
      <c r="Q57" s="289"/>
      <c r="R57" s="289"/>
      <c r="S57" s="154"/>
      <c r="T57" s="154"/>
      <c r="U57" s="154"/>
      <c r="V57" s="154"/>
      <c r="W57" s="154"/>
      <c r="X57" s="154"/>
      <c r="Y57" s="154"/>
      <c r="Z57" s="154"/>
    </row>
    <row r="58" spans="1:26" ht="11.1" customHeight="1">
      <c r="A58" s="6" t="s">
        <v>206</v>
      </c>
      <c r="B58" s="152">
        <v>73.3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210">
        <f t="shared" ref="N58" si="2">SUM(B58:M58)/12</f>
        <v>6.1083333333333334</v>
      </c>
      <c r="O58" s="205">
        <f t="shared" ref="O58" si="3">SUM(N58/N57)*100</f>
        <v>8.7470167064439153</v>
      </c>
      <c r="P58" s="154"/>
      <c r="Q58" s="289"/>
      <c r="R58" s="289"/>
      <c r="S58" s="154"/>
      <c r="T58" s="154"/>
      <c r="U58" s="154"/>
      <c r="V58" s="154"/>
      <c r="W58" s="154"/>
      <c r="X58" s="154"/>
      <c r="Y58" s="154"/>
      <c r="Z58" s="154"/>
    </row>
    <row r="82" spans="1:26" ht="7.5" customHeight="1"/>
    <row r="83" spans="1:26" ht="11.1" customHeight="1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4" t="s">
        <v>122</v>
      </c>
      <c r="O83" s="148" t="s">
        <v>124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>
      <c r="A84" s="6" t="s">
        <v>172</v>
      </c>
      <c r="B84" s="145">
        <v>63.7</v>
      </c>
      <c r="C84" s="145">
        <v>66.900000000000006</v>
      </c>
      <c r="D84" s="145">
        <v>76.400000000000006</v>
      </c>
      <c r="E84" s="145">
        <v>76.900000000000006</v>
      </c>
      <c r="F84" s="145">
        <v>60.2</v>
      </c>
      <c r="G84" s="145">
        <v>66.400000000000006</v>
      </c>
      <c r="H84" s="145">
        <v>77</v>
      </c>
      <c r="I84" s="145">
        <v>64</v>
      </c>
      <c r="J84" s="145">
        <v>74.5</v>
      </c>
      <c r="K84" s="145">
        <v>82</v>
      </c>
      <c r="L84" s="145">
        <v>55.6</v>
      </c>
      <c r="M84" s="145">
        <v>66.8</v>
      </c>
      <c r="N84" s="209">
        <f t="shared" ref="N84:N87" si="4">SUM(B84:M84)/12</f>
        <v>69.2</v>
      </c>
      <c r="O84" s="147">
        <v>98.5</v>
      </c>
      <c r="P84" s="48"/>
      <c r="Q84" s="212"/>
      <c r="R84" s="212"/>
      <c r="S84" s="48"/>
      <c r="T84" s="48"/>
      <c r="U84" s="48"/>
      <c r="V84" s="48"/>
      <c r="W84" s="48"/>
      <c r="X84" s="48"/>
      <c r="Y84" s="48"/>
      <c r="Z84" s="48"/>
    </row>
    <row r="85" spans="1:26" ht="11.1" customHeight="1">
      <c r="A85" s="6" t="s">
        <v>174</v>
      </c>
      <c r="B85" s="145">
        <v>55.6</v>
      </c>
      <c r="C85" s="145">
        <v>63.7</v>
      </c>
      <c r="D85" s="145">
        <v>75.3</v>
      </c>
      <c r="E85" s="145">
        <v>79</v>
      </c>
      <c r="F85" s="145">
        <v>73.599999999999994</v>
      </c>
      <c r="G85" s="145">
        <v>73.3</v>
      </c>
      <c r="H85" s="145">
        <v>73.599999999999994</v>
      </c>
      <c r="I85" s="145">
        <v>79.8</v>
      </c>
      <c r="J85" s="145">
        <v>87</v>
      </c>
      <c r="K85" s="145">
        <v>74.900000000000006</v>
      </c>
      <c r="L85" s="145">
        <v>77.900000000000006</v>
      </c>
      <c r="M85" s="145">
        <v>81.7</v>
      </c>
      <c r="N85" s="209">
        <f t="shared" si="4"/>
        <v>74.61666666666666</v>
      </c>
      <c r="O85" s="147">
        <f t="shared" ref="O85:O87" si="5">ROUND(N85/N84*100,1)</f>
        <v>107.8</v>
      </c>
      <c r="P85" s="48"/>
      <c r="Q85" s="212"/>
      <c r="R85" s="212"/>
      <c r="S85" s="48"/>
      <c r="T85" s="48"/>
      <c r="U85" s="48"/>
      <c r="V85" s="48"/>
      <c r="W85" s="48"/>
      <c r="X85" s="48"/>
      <c r="Y85" s="48"/>
      <c r="Z85" s="48"/>
    </row>
    <row r="86" spans="1:26" ht="11.1" customHeight="1">
      <c r="A86" s="6" t="s">
        <v>186</v>
      </c>
      <c r="B86" s="145">
        <v>76.7</v>
      </c>
      <c r="C86" s="145">
        <v>70.099999999999994</v>
      </c>
      <c r="D86" s="145">
        <v>82.6</v>
      </c>
      <c r="E86" s="145">
        <v>84.7</v>
      </c>
      <c r="F86" s="145">
        <v>82.1</v>
      </c>
      <c r="G86" s="145">
        <v>83.4</v>
      </c>
      <c r="H86" s="145">
        <v>86.1</v>
      </c>
      <c r="I86" s="145">
        <v>75.900000000000006</v>
      </c>
      <c r="J86" s="145">
        <v>82.2</v>
      </c>
      <c r="K86" s="145">
        <v>81.2</v>
      </c>
      <c r="L86" s="145">
        <v>80.2</v>
      </c>
      <c r="M86" s="145">
        <v>81.900000000000006</v>
      </c>
      <c r="N86" s="209">
        <f t="shared" si="4"/>
        <v>80.591666666666683</v>
      </c>
      <c r="O86" s="147">
        <f t="shared" si="5"/>
        <v>108</v>
      </c>
      <c r="P86" s="48"/>
      <c r="Q86" s="212"/>
      <c r="R86" s="212"/>
      <c r="S86" s="48"/>
      <c r="T86" s="48"/>
      <c r="U86" s="48"/>
      <c r="V86" s="48"/>
      <c r="W86" s="48"/>
      <c r="X86" s="48"/>
      <c r="Y86" s="48"/>
      <c r="Z86" s="48"/>
    </row>
    <row r="87" spans="1:26" ht="11.1" customHeight="1">
      <c r="A87" s="6" t="s">
        <v>191</v>
      </c>
      <c r="B87" s="145">
        <v>72.3</v>
      </c>
      <c r="C87" s="145">
        <v>74.900000000000006</v>
      </c>
      <c r="D87" s="145">
        <v>81.3</v>
      </c>
      <c r="E87" s="145">
        <v>70.599999999999994</v>
      </c>
      <c r="F87" s="145">
        <v>79.400000000000006</v>
      </c>
      <c r="G87" s="145">
        <v>83.6</v>
      </c>
      <c r="H87" s="145">
        <v>82</v>
      </c>
      <c r="I87" s="145">
        <v>71.8</v>
      </c>
      <c r="J87" s="145">
        <v>79.099999999999994</v>
      </c>
      <c r="K87" s="145">
        <v>85.6</v>
      </c>
      <c r="L87" s="145">
        <v>67.599999999999994</v>
      </c>
      <c r="M87" s="145">
        <v>84.1</v>
      </c>
      <c r="N87" s="209">
        <f t="shared" si="4"/>
        <v>77.691666666666677</v>
      </c>
      <c r="O87" s="147">
        <f t="shared" si="5"/>
        <v>96.4</v>
      </c>
      <c r="P87" s="48"/>
      <c r="Q87" s="212"/>
      <c r="R87" s="212"/>
      <c r="S87" s="48"/>
      <c r="T87" s="48"/>
      <c r="U87" s="48"/>
      <c r="V87" s="48"/>
      <c r="W87" s="48"/>
      <c r="X87" s="48"/>
      <c r="Y87" s="48"/>
      <c r="Z87" s="48"/>
    </row>
    <row r="88" spans="1:26" ht="11.1" customHeight="1">
      <c r="A88" s="6" t="s">
        <v>206</v>
      </c>
      <c r="B88" s="145">
        <v>68.7</v>
      </c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209">
        <f t="shared" ref="N88" si="6">SUM(B88:M88)/12</f>
        <v>5.7250000000000005</v>
      </c>
      <c r="O88" s="147">
        <f t="shared" ref="O88" si="7">ROUND(N88/N87*100,1)</f>
        <v>7.4</v>
      </c>
      <c r="P88" s="48"/>
      <c r="Q88" s="350"/>
      <c r="R88" s="350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>
      <c r="N89" s="48"/>
      <c r="O89" s="215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9.9499999999999993" customHeight="1"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3F0D-963C-473F-8809-9038D5AFC447}">
  <sheetPr>
    <tabColor indexed="45"/>
  </sheetPr>
  <dimension ref="A1:O40"/>
  <sheetViews>
    <sheetView workbookViewId="0">
      <selection activeCell="M39" sqref="M39"/>
    </sheetView>
  </sheetViews>
  <sheetFormatPr defaultColWidth="10.625" defaultRowHeight="13.5"/>
  <cols>
    <col min="1" max="1" width="8.5" customWidth="1"/>
    <col min="2" max="2" width="13.375" customWidth="1"/>
  </cols>
  <sheetData>
    <row r="1" spans="1:13" ht="17.25" customHeight="1">
      <c r="A1" s="448" t="s">
        <v>128</v>
      </c>
      <c r="F1" s="143"/>
      <c r="G1" s="143"/>
      <c r="H1" s="143"/>
    </row>
    <row r="2" spans="1:13">
      <c r="A2" s="442"/>
    </row>
    <row r="3" spans="1:13" ht="17.25">
      <c r="A3" s="442"/>
      <c r="C3" s="143"/>
    </row>
    <row r="4" spans="1:13" ht="17.25">
      <c r="A4" s="442"/>
      <c r="J4" s="143"/>
      <c r="K4" s="143"/>
      <c r="L4" s="143"/>
      <c r="M4" s="143"/>
    </row>
    <row r="5" spans="1:13">
      <c r="A5" s="442"/>
    </row>
    <row r="6" spans="1:13">
      <c r="A6" s="442"/>
    </row>
    <row r="7" spans="1:13">
      <c r="A7" s="442"/>
    </row>
    <row r="8" spans="1:13">
      <c r="A8" s="442"/>
    </row>
    <row r="9" spans="1:13">
      <c r="A9" s="442"/>
    </row>
    <row r="10" spans="1:13">
      <c r="A10" s="442"/>
    </row>
    <row r="11" spans="1:13">
      <c r="A11" s="442"/>
    </row>
    <row r="12" spans="1:13">
      <c r="A12" s="442"/>
    </row>
    <row r="13" spans="1:13">
      <c r="A13" s="442"/>
    </row>
    <row r="14" spans="1:13">
      <c r="A14" s="442"/>
    </row>
    <row r="15" spans="1:13">
      <c r="A15" s="442"/>
    </row>
    <row r="16" spans="1:13">
      <c r="A16" s="442"/>
    </row>
    <row r="17" spans="1:15">
      <c r="A17" s="442"/>
    </row>
    <row r="18" spans="1:15">
      <c r="A18" s="442"/>
    </row>
    <row r="19" spans="1:15">
      <c r="A19" s="442"/>
    </row>
    <row r="20" spans="1:15">
      <c r="A20" s="442"/>
    </row>
    <row r="21" spans="1:15">
      <c r="A21" s="442"/>
    </row>
    <row r="22" spans="1:15">
      <c r="A22" s="442"/>
    </row>
    <row r="23" spans="1:15">
      <c r="A23" s="442"/>
    </row>
    <row r="24" spans="1:15">
      <c r="A24" s="442"/>
    </row>
    <row r="25" spans="1:15">
      <c r="A25" s="442"/>
    </row>
    <row r="26" spans="1:15">
      <c r="A26" s="442"/>
    </row>
    <row r="27" spans="1:15">
      <c r="A27" s="442"/>
    </row>
    <row r="28" spans="1:15">
      <c r="A28" s="442"/>
    </row>
    <row r="29" spans="1:15">
      <c r="A29" s="442"/>
      <c r="O29" s="347"/>
    </row>
    <row r="30" spans="1:15">
      <c r="A30" s="442"/>
    </row>
    <row r="31" spans="1:15">
      <c r="A31" s="442"/>
    </row>
    <row r="32" spans="1:15">
      <c r="A32" s="442"/>
    </row>
    <row r="33" spans="1:14">
      <c r="A33" s="442"/>
    </row>
    <row r="34" spans="1:14">
      <c r="A34" s="442"/>
    </row>
    <row r="35" spans="1:14" s="42" customFormat="1" ht="20.100000000000001" customHeight="1">
      <c r="A35" s="442"/>
      <c r="B35" s="361" t="s">
        <v>168</v>
      </c>
      <c r="C35" s="362" t="s">
        <v>156</v>
      </c>
      <c r="D35" s="361" t="s">
        <v>158</v>
      </c>
      <c r="E35" s="361" t="s">
        <v>161</v>
      </c>
      <c r="F35" s="361" t="s">
        <v>167</v>
      </c>
      <c r="G35" s="361" t="s">
        <v>170</v>
      </c>
      <c r="H35" s="361" t="s">
        <v>171</v>
      </c>
      <c r="I35" s="361" t="s">
        <v>172</v>
      </c>
      <c r="J35" s="361" t="s">
        <v>188</v>
      </c>
      <c r="K35" s="361" t="s">
        <v>198</v>
      </c>
      <c r="L35" s="361" t="s">
        <v>203</v>
      </c>
      <c r="M35" s="363" t="s">
        <v>204</v>
      </c>
      <c r="N35" s="47"/>
    </row>
    <row r="36" spans="1:14" ht="25.5" customHeight="1">
      <c r="A36" s="442"/>
      <c r="B36" s="420" t="s">
        <v>108</v>
      </c>
      <c r="C36" s="8">
        <v>99.5</v>
      </c>
      <c r="D36" s="8">
        <v>100.7</v>
      </c>
      <c r="E36" s="8">
        <v>106.9</v>
      </c>
      <c r="F36" s="8">
        <v>108.5</v>
      </c>
      <c r="G36" s="8">
        <v>114.8</v>
      </c>
      <c r="H36" s="8">
        <v>122.6</v>
      </c>
      <c r="I36" s="8">
        <v>120.5</v>
      </c>
      <c r="J36" s="8">
        <v>125.7</v>
      </c>
      <c r="K36" s="8">
        <v>141.4</v>
      </c>
      <c r="L36" s="8">
        <v>149.5</v>
      </c>
      <c r="M36" s="8">
        <v>151</v>
      </c>
    </row>
    <row r="37" spans="1:14" ht="25.5" customHeight="1">
      <c r="A37" s="442"/>
      <c r="B37" s="194" t="s">
        <v>199</v>
      </c>
      <c r="C37" s="8">
        <v>225.3</v>
      </c>
      <c r="D37" s="8">
        <v>226.3</v>
      </c>
      <c r="E37" s="8">
        <v>228.9</v>
      </c>
      <c r="F37" s="8">
        <v>231.8</v>
      </c>
      <c r="G37" s="8">
        <v>234.9</v>
      </c>
      <c r="H37" s="8">
        <v>240.8</v>
      </c>
      <c r="I37" s="8">
        <v>233.6</v>
      </c>
      <c r="J37" s="8">
        <v>240.2</v>
      </c>
      <c r="K37" s="8">
        <v>239.9</v>
      </c>
      <c r="L37" s="8">
        <v>246.5</v>
      </c>
      <c r="M37" s="8">
        <v>246.9</v>
      </c>
    </row>
    <row r="38" spans="1:14" ht="24.75" customHeight="1">
      <c r="A38" s="442"/>
      <c r="B38" s="172" t="s">
        <v>131</v>
      </c>
      <c r="C38" s="8">
        <v>171</v>
      </c>
      <c r="D38" s="8">
        <v>171</v>
      </c>
      <c r="E38" s="8">
        <v>171</v>
      </c>
      <c r="F38" s="8">
        <v>171</v>
      </c>
      <c r="G38" s="8">
        <v>170</v>
      </c>
      <c r="H38" s="8">
        <v>171</v>
      </c>
      <c r="I38" s="8">
        <v>169</v>
      </c>
      <c r="J38" s="8">
        <v>171</v>
      </c>
      <c r="K38" s="8">
        <v>169</v>
      </c>
      <c r="L38" s="8">
        <v>170</v>
      </c>
      <c r="M38" s="8">
        <v>171</v>
      </c>
    </row>
    <row r="40" spans="1:14" ht="14.25">
      <c r="C40" s="2"/>
      <c r="D40" s="164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M39" sqref="M39"/>
    </sheetView>
  </sheetViews>
  <sheetFormatPr defaultRowHeight="13.5"/>
  <cols>
    <col min="1" max="1" width="11.875" customWidth="1"/>
    <col min="10" max="10" width="9.25" bestFit="1" customWidth="1"/>
    <col min="13" max="13" width="9.25" bestFit="1" customWidth="1"/>
  </cols>
  <sheetData>
    <row r="1" spans="2:15">
      <c r="B1" s="449" t="s">
        <v>205</v>
      </c>
      <c r="C1" s="449"/>
      <c r="D1" s="449"/>
      <c r="E1" s="449"/>
      <c r="F1" s="449"/>
      <c r="G1" s="450" t="s">
        <v>129</v>
      </c>
      <c r="H1" s="450"/>
      <c r="I1" s="450"/>
      <c r="J1" s="222" t="s">
        <v>109</v>
      </c>
      <c r="K1" s="3"/>
      <c r="M1" s="3" t="s">
        <v>185</v>
      </c>
    </row>
    <row r="2" spans="2:15">
      <c r="B2" s="449"/>
      <c r="C2" s="449"/>
      <c r="D2" s="449"/>
      <c r="E2" s="449"/>
      <c r="F2" s="449"/>
      <c r="G2" s="450"/>
      <c r="H2" s="450"/>
      <c r="I2" s="450"/>
      <c r="J2" s="373">
        <v>220340</v>
      </c>
      <c r="K2" s="4" t="s">
        <v>111</v>
      </c>
      <c r="L2" s="339">
        <f t="shared" ref="L2:L7" si="0">SUM(J2)</f>
        <v>220340</v>
      </c>
      <c r="M2" s="373">
        <v>129386</v>
      </c>
    </row>
    <row r="3" spans="2:15">
      <c r="J3" s="373">
        <v>391815</v>
      </c>
      <c r="K3" s="3" t="s">
        <v>112</v>
      </c>
      <c r="L3" s="339">
        <f t="shared" si="0"/>
        <v>391815</v>
      </c>
      <c r="M3" s="373">
        <v>246486</v>
      </c>
    </row>
    <row r="4" spans="2:15">
      <c r="J4" s="373">
        <v>514802</v>
      </c>
      <c r="K4" s="3" t="s">
        <v>103</v>
      </c>
      <c r="L4" s="339">
        <f t="shared" si="0"/>
        <v>514802</v>
      </c>
      <c r="M4" s="373">
        <v>327276</v>
      </c>
    </row>
    <row r="5" spans="2:15">
      <c r="J5" s="373">
        <v>153912</v>
      </c>
      <c r="K5" s="3" t="s">
        <v>91</v>
      </c>
      <c r="L5" s="339">
        <f t="shared" si="0"/>
        <v>153912</v>
      </c>
      <c r="M5" s="373">
        <v>127919</v>
      </c>
    </row>
    <row r="6" spans="2:15">
      <c r="J6" s="373">
        <v>277203</v>
      </c>
      <c r="K6" s="3" t="s">
        <v>101</v>
      </c>
      <c r="L6" s="339">
        <f t="shared" si="0"/>
        <v>277203</v>
      </c>
      <c r="M6" s="373">
        <v>163640</v>
      </c>
    </row>
    <row r="7" spans="2:15">
      <c r="J7" s="373">
        <v>910940</v>
      </c>
      <c r="K7" s="3" t="s">
        <v>104</v>
      </c>
      <c r="L7" s="339">
        <f t="shared" si="0"/>
        <v>910940</v>
      </c>
      <c r="M7" s="373">
        <v>593323</v>
      </c>
    </row>
    <row r="8" spans="2:15">
      <c r="J8" s="339">
        <f>SUM(J2:J7)</f>
        <v>2469012</v>
      </c>
      <c r="K8" s="3" t="s">
        <v>93</v>
      </c>
      <c r="L8" s="410">
        <f>SUM(L2:L7)</f>
        <v>2469012</v>
      </c>
      <c r="M8" s="339">
        <f>SUM(M2:M7)</f>
        <v>1588030</v>
      </c>
    </row>
    <row r="10" spans="2:15">
      <c r="J10" t="s">
        <v>127</v>
      </c>
      <c r="K10" s="3"/>
      <c r="L10" s="3" t="s">
        <v>163</v>
      </c>
      <c r="M10" s="3" t="s">
        <v>113</v>
      </c>
      <c r="N10" s="3"/>
      <c r="O10" s="3" t="s">
        <v>130</v>
      </c>
    </row>
    <row r="11" spans="2:15">
      <c r="K11" s="4" t="s">
        <v>111</v>
      </c>
      <c r="L11" s="339">
        <f>SUM(M2)</f>
        <v>129386</v>
      </c>
      <c r="M11" s="339">
        <f t="shared" ref="M11:M17" si="1">SUM(N11-L11)</f>
        <v>90954</v>
      </c>
      <c r="N11" s="339">
        <f t="shared" ref="N11:N17" si="2">SUM(L2)</f>
        <v>220340</v>
      </c>
      <c r="O11" s="340">
        <f>SUM(L11/N11)</f>
        <v>0.58721067441227193</v>
      </c>
    </row>
    <row r="12" spans="2:15">
      <c r="K12" s="3" t="s">
        <v>112</v>
      </c>
      <c r="L12" s="339">
        <f t="shared" ref="L12:L17" si="3">SUM(M3)</f>
        <v>246486</v>
      </c>
      <c r="M12" s="339">
        <f t="shared" si="1"/>
        <v>145329</v>
      </c>
      <c r="N12" s="339">
        <f t="shared" si="2"/>
        <v>391815</v>
      </c>
      <c r="O12" s="340">
        <f t="shared" ref="O12:O17" si="4">SUM(L12/N12)</f>
        <v>0.62908770720875928</v>
      </c>
    </row>
    <row r="13" spans="2:15">
      <c r="K13" s="3" t="s">
        <v>103</v>
      </c>
      <c r="L13" s="339">
        <f t="shared" si="3"/>
        <v>327276</v>
      </c>
      <c r="M13" s="339">
        <f t="shared" si="1"/>
        <v>187526</v>
      </c>
      <c r="N13" s="339">
        <f t="shared" si="2"/>
        <v>514802</v>
      </c>
      <c r="O13" s="340">
        <f t="shared" si="4"/>
        <v>0.63573179591376883</v>
      </c>
    </row>
    <row r="14" spans="2:15">
      <c r="K14" s="3" t="s">
        <v>91</v>
      </c>
      <c r="L14" s="339">
        <f t="shared" si="3"/>
        <v>127919</v>
      </c>
      <c r="M14" s="339">
        <f t="shared" si="1"/>
        <v>25993</v>
      </c>
      <c r="N14" s="339">
        <f t="shared" si="2"/>
        <v>153912</v>
      </c>
      <c r="O14" s="340">
        <f t="shared" si="4"/>
        <v>0.83111778158947969</v>
      </c>
    </row>
    <row r="15" spans="2:15">
      <c r="K15" s="3" t="s">
        <v>101</v>
      </c>
      <c r="L15" s="339">
        <f t="shared" si="3"/>
        <v>163640</v>
      </c>
      <c r="M15" s="339">
        <f t="shared" si="1"/>
        <v>113563</v>
      </c>
      <c r="N15" s="339">
        <f t="shared" si="2"/>
        <v>277203</v>
      </c>
      <c r="O15" s="340">
        <f t="shared" si="4"/>
        <v>0.5903255015277612</v>
      </c>
    </row>
    <row r="16" spans="2:15">
      <c r="K16" s="3" t="s">
        <v>104</v>
      </c>
      <c r="L16" s="339">
        <f t="shared" si="3"/>
        <v>593323</v>
      </c>
      <c r="M16" s="339">
        <f t="shared" si="1"/>
        <v>317617</v>
      </c>
      <c r="N16" s="339">
        <f t="shared" si="2"/>
        <v>910940</v>
      </c>
      <c r="O16" s="340">
        <f t="shared" si="4"/>
        <v>0.65133049377566032</v>
      </c>
    </row>
    <row r="17" spans="11:15">
      <c r="K17" s="3" t="s">
        <v>93</v>
      </c>
      <c r="L17" s="339">
        <f t="shared" si="3"/>
        <v>1588030</v>
      </c>
      <c r="M17" s="339">
        <f t="shared" si="1"/>
        <v>880982</v>
      </c>
      <c r="N17" s="339">
        <f t="shared" si="2"/>
        <v>2469012</v>
      </c>
      <c r="O17" s="340">
        <f t="shared" si="4"/>
        <v>0.64318439926577919</v>
      </c>
    </row>
    <row r="53" spans="1:9" ht="20.100000000000001" customHeight="1"/>
    <row r="54" spans="1:9" ht="20.100000000000001" customHeight="1" thickBot="1"/>
    <row r="55" spans="1:9" ht="16.5" customHeight="1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4.25">
      <c r="A56" s="35" t="s">
        <v>114</v>
      </c>
      <c r="B56" s="36"/>
      <c r="C56" s="451" t="s">
        <v>109</v>
      </c>
      <c r="D56" s="452"/>
      <c r="E56" s="451" t="s">
        <v>110</v>
      </c>
      <c r="F56" s="452"/>
      <c r="G56" s="455" t="s">
        <v>115</v>
      </c>
      <c r="H56" s="451" t="s">
        <v>116</v>
      </c>
      <c r="I56" s="452"/>
    </row>
    <row r="57" spans="1:9" ht="14.25">
      <c r="A57" s="37" t="s">
        <v>117</v>
      </c>
      <c r="B57" s="38"/>
      <c r="C57" s="453"/>
      <c r="D57" s="454"/>
      <c r="E57" s="453"/>
      <c r="F57" s="454"/>
      <c r="G57" s="456"/>
      <c r="H57" s="453"/>
      <c r="I57" s="454"/>
    </row>
    <row r="58" spans="1:9" ht="19.5" customHeight="1">
      <c r="A58" s="41" t="s">
        <v>118</v>
      </c>
      <c r="B58" s="39"/>
      <c r="C58" s="459" t="s">
        <v>200</v>
      </c>
      <c r="D58" s="460"/>
      <c r="E58" s="457" t="s">
        <v>223</v>
      </c>
      <c r="F58" s="458"/>
      <c r="G58" s="80">
        <v>14.7</v>
      </c>
      <c r="H58" s="40"/>
      <c r="I58" s="39"/>
    </row>
    <row r="59" spans="1:9" ht="19.5" customHeight="1">
      <c r="A59" s="41" t="s">
        <v>119</v>
      </c>
      <c r="B59" s="39"/>
      <c r="C59" s="461" t="s">
        <v>155</v>
      </c>
      <c r="D59" s="460"/>
      <c r="E59" s="457" t="s">
        <v>221</v>
      </c>
      <c r="F59" s="458"/>
      <c r="G59" s="84">
        <v>28.2</v>
      </c>
      <c r="H59" s="40"/>
      <c r="I59" s="39"/>
    </row>
    <row r="60" spans="1:9" ht="20.100000000000001" customHeight="1">
      <c r="A60" s="41" t="s">
        <v>120</v>
      </c>
      <c r="B60" s="39"/>
      <c r="C60" s="457" t="s">
        <v>201</v>
      </c>
      <c r="D60" s="458"/>
      <c r="E60" s="457" t="s">
        <v>222</v>
      </c>
      <c r="F60" s="458"/>
      <c r="G60" s="80">
        <v>81</v>
      </c>
      <c r="H60" s="40"/>
      <c r="I60" s="39"/>
    </row>
    <row r="61" spans="1:9" ht="20.100000000000001" customHeight="1"/>
    <row r="62" spans="1:9" ht="20.100000000000001" customHeight="1"/>
    <row r="63" spans="1:9">
      <c r="E63" s="34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M39" sqref="M39"/>
    </sheetView>
  </sheetViews>
  <sheetFormatPr defaultColWidth="4.75" defaultRowHeight="9.9499999999999993" customHeight="1"/>
  <cols>
    <col min="1" max="1" width="7.625" customWidth="1"/>
    <col min="2" max="13" width="6.125" customWidth="1"/>
    <col min="14" max="14" width="7.625" customWidth="1"/>
    <col min="15" max="15" width="7.5" customWidth="1"/>
    <col min="16" max="34" width="7.625" customWidth="1"/>
    <col min="35" max="41" width="9.625" customWidth="1"/>
  </cols>
  <sheetData>
    <row r="1" spans="1:19" ht="9.9499999999999993" customHeight="1">
      <c r="E1" s="2"/>
      <c r="F1" s="2"/>
      <c r="G1" s="2"/>
      <c r="H1" s="2"/>
      <c r="K1" s="16"/>
    </row>
    <row r="3" spans="1:19" ht="9.9499999999999993" customHeight="1">
      <c r="A3" s="29"/>
      <c r="B3" s="29"/>
    </row>
    <row r="4" spans="1:19" ht="9.9499999999999993" customHeight="1">
      <c r="J4" s="143"/>
      <c r="K4" s="2"/>
      <c r="L4" s="2"/>
      <c r="M4" s="2"/>
    </row>
    <row r="13" spans="1:19" ht="9.9499999999999993" customHeight="1">
      <c r="R13" s="157"/>
      <c r="S13" s="279"/>
    </row>
    <row r="14" spans="1:19" ht="9.9499999999999993" customHeight="1">
      <c r="R14" s="157"/>
      <c r="S14" s="279"/>
    </row>
    <row r="15" spans="1:19" ht="9.9499999999999993" customHeight="1">
      <c r="R15" s="157"/>
      <c r="S15" s="279"/>
    </row>
    <row r="16" spans="1:19" ht="9.9499999999999993" customHeight="1">
      <c r="R16" s="157"/>
      <c r="S16" s="279"/>
    </row>
    <row r="17" spans="1:35" ht="9.9499999999999993" customHeight="1">
      <c r="R17" s="157"/>
      <c r="S17" s="279"/>
    </row>
    <row r="20" spans="1:35" ht="9.9499999999999993" customHeight="1">
      <c r="AI20" s="47"/>
    </row>
    <row r="25" spans="1:35" s="47" customFormat="1" ht="9.9499999999999993" customHeight="1">
      <c r="A25" s="145"/>
      <c r="B25" s="145" t="s">
        <v>76</v>
      </c>
      <c r="C25" s="145" t="s">
        <v>77</v>
      </c>
      <c r="D25" s="145" t="s">
        <v>78</v>
      </c>
      <c r="E25" s="145" t="s">
        <v>79</v>
      </c>
      <c r="F25" s="145" t="s">
        <v>80</v>
      </c>
      <c r="G25" s="145" t="s">
        <v>81</v>
      </c>
      <c r="H25" s="145" t="s">
        <v>82</v>
      </c>
      <c r="I25" s="145" t="s">
        <v>83</v>
      </c>
      <c r="J25" s="145" t="s">
        <v>84</v>
      </c>
      <c r="K25" s="145" t="s">
        <v>85</v>
      </c>
      <c r="L25" s="145" t="s">
        <v>86</v>
      </c>
      <c r="M25" s="146" t="s">
        <v>87</v>
      </c>
      <c r="N25" s="204" t="s">
        <v>125</v>
      </c>
      <c r="O25" s="148" t="s">
        <v>124</v>
      </c>
      <c r="AI25"/>
    </row>
    <row r="26" spans="1:35" ht="9.9499999999999993" customHeight="1">
      <c r="A26" s="6" t="s">
        <v>172</v>
      </c>
      <c r="B26" s="145">
        <v>69</v>
      </c>
      <c r="C26" s="145">
        <v>77.5</v>
      </c>
      <c r="D26" s="147">
        <v>84.3</v>
      </c>
      <c r="E26" s="145">
        <v>83</v>
      </c>
      <c r="F26" s="145">
        <v>72.7</v>
      </c>
      <c r="G26" s="145">
        <v>75.400000000000006</v>
      </c>
      <c r="H26" s="147">
        <v>78.3</v>
      </c>
      <c r="I26" s="145">
        <v>69.5</v>
      </c>
      <c r="J26" s="145">
        <v>75.900000000000006</v>
      </c>
      <c r="K26" s="145">
        <v>79.900000000000006</v>
      </c>
      <c r="L26" s="145">
        <v>67.3</v>
      </c>
      <c r="M26" s="301">
        <v>71.8</v>
      </c>
      <c r="N26" s="302">
        <f t="shared" ref="N26:N28" si="0">SUM(B26:M26)</f>
        <v>904.5999999999998</v>
      </c>
      <c r="O26" s="147">
        <v>95.5</v>
      </c>
    </row>
    <row r="27" spans="1:35" ht="9.9499999999999993" customHeight="1">
      <c r="A27" s="6" t="s">
        <v>174</v>
      </c>
      <c r="B27" s="145">
        <v>62</v>
      </c>
      <c r="C27" s="145">
        <v>71.900000000000006</v>
      </c>
      <c r="D27" s="147">
        <v>82.3</v>
      </c>
      <c r="E27" s="145">
        <v>86.9</v>
      </c>
      <c r="F27" s="145">
        <v>79.5</v>
      </c>
      <c r="G27" s="145">
        <v>84.7</v>
      </c>
      <c r="H27" s="147">
        <v>77.8</v>
      </c>
      <c r="I27" s="145">
        <v>103.2</v>
      </c>
      <c r="J27" s="145">
        <v>105.2</v>
      </c>
      <c r="K27" s="145">
        <v>95.4</v>
      </c>
      <c r="L27" s="145">
        <v>100.3</v>
      </c>
      <c r="M27" s="301">
        <v>106.6</v>
      </c>
      <c r="N27" s="302">
        <f t="shared" si="0"/>
        <v>1055.8</v>
      </c>
      <c r="O27" s="147">
        <f>SUM(N27/N26)*100</f>
        <v>116.71456997567988</v>
      </c>
    </row>
    <row r="28" spans="1:35" ht="9.9499999999999993" customHeight="1">
      <c r="A28" s="6" t="s">
        <v>186</v>
      </c>
      <c r="B28" s="145">
        <v>93.3</v>
      </c>
      <c r="C28" s="145">
        <v>91.3</v>
      </c>
      <c r="D28" s="147">
        <v>106.6</v>
      </c>
      <c r="E28" s="145">
        <v>106.6</v>
      </c>
      <c r="F28" s="145">
        <v>101.9</v>
      </c>
      <c r="G28" s="145">
        <v>113</v>
      </c>
      <c r="H28" s="147">
        <v>110.5</v>
      </c>
      <c r="I28" s="145">
        <v>100.3</v>
      </c>
      <c r="J28" s="145">
        <v>104.2</v>
      </c>
      <c r="K28" s="145">
        <v>103.1</v>
      </c>
      <c r="L28" s="145">
        <v>103.7</v>
      </c>
      <c r="M28" s="301">
        <v>103.6</v>
      </c>
      <c r="N28" s="302">
        <f t="shared" si="0"/>
        <v>1238.0999999999999</v>
      </c>
      <c r="O28" s="147">
        <f>SUM(N28/N27)*100</f>
        <v>117.26652775146809</v>
      </c>
    </row>
    <row r="29" spans="1:35" ht="9.9499999999999993" customHeight="1">
      <c r="A29" s="6" t="s">
        <v>191</v>
      </c>
      <c r="B29" s="145">
        <v>91.6</v>
      </c>
      <c r="C29" s="145">
        <v>96.2</v>
      </c>
      <c r="D29" s="147">
        <v>103.6</v>
      </c>
      <c r="E29" s="145">
        <v>104.5</v>
      </c>
      <c r="F29" s="145">
        <v>106.1</v>
      </c>
      <c r="G29" s="145">
        <v>112.9</v>
      </c>
      <c r="H29" s="147">
        <v>114</v>
      </c>
      <c r="I29" s="145">
        <v>98.3</v>
      </c>
      <c r="J29" s="145">
        <v>106.4</v>
      </c>
      <c r="K29" s="145">
        <v>118.9</v>
      </c>
      <c r="L29" s="145">
        <v>102.8</v>
      </c>
      <c r="M29" s="301">
        <v>116.4</v>
      </c>
      <c r="N29" s="302">
        <f t="shared" ref="N29" si="1">SUM(B29:M29)</f>
        <v>1271.7</v>
      </c>
      <c r="O29" s="147">
        <f>SUM(N29/N28)*100</f>
        <v>102.71383571601649</v>
      </c>
    </row>
    <row r="30" spans="1:35" ht="9.9499999999999993" customHeight="1">
      <c r="A30" s="6" t="s">
        <v>206</v>
      </c>
      <c r="B30" s="145">
        <v>96.6</v>
      </c>
      <c r="C30" s="145"/>
      <c r="D30" s="147"/>
      <c r="E30" s="145"/>
      <c r="F30" s="145"/>
      <c r="G30" s="145"/>
      <c r="H30" s="147"/>
      <c r="I30" s="145"/>
      <c r="J30" s="145"/>
      <c r="K30" s="145"/>
      <c r="L30" s="145"/>
      <c r="M30" s="301"/>
      <c r="N30" s="302">
        <f t="shared" ref="N30" si="2">SUM(B30:M30)</f>
        <v>96.6</v>
      </c>
      <c r="O30" s="147">
        <f>SUM(N30/N29)*100</f>
        <v>7.5961311630101429</v>
      </c>
    </row>
    <row r="31" spans="1:35" ht="9.9499999999999993" customHeight="1"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</row>
    <row r="51" spans="1:17" ht="9.9499999999999993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7" ht="9.9499999999999993" customHeight="1">
      <c r="A52" s="48"/>
      <c r="B52" s="29"/>
    </row>
    <row r="53" spans="1:17" ht="9.9499999999999993" customHeight="1">
      <c r="A53" s="48"/>
      <c r="B53" s="29"/>
    </row>
    <row r="54" spans="1:17" ht="9.9499999999999993" customHeight="1">
      <c r="A54" s="48"/>
    </row>
    <row r="55" spans="1:17" ht="9.9499999999999993" customHeight="1">
      <c r="A55" s="145"/>
      <c r="B55" s="145" t="s">
        <v>76</v>
      </c>
      <c r="C55" s="145" t="s">
        <v>77</v>
      </c>
      <c r="D55" s="145" t="s">
        <v>78</v>
      </c>
      <c r="E55" s="145" t="s">
        <v>79</v>
      </c>
      <c r="F55" s="145" t="s">
        <v>80</v>
      </c>
      <c r="G55" s="145" t="s">
        <v>81</v>
      </c>
      <c r="H55" s="145" t="s">
        <v>82</v>
      </c>
      <c r="I55" s="145" t="s">
        <v>83</v>
      </c>
      <c r="J55" s="145" t="s">
        <v>84</v>
      </c>
      <c r="K55" s="145" t="s">
        <v>85</v>
      </c>
      <c r="L55" s="145" t="s">
        <v>86</v>
      </c>
      <c r="M55" s="146" t="s">
        <v>87</v>
      </c>
      <c r="N55" s="204" t="s">
        <v>126</v>
      </c>
      <c r="O55" s="148" t="s">
        <v>124</v>
      </c>
    </row>
    <row r="56" spans="1:17" ht="9.9499999999999993" customHeight="1">
      <c r="A56" s="6" t="s">
        <v>172</v>
      </c>
      <c r="B56" s="145">
        <v>121.9</v>
      </c>
      <c r="C56" s="145">
        <v>124.4</v>
      </c>
      <c r="D56" s="145">
        <v>124.3</v>
      </c>
      <c r="E56" s="145">
        <v>124</v>
      </c>
      <c r="F56" s="145">
        <v>129.1</v>
      </c>
      <c r="G56" s="145">
        <v>126</v>
      </c>
      <c r="H56" s="145">
        <v>120.9</v>
      </c>
      <c r="I56" s="145">
        <v>119.3</v>
      </c>
      <c r="J56" s="146">
        <v>118.8</v>
      </c>
      <c r="K56" s="145">
        <v>118</v>
      </c>
      <c r="L56" s="145">
        <v>111.6</v>
      </c>
      <c r="M56" s="146">
        <v>107.9</v>
      </c>
      <c r="N56" s="209">
        <f t="shared" ref="N56:N59" si="3">SUM(B56:M56)/12</f>
        <v>120.51666666666667</v>
      </c>
      <c r="O56" s="147">
        <v>98.3</v>
      </c>
      <c r="P56" s="17"/>
      <c r="Q56" s="17"/>
    </row>
    <row r="57" spans="1:17" ht="9.9499999999999993" customHeight="1">
      <c r="A57" s="6" t="s">
        <v>174</v>
      </c>
      <c r="B57" s="145">
        <v>107.9</v>
      </c>
      <c r="C57" s="145">
        <v>111.7</v>
      </c>
      <c r="D57" s="145">
        <v>111.9</v>
      </c>
      <c r="E57" s="145">
        <v>110.2</v>
      </c>
      <c r="F57" s="145">
        <v>112.5</v>
      </c>
      <c r="G57" s="145">
        <v>113</v>
      </c>
      <c r="H57" s="145">
        <v>111.4</v>
      </c>
      <c r="I57" s="145">
        <v>144</v>
      </c>
      <c r="J57" s="146">
        <v>145.1</v>
      </c>
      <c r="K57" s="145">
        <v>144.6</v>
      </c>
      <c r="L57" s="145">
        <v>147.4</v>
      </c>
      <c r="M57" s="146">
        <v>148.4</v>
      </c>
      <c r="N57" s="209">
        <f t="shared" si="3"/>
        <v>125.67500000000001</v>
      </c>
      <c r="O57" s="147">
        <f>SUM(N57/N56)*100</f>
        <v>104.28018254736553</v>
      </c>
      <c r="P57" s="17"/>
      <c r="Q57" s="17"/>
    </row>
    <row r="58" spans="1:17" ht="9.9499999999999993" customHeight="1">
      <c r="A58" s="6" t="s">
        <v>186</v>
      </c>
      <c r="B58" s="145">
        <v>141.30000000000001</v>
      </c>
      <c r="C58" s="145">
        <v>142.30000000000001</v>
      </c>
      <c r="D58" s="145">
        <v>141.1</v>
      </c>
      <c r="E58" s="145">
        <v>140.1</v>
      </c>
      <c r="F58" s="145">
        <v>145.19999999999999</v>
      </c>
      <c r="G58" s="145">
        <v>146.30000000000001</v>
      </c>
      <c r="H58" s="145">
        <v>140.9</v>
      </c>
      <c r="I58" s="145">
        <v>140.80000000000001</v>
      </c>
      <c r="J58" s="146">
        <v>138</v>
      </c>
      <c r="K58" s="145">
        <v>138.30000000000001</v>
      </c>
      <c r="L58" s="145">
        <v>140.9</v>
      </c>
      <c r="M58" s="146">
        <v>141.1</v>
      </c>
      <c r="N58" s="209">
        <f t="shared" si="3"/>
        <v>141.35833333333332</v>
      </c>
      <c r="O58" s="147">
        <f>SUM(N58/N57)*100</f>
        <v>112.47927856242951</v>
      </c>
      <c r="P58" s="17"/>
      <c r="Q58" s="17"/>
    </row>
    <row r="59" spans="1:17" ht="10.5" customHeight="1">
      <c r="A59" s="6" t="s">
        <v>191</v>
      </c>
      <c r="B59" s="145">
        <v>141.4</v>
      </c>
      <c r="C59" s="145">
        <v>142</v>
      </c>
      <c r="D59" s="145">
        <v>141.30000000000001</v>
      </c>
      <c r="E59" s="145">
        <v>142.80000000000001</v>
      </c>
      <c r="F59" s="145">
        <v>148.4</v>
      </c>
      <c r="G59" s="145">
        <v>148.9</v>
      </c>
      <c r="H59" s="145">
        <v>155</v>
      </c>
      <c r="I59" s="145">
        <v>154.5</v>
      </c>
      <c r="J59" s="146">
        <v>153.4</v>
      </c>
      <c r="K59" s="145">
        <v>157.9</v>
      </c>
      <c r="L59" s="145">
        <v>155.4</v>
      </c>
      <c r="M59" s="146">
        <v>152.80000000000001</v>
      </c>
      <c r="N59" s="209">
        <f t="shared" si="3"/>
        <v>149.48333333333335</v>
      </c>
      <c r="O59" s="147">
        <f>SUM(N59/N58)*100</f>
        <v>105.74780404409599</v>
      </c>
      <c r="P59" s="17"/>
      <c r="Q59" s="17"/>
    </row>
    <row r="60" spans="1:17" ht="10.5" customHeight="1">
      <c r="A60" s="6" t="s">
        <v>206</v>
      </c>
      <c r="B60" s="147">
        <v>151</v>
      </c>
      <c r="C60" s="145"/>
      <c r="D60" s="145"/>
      <c r="E60" s="145"/>
      <c r="F60" s="145"/>
      <c r="G60" s="145"/>
      <c r="H60" s="145"/>
      <c r="I60" s="145"/>
      <c r="J60" s="146"/>
      <c r="K60" s="145"/>
      <c r="L60" s="145"/>
      <c r="M60" s="146"/>
      <c r="N60" s="209">
        <f t="shared" ref="N60" si="4">SUM(B60:M60)/12</f>
        <v>12.583333333333334</v>
      </c>
      <c r="O60" s="147">
        <f>SUM(N60/N59)*100</f>
        <v>8.4178838220537404</v>
      </c>
    </row>
    <row r="62" spans="1:17" ht="9.9499999999999993" customHeight="1">
      <c r="O62" s="48"/>
    </row>
    <row r="63" spans="1:17" ht="9.9499999999999993" customHeight="1">
      <c r="O63" s="48"/>
    </row>
    <row r="67" spans="15:27" ht="9.9499999999999993" customHeight="1"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85" spans="1:25" ht="9.9499999999999993" customHeight="1">
      <c r="A85" s="145"/>
      <c r="B85" s="145" t="s">
        <v>76</v>
      </c>
      <c r="C85" s="145" t="s">
        <v>77</v>
      </c>
      <c r="D85" s="145" t="s">
        <v>78</v>
      </c>
      <c r="E85" s="145" t="s">
        <v>79</v>
      </c>
      <c r="F85" s="145" t="s">
        <v>80</v>
      </c>
      <c r="G85" s="145" t="s">
        <v>81</v>
      </c>
      <c r="H85" s="145" t="s">
        <v>82</v>
      </c>
      <c r="I85" s="145" t="s">
        <v>83</v>
      </c>
      <c r="J85" s="145" t="s">
        <v>84</v>
      </c>
      <c r="K85" s="145" t="s">
        <v>85</v>
      </c>
      <c r="L85" s="145" t="s">
        <v>86</v>
      </c>
      <c r="M85" s="146" t="s">
        <v>87</v>
      </c>
      <c r="N85" s="204" t="s">
        <v>126</v>
      </c>
      <c r="O85" s="148" t="s">
        <v>124</v>
      </c>
    </row>
    <row r="86" spans="1:25" ht="9.9499999999999993" customHeight="1">
      <c r="A86" s="6" t="s">
        <v>172</v>
      </c>
      <c r="B86" s="145">
        <v>56.2</v>
      </c>
      <c r="C86" s="145">
        <v>61.9</v>
      </c>
      <c r="D86" s="145">
        <v>67.900000000000006</v>
      </c>
      <c r="E86" s="145">
        <v>67</v>
      </c>
      <c r="F86" s="145">
        <v>55.4</v>
      </c>
      <c r="G86" s="145">
        <v>60.3</v>
      </c>
      <c r="H86" s="145">
        <v>65.5</v>
      </c>
      <c r="I86" s="145">
        <v>58.5</v>
      </c>
      <c r="J86" s="146">
        <v>63.9</v>
      </c>
      <c r="K86" s="145">
        <v>67.900000000000006</v>
      </c>
      <c r="L86" s="145">
        <v>61.4</v>
      </c>
      <c r="M86" s="146">
        <v>67</v>
      </c>
      <c r="N86" s="209">
        <f>SUM(B86:M86)/12</f>
        <v>62.741666666666667</v>
      </c>
      <c r="O86" s="147">
        <v>97.5</v>
      </c>
      <c r="P86" s="47"/>
      <c r="Q86" s="215"/>
      <c r="R86" s="47"/>
      <c r="S86" s="47"/>
      <c r="T86" s="47"/>
      <c r="U86" s="47"/>
      <c r="V86" s="47"/>
      <c r="W86" s="47"/>
      <c r="X86" s="47"/>
      <c r="Y86" s="150"/>
    </row>
    <row r="87" spans="1:25" ht="9.9499999999999993" customHeight="1">
      <c r="A87" s="6" t="s">
        <v>174</v>
      </c>
      <c r="B87" s="145">
        <v>57.4</v>
      </c>
      <c r="C87" s="145">
        <v>63.8</v>
      </c>
      <c r="D87" s="145">
        <v>73.5</v>
      </c>
      <c r="E87" s="145">
        <v>79</v>
      </c>
      <c r="F87" s="145">
        <v>70.3</v>
      </c>
      <c r="G87" s="145">
        <v>74.900000000000006</v>
      </c>
      <c r="H87" s="145">
        <v>70</v>
      </c>
      <c r="I87" s="145">
        <v>68</v>
      </c>
      <c r="J87" s="146">
        <v>72.400000000000006</v>
      </c>
      <c r="K87" s="145">
        <v>66</v>
      </c>
      <c r="L87" s="145">
        <v>67.7</v>
      </c>
      <c r="M87" s="146">
        <v>71.7</v>
      </c>
      <c r="N87" s="209">
        <f>SUM(B87:M87)/12</f>
        <v>69.558333333333337</v>
      </c>
      <c r="O87" s="409">
        <f>SUM(N87/N86)*100</f>
        <v>110.86465666091114</v>
      </c>
      <c r="P87" s="47"/>
      <c r="Q87" s="215"/>
      <c r="R87" s="47"/>
      <c r="S87" s="47"/>
      <c r="T87" s="47"/>
      <c r="U87" s="47"/>
      <c r="V87" s="47"/>
      <c r="W87" s="47"/>
      <c r="X87" s="47"/>
      <c r="Y87" s="47"/>
    </row>
    <row r="88" spans="1:25" ht="10.5" customHeight="1">
      <c r="A88" s="6" t="s">
        <v>186</v>
      </c>
      <c r="B88" s="145">
        <v>66.900000000000006</v>
      </c>
      <c r="C88" s="145">
        <v>64.099999999999994</v>
      </c>
      <c r="D88" s="145">
        <v>75.599999999999994</v>
      </c>
      <c r="E88" s="145">
        <v>76.2</v>
      </c>
      <c r="F88" s="145">
        <v>69.599999999999994</v>
      </c>
      <c r="G88" s="145">
        <v>77.2</v>
      </c>
      <c r="H88" s="145">
        <v>78.8</v>
      </c>
      <c r="I88" s="145">
        <v>71.3</v>
      </c>
      <c r="J88" s="146">
        <v>75.8</v>
      </c>
      <c r="K88" s="145">
        <v>74.5</v>
      </c>
      <c r="L88" s="145">
        <v>73.3</v>
      </c>
      <c r="M88" s="146">
        <v>73.400000000000006</v>
      </c>
      <c r="N88" s="209">
        <f>SUM(B88:M88)/12</f>
        <v>73.058333333333323</v>
      </c>
      <c r="O88" s="409">
        <f>SUM(N88/N87)*100</f>
        <v>105.03174793338923</v>
      </c>
      <c r="P88" s="47"/>
      <c r="Q88" s="215"/>
      <c r="R88" s="47"/>
      <c r="S88" s="47"/>
      <c r="T88" s="47"/>
      <c r="U88" s="47"/>
      <c r="V88" s="47"/>
      <c r="W88" s="47"/>
      <c r="X88" s="47"/>
      <c r="Y88" s="47"/>
    </row>
    <row r="89" spans="1:25" ht="10.5" customHeight="1">
      <c r="A89" s="6" t="s">
        <v>191</v>
      </c>
      <c r="B89" s="145">
        <v>64.8</v>
      </c>
      <c r="C89" s="145">
        <v>67.7</v>
      </c>
      <c r="D89" s="145">
        <v>73.400000000000006</v>
      </c>
      <c r="E89" s="145">
        <v>73.099999999999994</v>
      </c>
      <c r="F89" s="145">
        <v>70.900000000000006</v>
      </c>
      <c r="G89" s="145">
        <v>75.8</v>
      </c>
      <c r="H89" s="145">
        <v>73</v>
      </c>
      <c r="I89" s="145">
        <v>63.7</v>
      </c>
      <c r="J89" s="146">
        <v>69.5</v>
      </c>
      <c r="K89" s="145">
        <v>74.900000000000006</v>
      </c>
      <c r="L89" s="145">
        <v>66.5</v>
      </c>
      <c r="M89" s="146">
        <v>76.400000000000006</v>
      </c>
      <c r="N89" s="209">
        <f>SUM(B89:M89)/12</f>
        <v>70.808333333333323</v>
      </c>
      <c r="O89" s="409">
        <f>SUM(N89/N88)*100</f>
        <v>96.920269191285499</v>
      </c>
      <c r="P89" s="47"/>
      <c r="Q89" s="215"/>
      <c r="R89" s="47"/>
      <c r="S89" s="47"/>
      <c r="T89" s="47"/>
      <c r="U89" s="47"/>
      <c r="V89" s="47"/>
      <c r="W89" s="47"/>
      <c r="X89" s="47"/>
      <c r="Y89" s="47"/>
    </row>
    <row r="90" spans="1:25" ht="10.5" customHeight="1">
      <c r="A90" s="6" t="s">
        <v>191</v>
      </c>
      <c r="B90" s="145">
        <v>64.2</v>
      </c>
      <c r="C90" s="145"/>
      <c r="D90" s="145"/>
      <c r="E90" s="145"/>
      <c r="F90" s="145"/>
      <c r="G90" s="145"/>
      <c r="H90" s="145"/>
      <c r="I90" s="145"/>
      <c r="J90" s="146"/>
      <c r="K90" s="145"/>
      <c r="L90" s="145"/>
      <c r="M90" s="146"/>
      <c r="N90" s="209">
        <f>SUM(B90:M90)/12</f>
        <v>5.3500000000000005</v>
      </c>
      <c r="O90" s="409">
        <f>SUM(N90/N89)*100</f>
        <v>7.5556078615982125</v>
      </c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 ht="9.9499999999999993" customHeight="1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M39" sqref="M39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8" ht="22.5" customHeight="1">
      <c r="A1" s="462" t="s">
        <v>207</v>
      </c>
      <c r="B1" s="463"/>
      <c r="C1" s="463"/>
      <c r="D1" s="463"/>
      <c r="E1" s="463"/>
      <c r="F1" s="463"/>
      <c r="G1" s="463"/>
      <c r="M1" s="16"/>
      <c r="N1" t="s">
        <v>206</v>
      </c>
      <c r="O1" s="110"/>
      <c r="Q1" s="280" t="s">
        <v>191</v>
      </c>
    </row>
    <row r="2" spans="1:18" ht="13.5" customHeight="1">
      <c r="H2" s="3"/>
      <c r="I2" s="144" t="s">
        <v>9</v>
      </c>
      <c r="J2" s="8" t="s">
        <v>68</v>
      </c>
      <c r="K2" s="3" t="s">
        <v>44</v>
      </c>
      <c r="L2" s="3"/>
      <c r="M2" s="8" t="s">
        <v>9</v>
      </c>
      <c r="N2" s="8"/>
      <c r="O2" s="89"/>
      <c r="P2" s="3"/>
      <c r="Q2" s="87"/>
    </row>
    <row r="3" spans="1:18" ht="13.5" customHeight="1">
      <c r="H3" s="3">
        <v>17</v>
      </c>
      <c r="I3" s="160" t="s">
        <v>21</v>
      </c>
      <c r="J3" s="13">
        <v>306560</v>
      </c>
      <c r="K3" s="196">
        <v>1</v>
      </c>
      <c r="L3" s="3">
        <f>SUM(H3)</f>
        <v>17</v>
      </c>
      <c r="M3" s="160" t="s">
        <v>21</v>
      </c>
      <c r="N3" s="13">
        <f>SUM(J3)</f>
        <v>306560</v>
      </c>
      <c r="O3" s="3">
        <f>SUM(H3)</f>
        <v>17</v>
      </c>
      <c r="P3" s="160" t="s">
        <v>21</v>
      </c>
      <c r="Q3" s="197">
        <v>290803</v>
      </c>
    </row>
    <row r="4" spans="1:18" ht="13.5" customHeight="1">
      <c r="H4" s="3">
        <v>36</v>
      </c>
      <c r="I4" s="160" t="s">
        <v>5</v>
      </c>
      <c r="J4" s="13">
        <v>113980</v>
      </c>
      <c r="K4" s="196">
        <v>2</v>
      </c>
      <c r="L4" s="3">
        <f t="shared" ref="L4:L12" si="0">SUM(H4)</f>
        <v>36</v>
      </c>
      <c r="M4" s="160" t="s">
        <v>5</v>
      </c>
      <c r="N4" s="13">
        <f t="shared" ref="N4:N12" si="1">SUM(J4)</f>
        <v>113980</v>
      </c>
      <c r="O4" s="3">
        <f t="shared" ref="O4:O12" si="2">SUM(H4)</f>
        <v>36</v>
      </c>
      <c r="P4" s="160" t="s">
        <v>5</v>
      </c>
      <c r="Q4" s="86">
        <v>88714</v>
      </c>
    </row>
    <row r="5" spans="1:18" ht="13.5" customHeight="1">
      <c r="G5" s="17"/>
      <c r="H5" s="3">
        <v>26</v>
      </c>
      <c r="I5" s="160" t="s">
        <v>30</v>
      </c>
      <c r="J5" s="13">
        <v>91897</v>
      </c>
      <c r="K5" s="196">
        <v>3</v>
      </c>
      <c r="L5" s="3">
        <f t="shared" si="0"/>
        <v>26</v>
      </c>
      <c r="M5" s="160" t="s">
        <v>30</v>
      </c>
      <c r="N5" s="13">
        <f t="shared" si="1"/>
        <v>91897</v>
      </c>
      <c r="O5" s="3">
        <f t="shared" si="2"/>
        <v>26</v>
      </c>
      <c r="P5" s="160" t="s">
        <v>30</v>
      </c>
      <c r="Q5" s="86">
        <v>88747</v>
      </c>
    </row>
    <row r="6" spans="1:18" ht="13.5" customHeight="1">
      <c r="H6" s="3">
        <v>33</v>
      </c>
      <c r="I6" s="160" t="s">
        <v>0</v>
      </c>
      <c r="J6" s="13">
        <v>91233</v>
      </c>
      <c r="K6" s="196">
        <v>4</v>
      </c>
      <c r="L6" s="3">
        <f t="shared" si="0"/>
        <v>33</v>
      </c>
      <c r="M6" s="160" t="s">
        <v>0</v>
      </c>
      <c r="N6" s="13">
        <f t="shared" si="1"/>
        <v>91233</v>
      </c>
      <c r="O6" s="3">
        <f t="shared" si="2"/>
        <v>33</v>
      </c>
      <c r="P6" s="160" t="s">
        <v>0</v>
      </c>
      <c r="Q6" s="86">
        <v>80699</v>
      </c>
    </row>
    <row r="7" spans="1:18" ht="13.5" customHeight="1">
      <c r="H7" s="3">
        <v>16</v>
      </c>
      <c r="I7" s="160" t="s">
        <v>3</v>
      </c>
      <c r="J7" s="87">
        <v>50128</v>
      </c>
      <c r="K7" s="196">
        <v>5</v>
      </c>
      <c r="L7" s="3">
        <f t="shared" si="0"/>
        <v>16</v>
      </c>
      <c r="M7" s="160" t="s">
        <v>3</v>
      </c>
      <c r="N7" s="13">
        <f t="shared" si="1"/>
        <v>50128</v>
      </c>
      <c r="O7" s="3">
        <f t="shared" si="2"/>
        <v>16</v>
      </c>
      <c r="P7" s="160" t="s">
        <v>3</v>
      </c>
      <c r="Q7" s="86">
        <v>61582</v>
      </c>
    </row>
    <row r="8" spans="1:18" ht="13.5" customHeight="1">
      <c r="H8" s="3">
        <v>34</v>
      </c>
      <c r="I8" s="160" t="s">
        <v>1</v>
      </c>
      <c r="J8" s="218">
        <v>42407</v>
      </c>
      <c r="K8" s="196">
        <v>6</v>
      </c>
      <c r="L8" s="3">
        <f t="shared" si="0"/>
        <v>34</v>
      </c>
      <c r="M8" s="160" t="s">
        <v>1</v>
      </c>
      <c r="N8" s="13">
        <f t="shared" si="1"/>
        <v>42407</v>
      </c>
      <c r="O8" s="3">
        <f t="shared" si="2"/>
        <v>34</v>
      </c>
      <c r="P8" s="160" t="s">
        <v>1</v>
      </c>
      <c r="Q8" s="86">
        <v>39647</v>
      </c>
    </row>
    <row r="9" spans="1:18" ht="13.5" customHeight="1">
      <c r="H9" s="14">
        <v>13</v>
      </c>
      <c r="I9" s="162" t="s">
        <v>7</v>
      </c>
      <c r="J9" s="136">
        <v>29931</v>
      </c>
      <c r="K9" s="196">
        <v>7</v>
      </c>
      <c r="L9" s="3">
        <f t="shared" si="0"/>
        <v>13</v>
      </c>
      <c r="M9" s="162" t="s">
        <v>7</v>
      </c>
      <c r="N9" s="13">
        <f t="shared" si="1"/>
        <v>29931</v>
      </c>
      <c r="O9" s="3">
        <f t="shared" si="2"/>
        <v>13</v>
      </c>
      <c r="P9" s="162" t="s">
        <v>7</v>
      </c>
      <c r="Q9" s="86">
        <v>31856</v>
      </c>
    </row>
    <row r="10" spans="1:18" ht="13.5" customHeight="1">
      <c r="H10" s="3">
        <v>25</v>
      </c>
      <c r="I10" s="160" t="s">
        <v>29</v>
      </c>
      <c r="J10" s="13">
        <v>29372</v>
      </c>
      <c r="K10" s="196">
        <v>8</v>
      </c>
      <c r="L10" s="3">
        <f t="shared" si="0"/>
        <v>25</v>
      </c>
      <c r="M10" s="160" t="s">
        <v>29</v>
      </c>
      <c r="N10" s="13">
        <f t="shared" si="1"/>
        <v>29372</v>
      </c>
      <c r="O10" s="3">
        <f t="shared" si="2"/>
        <v>25</v>
      </c>
      <c r="P10" s="160" t="s">
        <v>29</v>
      </c>
      <c r="Q10" s="86">
        <v>40125</v>
      </c>
    </row>
    <row r="11" spans="1:18" ht="13.5" customHeight="1">
      <c r="H11" s="77">
        <v>40</v>
      </c>
      <c r="I11" s="162" t="s">
        <v>2</v>
      </c>
      <c r="J11" s="13">
        <v>27727</v>
      </c>
      <c r="K11" s="196">
        <v>9</v>
      </c>
      <c r="L11" s="3">
        <f t="shared" si="0"/>
        <v>40</v>
      </c>
      <c r="M11" s="162" t="s">
        <v>2</v>
      </c>
      <c r="N11" s="13">
        <f t="shared" si="1"/>
        <v>27727</v>
      </c>
      <c r="O11" s="3">
        <f t="shared" si="2"/>
        <v>40</v>
      </c>
      <c r="P11" s="162" t="s">
        <v>2</v>
      </c>
      <c r="Q11" s="86">
        <v>34223</v>
      </c>
    </row>
    <row r="12" spans="1:18" ht="13.5" customHeight="1" thickBot="1">
      <c r="H12" s="272">
        <v>24</v>
      </c>
      <c r="I12" s="378" t="s">
        <v>28</v>
      </c>
      <c r="J12" s="438">
        <v>24526</v>
      </c>
      <c r="K12" s="195">
        <v>10</v>
      </c>
      <c r="L12" s="3">
        <f t="shared" si="0"/>
        <v>24</v>
      </c>
      <c r="M12" s="378" t="s">
        <v>28</v>
      </c>
      <c r="N12" s="13">
        <f t="shared" si="1"/>
        <v>24526</v>
      </c>
      <c r="O12" s="14">
        <f t="shared" si="2"/>
        <v>24</v>
      </c>
      <c r="P12" s="378" t="s">
        <v>28</v>
      </c>
      <c r="Q12" s="198">
        <v>25067</v>
      </c>
    </row>
    <row r="13" spans="1:18" ht="13.5" customHeight="1" thickTop="1" thickBot="1">
      <c r="H13" s="121">
        <v>38</v>
      </c>
      <c r="I13" s="174" t="s">
        <v>38</v>
      </c>
      <c r="J13" s="421">
        <v>23853</v>
      </c>
      <c r="K13" s="103"/>
      <c r="L13" s="78"/>
      <c r="M13" s="163"/>
      <c r="N13" s="337">
        <v>916458</v>
      </c>
      <c r="O13" s="3"/>
      <c r="P13" s="271" t="s">
        <v>154</v>
      </c>
      <c r="Q13" s="199">
        <v>916458</v>
      </c>
    </row>
    <row r="14" spans="1:18" ht="13.5" customHeight="1">
      <c r="B14" s="19"/>
      <c r="H14" s="3">
        <v>2</v>
      </c>
      <c r="I14" s="160" t="s">
        <v>6</v>
      </c>
      <c r="J14" s="13">
        <v>21694</v>
      </c>
      <c r="K14" s="103"/>
      <c r="L14" s="26"/>
      <c r="N14" t="s">
        <v>59</v>
      </c>
      <c r="O14"/>
    </row>
    <row r="15" spans="1:18" ht="13.5" customHeight="1">
      <c r="H15" s="3">
        <v>3</v>
      </c>
      <c r="I15" s="160" t="s">
        <v>10</v>
      </c>
      <c r="J15" s="13">
        <v>19810</v>
      </c>
      <c r="K15" s="103"/>
      <c r="L15" s="26"/>
      <c r="M15" t="s">
        <v>209</v>
      </c>
      <c r="N15" s="15"/>
      <c r="O15"/>
      <c r="P15" t="s">
        <v>210</v>
      </c>
      <c r="Q15" s="85" t="s">
        <v>63</v>
      </c>
    </row>
    <row r="16" spans="1:18" ht="13.5" customHeight="1">
      <c r="C16" s="15"/>
      <c r="E16" s="17"/>
      <c r="H16" s="3">
        <v>31</v>
      </c>
      <c r="I16" s="160" t="s">
        <v>105</v>
      </c>
      <c r="J16" s="13">
        <v>18589</v>
      </c>
      <c r="K16" s="103"/>
      <c r="L16" s="3">
        <f>SUM(L3)</f>
        <v>17</v>
      </c>
      <c r="M16" s="13">
        <f>SUM(N3)</f>
        <v>306560</v>
      </c>
      <c r="N16" s="160" t="s">
        <v>21</v>
      </c>
      <c r="O16" s="3">
        <f>SUM(O3)</f>
        <v>17</v>
      </c>
      <c r="P16" s="13">
        <f>SUM(M16)</f>
        <v>306560</v>
      </c>
      <c r="Q16" s="276">
        <v>441989</v>
      </c>
      <c r="R16" s="79"/>
    </row>
    <row r="17" spans="2:20" ht="13.5" customHeight="1">
      <c r="C17" s="15"/>
      <c r="E17" s="17"/>
      <c r="H17" s="3">
        <v>37</v>
      </c>
      <c r="I17" s="160" t="s">
        <v>37</v>
      </c>
      <c r="J17" s="13">
        <v>17436</v>
      </c>
      <c r="K17" s="103"/>
      <c r="L17" s="3">
        <f t="shared" ref="L17:L25" si="3">SUM(L4)</f>
        <v>36</v>
      </c>
      <c r="M17" s="13">
        <f t="shared" ref="M17:M25" si="4">SUM(N4)</f>
        <v>113980</v>
      </c>
      <c r="N17" s="160" t="s">
        <v>5</v>
      </c>
      <c r="O17" s="3">
        <f t="shared" ref="O17:O25" si="5">SUM(O4)</f>
        <v>36</v>
      </c>
      <c r="P17" s="13">
        <f t="shared" ref="P17:P25" si="6">SUM(M17)</f>
        <v>113980</v>
      </c>
      <c r="Q17" s="277">
        <v>122976</v>
      </c>
      <c r="R17" s="79"/>
      <c r="S17" s="42"/>
    </row>
    <row r="18" spans="2:20" ht="13.5" customHeight="1">
      <c r="C18" s="15"/>
      <c r="E18" s="17"/>
      <c r="H18" s="3">
        <v>9</v>
      </c>
      <c r="I18" s="3" t="s">
        <v>165</v>
      </c>
      <c r="J18" s="218">
        <v>11477</v>
      </c>
      <c r="K18" s="103"/>
      <c r="L18" s="3">
        <f t="shared" si="3"/>
        <v>26</v>
      </c>
      <c r="M18" s="13">
        <f t="shared" si="4"/>
        <v>91897</v>
      </c>
      <c r="N18" s="160" t="s">
        <v>30</v>
      </c>
      <c r="O18" s="3">
        <f t="shared" si="5"/>
        <v>26</v>
      </c>
      <c r="P18" s="13">
        <f t="shared" si="6"/>
        <v>91897</v>
      </c>
      <c r="Q18" s="277">
        <v>105529</v>
      </c>
      <c r="R18" s="79"/>
      <c r="S18" s="111"/>
    </row>
    <row r="19" spans="2:20" ht="13.5" customHeight="1">
      <c r="C19" s="15"/>
      <c r="E19" s="17"/>
      <c r="H19" s="3">
        <v>14</v>
      </c>
      <c r="I19" s="160" t="s">
        <v>19</v>
      </c>
      <c r="J19" s="13">
        <v>9209</v>
      </c>
      <c r="L19" s="3">
        <f t="shared" si="3"/>
        <v>33</v>
      </c>
      <c r="M19" s="13">
        <f t="shared" si="4"/>
        <v>91233</v>
      </c>
      <c r="N19" s="160" t="s">
        <v>0</v>
      </c>
      <c r="O19" s="3">
        <f t="shared" si="5"/>
        <v>33</v>
      </c>
      <c r="P19" s="13">
        <f t="shared" si="6"/>
        <v>91233</v>
      </c>
      <c r="Q19" s="277">
        <v>111337</v>
      </c>
      <c r="R19" s="79"/>
      <c r="S19" s="124"/>
    </row>
    <row r="20" spans="2:20" ht="13.5" customHeight="1">
      <c r="B20" s="18"/>
      <c r="C20" s="15"/>
      <c r="E20" s="17"/>
      <c r="H20" s="3">
        <v>15</v>
      </c>
      <c r="I20" s="160" t="s">
        <v>20</v>
      </c>
      <c r="J20" s="13">
        <v>7100</v>
      </c>
      <c r="L20" s="3">
        <f t="shared" si="3"/>
        <v>16</v>
      </c>
      <c r="M20" s="13">
        <f t="shared" si="4"/>
        <v>50128</v>
      </c>
      <c r="N20" s="160" t="s">
        <v>3</v>
      </c>
      <c r="O20" s="3">
        <f t="shared" si="5"/>
        <v>16</v>
      </c>
      <c r="P20" s="13">
        <f t="shared" si="6"/>
        <v>50128</v>
      </c>
      <c r="Q20" s="277">
        <v>56232</v>
      </c>
      <c r="R20" s="79"/>
      <c r="S20" s="124"/>
    </row>
    <row r="21" spans="2:20" ht="13.5" customHeight="1">
      <c r="B21" s="18"/>
      <c r="C21" s="15"/>
      <c r="E21" s="17"/>
      <c r="H21" s="3">
        <v>21</v>
      </c>
      <c r="I21" s="3" t="s">
        <v>160</v>
      </c>
      <c r="J21" s="13">
        <v>5070</v>
      </c>
      <c r="L21" s="3">
        <f t="shared" si="3"/>
        <v>34</v>
      </c>
      <c r="M21" s="13">
        <f t="shared" si="4"/>
        <v>42407</v>
      </c>
      <c r="N21" s="160" t="s">
        <v>1</v>
      </c>
      <c r="O21" s="3">
        <f t="shared" si="5"/>
        <v>34</v>
      </c>
      <c r="P21" s="13">
        <f t="shared" si="6"/>
        <v>42407</v>
      </c>
      <c r="Q21" s="277">
        <v>48666</v>
      </c>
      <c r="R21" s="79"/>
      <c r="S21" s="28"/>
    </row>
    <row r="22" spans="2:20" ht="13.5" customHeight="1">
      <c r="C22" s="15"/>
      <c r="E22" s="17"/>
      <c r="H22" s="3">
        <v>11</v>
      </c>
      <c r="I22" s="160" t="s">
        <v>17</v>
      </c>
      <c r="J22" s="218">
        <v>4385</v>
      </c>
      <c r="K22" s="15"/>
      <c r="L22" s="3">
        <f t="shared" si="3"/>
        <v>13</v>
      </c>
      <c r="M22" s="13">
        <f t="shared" si="4"/>
        <v>29931</v>
      </c>
      <c r="N22" s="162" t="s">
        <v>7</v>
      </c>
      <c r="O22" s="3">
        <f t="shared" si="5"/>
        <v>13</v>
      </c>
      <c r="P22" s="13">
        <f t="shared" si="6"/>
        <v>29931</v>
      </c>
      <c r="Q22" s="277">
        <v>33307</v>
      </c>
      <c r="R22" s="79"/>
    </row>
    <row r="23" spans="2:20" ht="13.5" customHeight="1">
      <c r="B23" s="18"/>
      <c r="C23" s="15"/>
      <c r="E23" s="17"/>
      <c r="H23" s="3">
        <v>22</v>
      </c>
      <c r="I23" s="160" t="s">
        <v>26</v>
      </c>
      <c r="J23" s="218">
        <v>2945</v>
      </c>
      <c r="K23" s="15"/>
      <c r="L23" s="3">
        <f t="shared" si="3"/>
        <v>25</v>
      </c>
      <c r="M23" s="13">
        <f t="shared" si="4"/>
        <v>29372</v>
      </c>
      <c r="N23" s="160" t="s">
        <v>29</v>
      </c>
      <c r="O23" s="3">
        <f t="shared" si="5"/>
        <v>25</v>
      </c>
      <c r="P23" s="13">
        <f t="shared" si="6"/>
        <v>29372</v>
      </c>
      <c r="Q23" s="277">
        <v>41395</v>
      </c>
      <c r="R23" s="79"/>
      <c r="S23" s="42"/>
    </row>
    <row r="24" spans="2:20" ht="13.5" customHeight="1">
      <c r="C24" s="15"/>
      <c r="E24" s="17"/>
      <c r="H24" s="3">
        <v>20</v>
      </c>
      <c r="I24" s="160" t="s">
        <v>24</v>
      </c>
      <c r="J24" s="87">
        <v>2580</v>
      </c>
      <c r="K24" s="15"/>
      <c r="L24" s="3">
        <f t="shared" si="3"/>
        <v>40</v>
      </c>
      <c r="M24" s="13">
        <f t="shared" si="4"/>
        <v>27727</v>
      </c>
      <c r="N24" s="162" t="s">
        <v>2</v>
      </c>
      <c r="O24" s="3">
        <f t="shared" si="5"/>
        <v>40</v>
      </c>
      <c r="P24" s="13">
        <f t="shared" si="6"/>
        <v>27727</v>
      </c>
      <c r="Q24" s="277">
        <v>41333</v>
      </c>
      <c r="R24" s="79"/>
      <c r="S24" s="111"/>
    </row>
    <row r="25" spans="2:20" ht="13.5" customHeight="1" thickBot="1">
      <c r="C25" s="15"/>
      <c r="E25" s="17"/>
      <c r="H25" s="3">
        <v>1</v>
      </c>
      <c r="I25" s="160" t="s">
        <v>4</v>
      </c>
      <c r="J25" s="13">
        <v>2531</v>
      </c>
      <c r="K25" s="15"/>
      <c r="L25" s="14">
        <f t="shared" si="3"/>
        <v>24</v>
      </c>
      <c r="M25" s="113">
        <f t="shared" si="4"/>
        <v>24526</v>
      </c>
      <c r="N25" s="378" t="s">
        <v>28</v>
      </c>
      <c r="O25" s="14">
        <f t="shared" si="5"/>
        <v>24</v>
      </c>
      <c r="P25" s="113">
        <f t="shared" si="6"/>
        <v>24526</v>
      </c>
      <c r="Q25" s="278">
        <v>29183</v>
      </c>
      <c r="R25" s="126" t="s">
        <v>73</v>
      </c>
      <c r="S25" s="28"/>
      <c r="T25" s="28"/>
    </row>
    <row r="26" spans="2:20" ht="13.5" customHeight="1" thickTop="1">
      <c r="H26" s="3">
        <v>27</v>
      </c>
      <c r="I26" s="160" t="s">
        <v>31</v>
      </c>
      <c r="J26" s="136">
        <v>2149</v>
      </c>
      <c r="K26" s="15"/>
      <c r="L26" s="114"/>
      <c r="M26" s="161">
        <f>SUM(J43-(M16+M17+M18+M19+M20+M21+M22+M23+M24+M25))</f>
        <v>158399</v>
      </c>
      <c r="N26" s="219" t="s">
        <v>45</v>
      </c>
      <c r="O26" s="115"/>
      <c r="P26" s="161">
        <f>SUM(M26)</f>
        <v>158399</v>
      </c>
      <c r="Q26" s="161"/>
      <c r="R26" s="175">
        <v>1164439</v>
      </c>
      <c r="T26" s="28"/>
    </row>
    <row r="27" spans="2:20" ht="13.5" customHeight="1">
      <c r="H27" s="3">
        <v>12</v>
      </c>
      <c r="I27" s="160" t="s">
        <v>18</v>
      </c>
      <c r="J27" s="13">
        <v>1714</v>
      </c>
      <c r="K27" s="15"/>
      <c r="M27" t="s">
        <v>192</v>
      </c>
      <c r="O27" s="110"/>
      <c r="P27" s="28" t="s">
        <v>193</v>
      </c>
    </row>
    <row r="28" spans="2:20" ht="13.5" customHeight="1">
      <c r="H28" s="3">
        <v>39</v>
      </c>
      <c r="I28" s="160" t="s">
        <v>39</v>
      </c>
      <c r="J28" s="13">
        <v>1530</v>
      </c>
      <c r="K28" s="15"/>
      <c r="M28" s="86">
        <f t="shared" ref="M28:M37" si="7">SUM(Q3)</f>
        <v>290803</v>
      </c>
      <c r="N28" s="160" t="s">
        <v>21</v>
      </c>
      <c r="O28" s="3">
        <f>SUM(L3)</f>
        <v>17</v>
      </c>
      <c r="P28" s="86">
        <f t="shared" ref="P28:P37" si="8">SUM(Q3)</f>
        <v>290803</v>
      </c>
    </row>
    <row r="29" spans="2:20" ht="13.5" customHeight="1">
      <c r="H29" s="3">
        <v>30</v>
      </c>
      <c r="I29" s="160" t="s">
        <v>33</v>
      </c>
      <c r="J29" s="13">
        <v>1455</v>
      </c>
      <c r="K29" s="15"/>
      <c r="M29" s="86">
        <f t="shared" si="7"/>
        <v>88714</v>
      </c>
      <c r="N29" s="160" t="s">
        <v>5</v>
      </c>
      <c r="O29" s="3">
        <f t="shared" ref="O29:O37" si="9">SUM(L4)</f>
        <v>36</v>
      </c>
      <c r="P29" s="86">
        <f t="shared" si="8"/>
        <v>88714</v>
      </c>
    </row>
    <row r="30" spans="2:20" ht="13.5" customHeight="1">
      <c r="H30" s="3">
        <v>35</v>
      </c>
      <c r="I30" s="160" t="s">
        <v>36</v>
      </c>
      <c r="J30" s="136">
        <v>1056</v>
      </c>
      <c r="K30" s="15"/>
      <c r="M30" s="86">
        <f t="shared" si="7"/>
        <v>88747</v>
      </c>
      <c r="N30" s="160" t="s">
        <v>30</v>
      </c>
      <c r="O30" s="3">
        <f t="shared" si="9"/>
        <v>26</v>
      </c>
      <c r="P30" s="86">
        <f t="shared" si="8"/>
        <v>88747</v>
      </c>
    </row>
    <row r="31" spans="2:20" ht="13.5" customHeight="1">
      <c r="H31" s="3">
        <v>29</v>
      </c>
      <c r="I31" s="160" t="s">
        <v>95</v>
      </c>
      <c r="J31" s="13">
        <v>713</v>
      </c>
      <c r="K31" s="15"/>
      <c r="M31" s="86">
        <f t="shared" si="7"/>
        <v>80699</v>
      </c>
      <c r="N31" s="160" t="s">
        <v>0</v>
      </c>
      <c r="O31" s="3">
        <f t="shared" si="9"/>
        <v>33</v>
      </c>
      <c r="P31" s="86">
        <f t="shared" si="8"/>
        <v>80699</v>
      </c>
    </row>
    <row r="32" spans="2:20" ht="13.5" customHeight="1">
      <c r="H32" s="3">
        <v>6</v>
      </c>
      <c r="I32" s="160" t="s">
        <v>13</v>
      </c>
      <c r="J32" s="218">
        <v>547</v>
      </c>
      <c r="K32" s="15"/>
      <c r="M32" s="86">
        <f t="shared" si="7"/>
        <v>61582</v>
      </c>
      <c r="N32" s="160" t="s">
        <v>3</v>
      </c>
      <c r="O32" s="3">
        <f t="shared" si="9"/>
        <v>16</v>
      </c>
      <c r="P32" s="86">
        <f t="shared" si="8"/>
        <v>61582</v>
      </c>
      <c r="S32" s="10"/>
    </row>
    <row r="33" spans="8:21" ht="13.5" customHeight="1">
      <c r="H33" s="3">
        <v>23</v>
      </c>
      <c r="I33" s="160" t="s">
        <v>27</v>
      </c>
      <c r="J33" s="13">
        <v>525</v>
      </c>
      <c r="K33" s="15"/>
      <c r="M33" s="86">
        <f t="shared" si="7"/>
        <v>39647</v>
      </c>
      <c r="N33" s="160" t="s">
        <v>1</v>
      </c>
      <c r="O33" s="3">
        <f t="shared" si="9"/>
        <v>34</v>
      </c>
      <c r="P33" s="86">
        <f t="shared" si="8"/>
        <v>39647</v>
      </c>
      <c r="S33" s="28"/>
      <c r="T33" s="28"/>
    </row>
    <row r="34" spans="8:21" ht="13.5" customHeight="1">
      <c r="H34" s="3">
        <v>18</v>
      </c>
      <c r="I34" s="160" t="s">
        <v>22</v>
      </c>
      <c r="J34" s="13">
        <v>484</v>
      </c>
      <c r="K34" s="15"/>
      <c r="M34" s="86">
        <f t="shared" si="7"/>
        <v>31856</v>
      </c>
      <c r="N34" s="162" t="s">
        <v>7</v>
      </c>
      <c r="O34" s="3">
        <f t="shared" si="9"/>
        <v>13</v>
      </c>
      <c r="P34" s="86">
        <f t="shared" si="8"/>
        <v>31856</v>
      </c>
      <c r="S34" s="28"/>
      <c r="T34" s="28"/>
    </row>
    <row r="35" spans="8:21" ht="13.5" customHeight="1">
      <c r="H35" s="3">
        <v>10</v>
      </c>
      <c r="I35" s="160" t="s">
        <v>16</v>
      </c>
      <c r="J35" s="13">
        <v>350</v>
      </c>
      <c r="K35" s="15"/>
      <c r="M35" s="86">
        <f t="shared" si="7"/>
        <v>40125</v>
      </c>
      <c r="N35" s="160" t="s">
        <v>29</v>
      </c>
      <c r="O35" s="3">
        <f t="shared" si="9"/>
        <v>25</v>
      </c>
      <c r="P35" s="86">
        <f t="shared" si="8"/>
        <v>40125</v>
      </c>
      <c r="S35" s="28"/>
    </row>
    <row r="36" spans="8:21" ht="13.5" customHeight="1">
      <c r="H36" s="3">
        <v>19</v>
      </c>
      <c r="I36" s="160" t="s">
        <v>23</v>
      </c>
      <c r="J36" s="13">
        <v>339</v>
      </c>
      <c r="K36" s="15"/>
      <c r="M36" s="86">
        <f t="shared" si="7"/>
        <v>34223</v>
      </c>
      <c r="N36" s="162" t="s">
        <v>2</v>
      </c>
      <c r="O36" s="3">
        <f t="shared" si="9"/>
        <v>40</v>
      </c>
      <c r="P36" s="86">
        <f t="shared" si="8"/>
        <v>34223</v>
      </c>
      <c r="S36" s="28"/>
    </row>
    <row r="37" spans="8:21" ht="13.5" customHeight="1" thickBot="1">
      <c r="H37" s="3">
        <v>32</v>
      </c>
      <c r="I37" s="160" t="s">
        <v>35</v>
      </c>
      <c r="J37" s="136">
        <v>296</v>
      </c>
      <c r="K37" s="15"/>
      <c r="M37" s="112">
        <f t="shared" si="7"/>
        <v>25067</v>
      </c>
      <c r="N37" s="378" t="s">
        <v>28</v>
      </c>
      <c r="O37" s="14">
        <f t="shared" si="9"/>
        <v>24</v>
      </c>
      <c r="P37" s="112">
        <f t="shared" si="8"/>
        <v>25067</v>
      </c>
      <c r="S37" s="28"/>
    </row>
    <row r="38" spans="8:21" ht="13.5" customHeight="1" thickTop="1">
      <c r="H38" s="3">
        <v>5</v>
      </c>
      <c r="I38" s="160" t="s">
        <v>12</v>
      </c>
      <c r="J38" s="218">
        <v>215</v>
      </c>
      <c r="K38" s="15"/>
      <c r="M38" s="343">
        <f>SUM(Q13-(Q3+Q4+Q5+Q6+Q7+Q8+Q9+Q10+Q11+Q12))</f>
        <v>134995</v>
      </c>
      <c r="N38" s="344" t="s">
        <v>162</v>
      </c>
      <c r="O38" s="345"/>
      <c r="P38" s="346">
        <f>SUM(M38)</f>
        <v>134995</v>
      </c>
      <c r="U38" s="28"/>
    </row>
    <row r="39" spans="8:21" ht="13.5" customHeight="1">
      <c r="H39" s="3">
        <v>4</v>
      </c>
      <c r="I39" s="160" t="s">
        <v>11</v>
      </c>
      <c r="J39" s="218">
        <v>205</v>
      </c>
      <c r="K39" s="15"/>
      <c r="P39" s="28"/>
    </row>
    <row r="40" spans="8:21" ht="13.5" customHeight="1">
      <c r="H40" s="3">
        <v>7</v>
      </c>
      <c r="I40" s="160" t="s">
        <v>14</v>
      </c>
      <c r="J40" s="218">
        <v>121</v>
      </c>
      <c r="K40" s="15"/>
    </row>
    <row r="41" spans="8:21" ht="13.5" customHeight="1">
      <c r="H41" s="3">
        <v>28</v>
      </c>
      <c r="I41" s="160" t="s">
        <v>32</v>
      </c>
      <c r="J41" s="13">
        <v>21</v>
      </c>
      <c r="K41" s="15"/>
    </row>
    <row r="42" spans="8:21" ht="13.5" customHeight="1" thickBot="1">
      <c r="H42" s="14">
        <v>8</v>
      </c>
      <c r="I42" s="162" t="s">
        <v>15</v>
      </c>
      <c r="J42" s="113">
        <v>0</v>
      </c>
      <c r="K42" s="15"/>
    </row>
    <row r="43" spans="8:21" ht="13.5" customHeight="1" thickTop="1">
      <c r="H43" s="114"/>
      <c r="I43" s="292" t="s">
        <v>93</v>
      </c>
      <c r="J43" s="293">
        <f>SUM(J3:J42)</f>
        <v>966160</v>
      </c>
    </row>
    <row r="44" spans="8:21" ht="13.5" customHeight="1"/>
    <row r="45" spans="8:21" ht="13.5" customHeight="1"/>
    <row r="46" spans="8:21" ht="13.5" customHeight="1"/>
    <row r="47" spans="8:21" ht="13.5" customHeight="1"/>
    <row r="48" spans="8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33" t="s">
        <v>46</v>
      </c>
      <c r="B52" s="22" t="s">
        <v>9</v>
      </c>
      <c r="C52" s="8" t="s">
        <v>206</v>
      </c>
      <c r="D52" s="8" t="s">
        <v>208</v>
      </c>
      <c r="E52" s="24" t="s">
        <v>43</v>
      </c>
      <c r="F52" s="23" t="s">
        <v>42</v>
      </c>
      <c r="G52" s="23" t="s">
        <v>40</v>
      </c>
      <c r="I52" s="159"/>
    </row>
    <row r="53" spans="1:16" ht="13.5" customHeight="1">
      <c r="A53" s="9">
        <v>1</v>
      </c>
      <c r="B53" s="160" t="s">
        <v>21</v>
      </c>
      <c r="C53" s="13">
        <f t="shared" ref="C53:C62" si="10">SUM(J3)</f>
        <v>306560</v>
      </c>
      <c r="D53" s="87">
        <f t="shared" ref="D53:D63" si="11">SUM(Q3)</f>
        <v>290803</v>
      </c>
      <c r="E53" s="80">
        <f t="shared" ref="E53:E62" si="12">SUM(P16/Q16*100)</f>
        <v>69.359192197090877</v>
      </c>
      <c r="F53" s="20">
        <f t="shared" ref="F53:F63" si="13">SUM(C53/D53*100)</f>
        <v>105.41844478908402</v>
      </c>
      <c r="G53" s="21"/>
      <c r="I53" s="159"/>
    </row>
    <row r="54" spans="1:16" ht="13.5" customHeight="1">
      <c r="A54" s="9">
        <v>2</v>
      </c>
      <c r="B54" s="160" t="s">
        <v>5</v>
      </c>
      <c r="C54" s="13">
        <f t="shared" si="10"/>
        <v>113980</v>
      </c>
      <c r="D54" s="87">
        <f t="shared" si="11"/>
        <v>88714</v>
      </c>
      <c r="E54" s="80">
        <f t="shared" si="12"/>
        <v>92.684751496226909</v>
      </c>
      <c r="F54" s="20">
        <f t="shared" si="13"/>
        <v>128.4802849606601</v>
      </c>
      <c r="G54" s="21"/>
      <c r="I54" s="159"/>
    </row>
    <row r="55" spans="1:16" ht="13.5" customHeight="1">
      <c r="A55" s="9">
        <v>3</v>
      </c>
      <c r="B55" s="160" t="s">
        <v>30</v>
      </c>
      <c r="C55" s="13">
        <f t="shared" si="10"/>
        <v>91897</v>
      </c>
      <c r="D55" s="87">
        <f t="shared" si="11"/>
        <v>88747</v>
      </c>
      <c r="E55" s="80">
        <f t="shared" si="12"/>
        <v>87.082223843682783</v>
      </c>
      <c r="F55" s="20">
        <f t="shared" si="13"/>
        <v>103.54941575489876</v>
      </c>
      <c r="G55" s="21"/>
      <c r="I55" s="159"/>
    </row>
    <row r="56" spans="1:16" ht="13.5" customHeight="1">
      <c r="A56" s="9">
        <v>4</v>
      </c>
      <c r="B56" s="160" t="s">
        <v>0</v>
      </c>
      <c r="C56" s="13">
        <f t="shared" si="10"/>
        <v>91233</v>
      </c>
      <c r="D56" s="87">
        <f t="shared" si="11"/>
        <v>80699</v>
      </c>
      <c r="E56" s="80">
        <f t="shared" si="12"/>
        <v>81.943109658065154</v>
      </c>
      <c r="F56" s="20">
        <f t="shared" si="13"/>
        <v>113.05344551977102</v>
      </c>
      <c r="G56" s="21"/>
      <c r="I56" s="159"/>
    </row>
    <row r="57" spans="1:16" ht="13.5" customHeight="1">
      <c r="A57" s="9">
        <v>5</v>
      </c>
      <c r="B57" s="160" t="s">
        <v>3</v>
      </c>
      <c r="C57" s="13">
        <f t="shared" si="10"/>
        <v>50128</v>
      </c>
      <c r="D57" s="87">
        <f t="shared" si="11"/>
        <v>61582</v>
      </c>
      <c r="E57" s="80">
        <f t="shared" si="12"/>
        <v>89.144970835111678</v>
      </c>
      <c r="F57" s="20">
        <f t="shared" si="13"/>
        <v>81.400409210483588</v>
      </c>
      <c r="G57" s="21"/>
      <c r="I57" s="159"/>
      <c r="P57" s="28"/>
    </row>
    <row r="58" spans="1:16" ht="13.5" customHeight="1">
      <c r="A58" s="9">
        <v>6</v>
      </c>
      <c r="B58" s="160" t="s">
        <v>1</v>
      </c>
      <c r="C58" s="13">
        <f t="shared" si="10"/>
        <v>42407</v>
      </c>
      <c r="D58" s="87">
        <f t="shared" si="11"/>
        <v>39647</v>
      </c>
      <c r="E58" s="80">
        <f t="shared" si="12"/>
        <v>87.138864915957754</v>
      </c>
      <c r="F58" s="20">
        <f t="shared" si="13"/>
        <v>106.96143466088228</v>
      </c>
      <c r="G58" s="21"/>
    </row>
    <row r="59" spans="1:16" ht="13.5" customHeight="1">
      <c r="A59" s="9">
        <v>7</v>
      </c>
      <c r="B59" s="162" t="s">
        <v>7</v>
      </c>
      <c r="C59" s="13">
        <f t="shared" si="10"/>
        <v>29931</v>
      </c>
      <c r="D59" s="87">
        <f t="shared" si="11"/>
        <v>31856</v>
      </c>
      <c r="E59" s="80">
        <f t="shared" si="12"/>
        <v>89.863992554117758</v>
      </c>
      <c r="F59" s="20">
        <f t="shared" si="13"/>
        <v>93.957182320441987</v>
      </c>
      <c r="G59" s="21"/>
    </row>
    <row r="60" spans="1:16" ht="13.5" customHeight="1">
      <c r="A60" s="9">
        <v>8</v>
      </c>
      <c r="B60" s="160" t="s">
        <v>29</v>
      </c>
      <c r="C60" s="13">
        <f t="shared" si="10"/>
        <v>29372</v>
      </c>
      <c r="D60" s="87">
        <f t="shared" si="11"/>
        <v>40125</v>
      </c>
      <c r="E60" s="80">
        <f t="shared" si="12"/>
        <v>70.955429399685954</v>
      </c>
      <c r="F60" s="20">
        <f t="shared" si="13"/>
        <v>73.201246105919012</v>
      </c>
      <c r="G60" s="21"/>
    </row>
    <row r="61" spans="1:16" ht="13.5" customHeight="1">
      <c r="A61" s="9">
        <v>9</v>
      </c>
      <c r="B61" s="162" t="s">
        <v>2</v>
      </c>
      <c r="C61" s="13">
        <f t="shared" si="10"/>
        <v>27727</v>
      </c>
      <c r="D61" s="87">
        <f t="shared" si="11"/>
        <v>34223</v>
      </c>
      <c r="E61" s="80">
        <f t="shared" si="12"/>
        <v>67.081992596714485</v>
      </c>
      <c r="F61" s="20">
        <f t="shared" si="13"/>
        <v>81.018613213336067</v>
      </c>
      <c r="G61" s="21"/>
    </row>
    <row r="62" spans="1:16" ht="13.5" customHeight="1" thickBot="1">
      <c r="A62" s="127">
        <v>10</v>
      </c>
      <c r="B62" s="378" t="s">
        <v>28</v>
      </c>
      <c r="C62" s="113">
        <f t="shared" si="10"/>
        <v>24526</v>
      </c>
      <c r="D62" s="128">
        <f t="shared" si="11"/>
        <v>25067</v>
      </c>
      <c r="E62" s="129">
        <f t="shared" si="12"/>
        <v>84.042079292738919</v>
      </c>
      <c r="F62" s="130">
        <f t="shared" si="13"/>
        <v>97.841784018829543</v>
      </c>
      <c r="G62" s="131"/>
    </row>
    <row r="63" spans="1:16" ht="13.5" customHeight="1" thickTop="1">
      <c r="A63" s="114"/>
      <c r="B63" s="132" t="s">
        <v>74</v>
      </c>
      <c r="C63" s="133">
        <f>SUM(J43)</f>
        <v>966160</v>
      </c>
      <c r="D63" s="133">
        <f t="shared" si="11"/>
        <v>916458</v>
      </c>
      <c r="E63" s="134">
        <f>SUM(C63/R26*100)</f>
        <v>82.97214366746563</v>
      </c>
      <c r="F63" s="135">
        <f t="shared" si="13"/>
        <v>105.42327089730243</v>
      </c>
      <c r="G63" s="114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5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D133"/>
  <sheetViews>
    <sheetView zoomScaleNormal="100" workbookViewId="0">
      <selection activeCell="M39" sqref="M39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>
      <c r="H1" s="102" t="s">
        <v>66</v>
      </c>
      <c r="R1" s="104"/>
    </row>
    <row r="2" spans="8:30">
      <c r="H2" s="183" t="s">
        <v>206</v>
      </c>
      <c r="I2" s="3"/>
      <c r="J2" s="184" t="s">
        <v>102</v>
      </c>
      <c r="K2" s="3"/>
      <c r="L2" s="294" t="s">
        <v>195</v>
      </c>
      <c r="R2" s="47"/>
      <c r="S2" s="105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>
      <c r="H3" s="176" t="s">
        <v>99</v>
      </c>
      <c r="I3" s="3"/>
      <c r="J3" s="144" t="s">
        <v>100</v>
      </c>
      <c r="K3" s="3"/>
      <c r="L3" s="294" t="s">
        <v>99</v>
      </c>
      <c r="N3" s="439"/>
      <c r="S3" s="26"/>
      <c r="T3" s="26"/>
      <c r="U3" s="26"/>
    </row>
    <row r="4" spans="8:30" ht="13.5" customHeight="1">
      <c r="H4" s="97">
        <v>17470</v>
      </c>
      <c r="I4" s="3">
        <v>33</v>
      </c>
      <c r="J4" s="160" t="s">
        <v>0</v>
      </c>
      <c r="K4" s="116">
        <f>SUM(I4)</f>
        <v>33</v>
      </c>
      <c r="L4" s="310">
        <v>9416</v>
      </c>
      <c r="M4" s="45"/>
      <c r="N4" s="439"/>
      <c r="O4" s="90"/>
      <c r="S4" s="26"/>
      <c r="T4" s="26"/>
      <c r="U4" s="26"/>
    </row>
    <row r="5" spans="8:30" ht="13.5" customHeight="1">
      <c r="H5" s="44">
        <v>7267</v>
      </c>
      <c r="I5" s="3">
        <v>37</v>
      </c>
      <c r="J5" s="160" t="s">
        <v>37</v>
      </c>
      <c r="K5" s="116">
        <f t="shared" ref="K5:K13" si="0">SUM(I5)</f>
        <v>37</v>
      </c>
      <c r="L5" s="311">
        <v>2882</v>
      </c>
      <c r="M5" s="45"/>
      <c r="N5" s="439"/>
      <c r="O5" s="90"/>
      <c r="S5" s="26"/>
      <c r="T5" s="26"/>
      <c r="U5" s="26"/>
    </row>
    <row r="6" spans="8:30" ht="13.5" customHeight="1">
      <c r="H6" s="44">
        <v>7237</v>
      </c>
      <c r="I6" s="3">
        <v>26</v>
      </c>
      <c r="J6" s="160" t="s">
        <v>30</v>
      </c>
      <c r="K6" s="116">
        <f t="shared" si="0"/>
        <v>26</v>
      </c>
      <c r="L6" s="311">
        <v>16247</v>
      </c>
      <c r="M6" s="45"/>
      <c r="N6" s="439"/>
      <c r="O6" s="90"/>
      <c r="S6" s="26"/>
      <c r="T6" s="26"/>
      <c r="U6" s="26"/>
    </row>
    <row r="7" spans="8:30" ht="13.5" customHeight="1">
      <c r="H7" s="193">
        <v>4838</v>
      </c>
      <c r="I7" s="3">
        <v>14</v>
      </c>
      <c r="J7" s="160" t="s">
        <v>19</v>
      </c>
      <c r="K7" s="116">
        <f t="shared" si="0"/>
        <v>14</v>
      </c>
      <c r="L7" s="311">
        <v>5656</v>
      </c>
      <c r="M7" s="45"/>
      <c r="N7" s="439"/>
      <c r="O7" s="90"/>
      <c r="S7" s="26"/>
      <c r="T7" s="26"/>
      <c r="U7" s="26"/>
    </row>
    <row r="8" spans="8:30">
      <c r="H8" s="334">
        <v>3791</v>
      </c>
      <c r="I8" s="3">
        <v>38</v>
      </c>
      <c r="J8" s="160" t="s">
        <v>38</v>
      </c>
      <c r="K8" s="116">
        <f t="shared" si="0"/>
        <v>38</v>
      </c>
      <c r="L8" s="311">
        <v>3463</v>
      </c>
      <c r="M8" s="45"/>
      <c r="N8" s="90"/>
      <c r="O8" s="90"/>
      <c r="S8" s="26"/>
      <c r="T8" s="26"/>
      <c r="U8" s="26"/>
    </row>
    <row r="9" spans="8:30">
      <c r="H9" s="88">
        <v>3201</v>
      </c>
      <c r="I9" s="3">
        <v>15</v>
      </c>
      <c r="J9" s="160" t="s">
        <v>20</v>
      </c>
      <c r="K9" s="116">
        <f t="shared" si="0"/>
        <v>15</v>
      </c>
      <c r="L9" s="311">
        <v>2859</v>
      </c>
      <c r="M9" s="45"/>
      <c r="N9" s="90"/>
      <c r="O9" s="90"/>
      <c r="S9" s="26"/>
      <c r="T9" s="26"/>
      <c r="U9" s="26"/>
    </row>
    <row r="10" spans="8:30">
      <c r="H10" s="44">
        <v>2239</v>
      </c>
      <c r="I10" s="14">
        <v>36</v>
      </c>
      <c r="J10" s="162" t="s">
        <v>5</v>
      </c>
      <c r="K10" s="116">
        <f t="shared" si="0"/>
        <v>36</v>
      </c>
      <c r="L10" s="311">
        <v>1971</v>
      </c>
      <c r="S10" s="26"/>
      <c r="T10" s="26"/>
      <c r="U10" s="26"/>
    </row>
    <row r="11" spans="8:30">
      <c r="H11" s="43">
        <v>1658</v>
      </c>
      <c r="I11" s="3">
        <v>24</v>
      </c>
      <c r="J11" s="160" t="s">
        <v>28</v>
      </c>
      <c r="K11" s="116">
        <f t="shared" si="0"/>
        <v>24</v>
      </c>
      <c r="L11" s="311">
        <v>3998</v>
      </c>
      <c r="M11" s="45"/>
      <c r="N11" s="90"/>
      <c r="O11" s="90"/>
      <c r="S11" s="26"/>
      <c r="T11" s="26"/>
      <c r="U11" s="26"/>
    </row>
    <row r="12" spans="8:30">
      <c r="H12" s="166">
        <v>1461</v>
      </c>
      <c r="I12" s="14">
        <v>27</v>
      </c>
      <c r="J12" s="162" t="s">
        <v>31</v>
      </c>
      <c r="K12" s="116">
        <f t="shared" si="0"/>
        <v>27</v>
      </c>
      <c r="L12" s="311">
        <v>1815</v>
      </c>
      <c r="M12" s="45"/>
      <c r="N12" s="90"/>
      <c r="O12" s="90"/>
      <c r="S12" s="26"/>
      <c r="T12" s="26"/>
      <c r="U12" s="26"/>
    </row>
    <row r="13" spans="8:30" ht="14.25" thickBot="1">
      <c r="H13" s="426">
        <v>1196</v>
      </c>
      <c r="I13" s="381">
        <v>34</v>
      </c>
      <c r="J13" s="382" t="s">
        <v>1</v>
      </c>
      <c r="K13" s="116">
        <f t="shared" si="0"/>
        <v>34</v>
      </c>
      <c r="L13" s="311">
        <v>2416</v>
      </c>
      <c r="M13" s="45"/>
      <c r="N13" s="90"/>
      <c r="O13" s="90"/>
      <c r="S13" s="26"/>
      <c r="T13" s="26"/>
      <c r="U13" s="26"/>
    </row>
    <row r="14" spans="8:30" ht="14.25" thickTop="1">
      <c r="H14" s="44">
        <v>1164</v>
      </c>
      <c r="I14" s="121">
        <v>25</v>
      </c>
      <c r="J14" s="174" t="s">
        <v>29</v>
      </c>
      <c r="K14" s="107" t="s">
        <v>8</v>
      </c>
      <c r="L14" s="312">
        <v>54811</v>
      </c>
      <c r="S14" s="26"/>
      <c r="T14" s="26"/>
      <c r="U14" s="26"/>
    </row>
    <row r="15" spans="8:30">
      <c r="H15" s="44">
        <v>842</v>
      </c>
      <c r="I15" s="3">
        <v>17</v>
      </c>
      <c r="J15" s="160" t="s">
        <v>21</v>
      </c>
      <c r="K15" s="50"/>
      <c r="M15" s="42" t="s">
        <v>94</v>
      </c>
      <c r="N15" s="42" t="s">
        <v>75</v>
      </c>
      <c r="S15" s="26"/>
      <c r="T15" s="26"/>
      <c r="U15" s="26"/>
    </row>
    <row r="16" spans="8:30">
      <c r="H16" s="88">
        <v>649</v>
      </c>
      <c r="I16" s="3">
        <v>16</v>
      </c>
      <c r="J16" s="160" t="s">
        <v>3</v>
      </c>
      <c r="K16" s="116">
        <f>SUM(I4)</f>
        <v>33</v>
      </c>
      <c r="L16" s="160" t="s">
        <v>0</v>
      </c>
      <c r="M16" s="313">
        <v>20458</v>
      </c>
      <c r="N16" s="89">
        <f>SUM(H4)</f>
        <v>17470</v>
      </c>
      <c r="O16" s="45"/>
      <c r="P16" s="17"/>
      <c r="S16" s="26"/>
      <c r="T16" s="26"/>
      <c r="U16" s="26"/>
    </row>
    <row r="17" spans="1:21">
      <c r="H17" s="88">
        <v>460</v>
      </c>
      <c r="I17" s="33">
        <v>40</v>
      </c>
      <c r="J17" s="160" t="s">
        <v>2</v>
      </c>
      <c r="K17" s="116">
        <f t="shared" ref="K17:K25" si="1">SUM(I5)</f>
        <v>37</v>
      </c>
      <c r="L17" s="160" t="s">
        <v>37</v>
      </c>
      <c r="M17" s="314">
        <v>1680</v>
      </c>
      <c r="N17" s="89">
        <f t="shared" ref="N17:N25" si="2">SUM(H5)</f>
        <v>7267</v>
      </c>
      <c r="O17" s="45"/>
      <c r="P17" s="17"/>
      <c r="S17" s="26"/>
      <c r="T17" s="26"/>
      <c r="U17" s="26"/>
    </row>
    <row r="18" spans="1:21">
      <c r="H18" s="431">
        <v>219</v>
      </c>
      <c r="I18" s="3">
        <v>1</v>
      </c>
      <c r="J18" s="160" t="s">
        <v>4</v>
      </c>
      <c r="K18" s="116">
        <f t="shared" si="1"/>
        <v>26</v>
      </c>
      <c r="L18" s="160" t="s">
        <v>30</v>
      </c>
      <c r="M18" s="314">
        <v>18229</v>
      </c>
      <c r="N18" s="89">
        <f t="shared" si="2"/>
        <v>7237</v>
      </c>
      <c r="O18" s="45"/>
      <c r="P18" s="17"/>
      <c r="S18" s="26"/>
      <c r="T18" s="26"/>
      <c r="U18" s="26"/>
    </row>
    <row r="19" spans="1:21">
      <c r="H19" s="408">
        <v>156</v>
      </c>
      <c r="I19" s="3">
        <v>23</v>
      </c>
      <c r="J19" s="160" t="s">
        <v>27</v>
      </c>
      <c r="K19" s="116">
        <f t="shared" si="1"/>
        <v>14</v>
      </c>
      <c r="L19" s="160" t="s">
        <v>19</v>
      </c>
      <c r="M19" s="314">
        <v>5512</v>
      </c>
      <c r="N19" s="89">
        <f t="shared" si="2"/>
        <v>4838</v>
      </c>
      <c r="O19" s="45"/>
      <c r="P19" s="17"/>
      <c r="S19" s="26"/>
      <c r="T19" s="26"/>
      <c r="U19" s="26"/>
    </row>
    <row r="20" spans="1:21" ht="14.25" thickBot="1">
      <c r="H20" s="88">
        <v>142</v>
      </c>
      <c r="I20" s="3">
        <v>32</v>
      </c>
      <c r="J20" s="160" t="s">
        <v>35</v>
      </c>
      <c r="K20" s="116">
        <f t="shared" si="1"/>
        <v>38</v>
      </c>
      <c r="L20" s="160" t="s">
        <v>38</v>
      </c>
      <c r="M20" s="314">
        <v>4322</v>
      </c>
      <c r="N20" s="89">
        <f t="shared" si="2"/>
        <v>3791</v>
      </c>
      <c r="O20" s="45"/>
      <c r="P20" s="17"/>
      <c r="S20" s="26"/>
      <c r="T20" s="26"/>
      <c r="U20" s="26"/>
    </row>
    <row r="21" spans="1:21">
      <c r="A21" s="58" t="s">
        <v>46</v>
      </c>
      <c r="B21" s="59" t="s">
        <v>53</v>
      </c>
      <c r="C21" s="59" t="s">
        <v>206</v>
      </c>
      <c r="D21" s="59" t="s">
        <v>191</v>
      </c>
      <c r="E21" s="59" t="s">
        <v>51</v>
      </c>
      <c r="F21" s="59" t="s">
        <v>50</v>
      </c>
      <c r="G21" s="59" t="s">
        <v>52</v>
      </c>
      <c r="H21" s="88">
        <v>129</v>
      </c>
      <c r="I21" s="3">
        <v>21</v>
      </c>
      <c r="J21" s="160" t="s">
        <v>25</v>
      </c>
      <c r="K21" s="116">
        <f t="shared" si="1"/>
        <v>15</v>
      </c>
      <c r="L21" s="160" t="s">
        <v>20</v>
      </c>
      <c r="M21" s="314">
        <v>3569</v>
      </c>
      <c r="N21" s="89">
        <f t="shared" si="2"/>
        <v>3201</v>
      </c>
      <c r="O21" s="45"/>
      <c r="P21" s="17"/>
      <c r="S21" s="26"/>
      <c r="T21" s="26"/>
      <c r="U21" s="26"/>
    </row>
    <row r="22" spans="1:21">
      <c r="A22" s="61">
        <v>1</v>
      </c>
      <c r="B22" s="160" t="s">
        <v>0</v>
      </c>
      <c r="C22" s="43">
        <f t="shared" ref="C22:C31" si="3">SUM(H4)</f>
        <v>17470</v>
      </c>
      <c r="D22" s="89">
        <f>SUM(L4)</f>
        <v>9416</v>
      </c>
      <c r="E22" s="52">
        <f t="shared" ref="E22:E32" si="4">SUM(N16/M16*100)</f>
        <v>85.39446671228859</v>
      </c>
      <c r="F22" s="55">
        <f>SUM(C22/D22*100)</f>
        <v>185.53525913338999</v>
      </c>
      <c r="G22" s="3"/>
      <c r="H22" s="430">
        <v>85</v>
      </c>
      <c r="I22" s="3">
        <v>9</v>
      </c>
      <c r="J22" s="3" t="s">
        <v>166</v>
      </c>
      <c r="K22" s="116">
        <f t="shared" si="1"/>
        <v>36</v>
      </c>
      <c r="L22" s="162" t="s">
        <v>5</v>
      </c>
      <c r="M22" s="314">
        <v>5599</v>
      </c>
      <c r="N22" s="89">
        <f t="shared" si="2"/>
        <v>2239</v>
      </c>
      <c r="O22" s="45"/>
      <c r="P22" s="17"/>
      <c r="S22" s="26"/>
      <c r="T22" s="26"/>
      <c r="U22" s="26"/>
    </row>
    <row r="23" spans="1:21">
      <c r="A23" s="61">
        <v>2</v>
      </c>
      <c r="B23" s="160" t="s">
        <v>37</v>
      </c>
      <c r="C23" s="43">
        <f t="shared" si="3"/>
        <v>7267</v>
      </c>
      <c r="D23" s="89">
        <f>SUM(L5)</f>
        <v>2882</v>
      </c>
      <c r="E23" s="52">
        <f t="shared" si="4"/>
        <v>432.55952380952385</v>
      </c>
      <c r="F23" s="55">
        <f t="shared" ref="F23:F32" si="5">SUM(C23/D23*100)</f>
        <v>252.15128383067315</v>
      </c>
      <c r="G23" s="3"/>
      <c r="H23" s="91">
        <v>51</v>
      </c>
      <c r="I23" s="3">
        <v>22</v>
      </c>
      <c r="J23" s="160" t="s">
        <v>26</v>
      </c>
      <c r="K23" s="116">
        <f t="shared" si="1"/>
        <v>24</v>
      </c>
      <c r="L23" s="160" t="s">
        <v>28</v>
      </c>
      <c r="M23" s="314">
        <v>3737</v>
      </c>
      <c r="N23" s="89">
        <f t="shared" si="2"/>
        <v>1658</v>
      </c>
      <c r="O23" s="45"/>
      <c r="P23" s="17"/>
      <c r="S23" s="26"/>
      <c r="T23" s="26"/>
      <c r="U23" s="26"/>
    </row>
    <row r="24" spans="1:21">
      <c r="A24" s="61">
        <v>3</v>
      </c>
      <c r="B24" s="160" t="s">
        <v>30</v>
      </c>
      <c r="C24" s="43">
        <f t="shared" si="3"/>
        <v>7237</v>
      </c>
      <c r="D24" s="89">
        <f t="shared" ref="D24:D31" si="6">SUM(L6)</f>
        <v>16247</v>
      </c>
      <c r="E24" s="52">
        <f t="shared" si="4"/>
        <v>39.700477261506393</v>
      </c>
      <c r="F24" s="55">
        <f t="shared" si="5"/>
        <v>44.543608050717054</v>
      </c>
      <c r="G24" s="3"/>
      <c r="H24" s="91">
        <v>24</v>
      </c>
      <c r="I24" s="3">
        <v>4</v>
      </c>
      <c r="J24" s="160" t="s">
        <v>11</v>
      </c>
      <c r="K24" s="116">
        <f t="shared" si="1"/>
        <v>27</v>
      </c>
      <c r="L24" s="162" t="s">
        <v>31</v>
      </c>
      <c r="M24" s="314">
        <v>1768</v>
      </c>
      <c r="N24" s="89">
        <f t="shared" si="2"/>
        <v>1461</v>
      </c>
      <c r="O24" s="45"/>
      <c r="P24" s="17"/>
      <c r="S24" s="26"/>
      <c r="T24" s="26"/>
      <c r="U24" s="26"/>
    </row>
    <row r="25" spans="1:21" ht="14.25" thickBot="1">
      <c r="A25" s="61">
        <v>4</v>
      </c>
      <c r="B25" s="160" t="s">
        <v>19</v>
      </c>
      <c r="C25" s="43">
        <f t="shared" si="3"/>
        <v>4838</v>
      </c>
      <c r="D25" s="89">
        <f t="shared" si="6"/>
        <v>5656</v>
      </c>
      <c r="E25" s="52">
        <f t="shared" si="4"/>
        <v>87.77213352685051</v>
      </c>
      <c r="F25" s="55">
        <f t="shared" si="5"/>
        <v>85.53748231966054</v>
      </c>
      <c r="G25" s="3"/>
      <c r="H25" s="375">
        <v>12</v>
      </c>
      <c r="I25" s="3">
        <v>2</v>
      </c>
      <c r="J25" s="160" t="s">
        <v>6</v>
      </c>
      <c r="K25" s="180">
        <f t="shared" si="1"/>
        <v>34</v>
      </c>
      <c r="L25" s="382" t="s">
        <v>1</v>
      </c>
      <c r="M25" s="315">
        <v>4452</v>
      </c>
      <c r="N25" s="166">
        <f t="shared" si="2"/>
        <v>1196</v>
      </c>
      <c r="O25" s="45"/>
      <c r="P25" s="17"/>
      <c r="S25" s="26"/>
      <c r="T25" s="26"/>
      <c r="U25" s="26"/>
    </row>
    <row r="26" spans="1:21" ht="14.25" thickTop="1">
      <c r="A26" s="61">
        <v>5</v>
      </c>
      <c r="B26" s="160" t="s">
        <v>38</v>
      </c>
      <c r="C26" s="89">
        <f t="shared" si="3"/>
        <v>3791</v>
      </c>
      <c r="D26" s="89">
        <f t="shared" si="6"/>
        <v>3463</v>
      </c>
      <c r="E26" s="52">
        <f t="shared" si="4"/>
        <v>87.714021286441451</v>
      </c>
      <c r="F26" s="55">
        <f t="shared" si="5"/>
        <v>109.47155645394166</v>
      </c>
      <c r="G26" s="12"/>
      <c r="H26" s="125">
        <v>5</v>
      </c>
      <c r="I26" s="3">
        <v>19</v>
      </c>
      <c r="J26" s="160" t="s">
        <v>23</v>
      </c>
      <c r="K26" s="3"/>
      <c r="L26" s="364" t="s">
        <v>159</v>
      </c>
      <c r="M26" s="316">
        <v>74280</v>
      </c>
      <c r="N26" s="191">
        <f>SUM(H44)</f>
        <v>54299</v>
      </c>
      <c r="S26" s="26"/>
      <c r="T26" s="26"/>
      <c r="U26" s="26"/>
    </row>
    <row r="27" spans="1:21">
      <c r="A27" s="61">
        <v>6</v>
      </c>
      <c r="B27" s="160" t="s">
        <v>20</v>
      </c>
      <c r="C27" s="43">
        <f t="shared" si="3"/>
        <v>3201</v>
      </c>
      <c r="D27" s="89">
        <f t="shared" si="6"/>
        <v>2859</v>
      </c>
      <c r="E27" s="52">
        <f t="shared" si="4"/>
        <v>89.688988512188288</v>
      </c>
      <c r="F27" s="55">
        <f t="shared" si="5"/>
        <v>111.96222455403988</v>
      </c>
      <c r="G27" s="3"/>
      <c r="H27" s="91">
        <v>2</v>
      </c>
      <c r="I27" s="3">
        <v>31</v>
      </c>
      <c r="J27" s="160" t="s">
        <v>105</v>
      </c>
      <c r="L27" s="29"/>
      <c r="M27" s="26"/>
      <c r="S27" s="26"/>
      <c r="T27" s="26"/>
      <c r="U27" s="26"/>
    </row>
    <row r="28" spans="1:21">
      <c r="A28" s="61">
        <v>7</v>
      </c>
      <c r="B28" s="162" t="s">
        <v>5</v>
      </c>
      <c r="C28" s="43">
        <f t="shared" si="3"/>
        <v>2239</v>
      </c>
      <c r="D28" s="89">
        <f t="shared" si="6"/>
        <v>1971</v>
      </c>
      <c r="E28" s="52">
        <f t="shared" si="4"/>
        <v>39.989283800678692</v>
      </c>
      <c r="F28" s="55">
        <f t="shared" si="5"/>
        <v>113.59715880263825</v>
      </c>
      <c r="G28" s="3"/>
      <c r="H28" s="91">
        <v>1</v>
      </c>
      <c r="I28" s="3">
        <v>3</v>
      </c>
      <c r="J28" s="160" t="s">
        <v>10</v>
      </c>
      <c r="L28" s="29"/>
      <c r="S28" s="26"/>
      <c r="T28" s="26"/>
      <c r="U28" s="26"/>
    </row>
    <row r="29" spans="1:21">
      <c r="A29" s="61">
        <v>8</v>
      </c>
      <c r="B29" s="160" t="s">
        <v>28</v>
      </c>
      <c r="C29" s="43">
        <f t="shared" si="3"/>
        <v>1658</v>
      </c>
      <c r="D29" s="89">
        <f t="shared" si="6"/>
        <v>3998</v>
      </c>
      <c r="E29" s="52">
        <f t="shared" si="4"/>
        <v>44.36713941664437</v>
      </c>
      <c r="F29" s="55">
        <f t="shared" si="5"/>
        <v>41.470735367683844</v>
      </c>
      <c r="G29" s="11"/>
      <c r="H29" s="91">
        <v>0</v>
      </c>
      <c r="I29" s="3">
        <v>5</v>
      </c>
      <c r="J29" s="160" t="s">
        <v>12</v>
      </c>
      <c r="L29" s="29"/>
      <c r="M29" s="26"/>
      <c r="S29" s="26"/>
      <c r="T29" s="26"/>
      <c r="U29" s="26"/>
    </row>
    <row r="30" spans="1:21">
      <c r="A30" s="61">
        <v>9</v>
      </c>
      <c r="B30" s="162" t="s">
        <v>31</v>
      </c>
      <c r="C30" s="43">
        <f t="shared" si="3"/>
        <v>1461</v>
      </c>
      <c r="D30" s="89">
        <f t="shared" si="6"/>
        <v>1815</v>
      </c>
      <c r="E30" s="52">
        <f t="shared" si="4"/>
        <v>82.635746606334834</v>
      </c>
      <c r="F30" s="55">
        <f t="shared" si="5"/>
        <v>80.495867768595048</v>
      </c>
      <c r="G30" s="12"/>
      <c r="H30" s="375">
        <v>0</v>
      </c>
      <c r="I30" s="3">
        <v>6</v>
      </c>
      <c r="J30" s="160" t="s">
        <v>13</v>
      </c>
      <c r="L30" s="29"/>
      <c r="M30" s="26"/>
      <c r="S30" s="26"/>
      <c r="T30" s="26"/>
      <c r="U30" s="26"/>
    </row>
    <row r="31" spans="1:21" ht="14.25" thickBot="1">
      <c r="A31" s="64">
        <v>10</v>
      </c>
      <c r="B31" s="382" t="s">
        <v>1</v>
      </c>
      <c r="C31" s="43">
        <f t="shared" si="3"/>
        <v>1196</v>
      </c>
      <c r="D31" s="89">
        <f t="shared" si="6"/>
        <v>2416</v>
      </c>
      <c r="E31" s="52">
        <f t="shared" si="4"/>
        <v>26.864330637915547</v>
      </c>
      <c r="F31" s="55">
        <f t="shared" si="5"/>
        <v>49.503311258278146</v>
      </c>
      <c r="G31" s="92"/>
      <c r="H31" s="91">
        <v>0</v>
      </c>
      <c r="I31" s="3">
        <v>7</v>
      </c>
      <c r="J31" s="160" t="s">
        <v>14</v>
      </c>
      <c r="L31" s="29"/>
      <c r="M31" s="26"/>
      <c r="S31" s="26"/>
      <c r="T31" s="26"/>
      <c r="U31" s="26"/>
    </row>
    <row r="32" spans="1:21" ht="14.25" thickBot="1">
      <c r="A32" s="65"/>
      <c r="B32" s="66" t="s">
        <v>56</v>
      </c>
      <c r="C32" s="67">
        <f>SUM(H44)</f>
        <v>54299</v>
      </c>
      <c r="D32" s="67">
        <f>SUM(L14)</f>
        <v>54811</v>
      </c>
      <c r="E32" s="70">
        <f t="shared" si="4"/>
        <v>73.100430802369402</v>
      </c>
      <c r="F32" s="68">
        <f t="shared" si="5"/>
        <v>99.065880936308403</v>
      </c>
      <c r="G32" s="69"/>
      <c r="H32" s="429">
        <v>0</v>
      </c>
      <c r="I32" s="3">
        <v>8</v>
      </c>
      <c r="J32" s="160" t="s">
        <v>15</v>
      </c>
      <c r="L32" s="29"/>
      <c r="M32" s="26"/>
      <c r="S32" s="26"/>
      <c r="T32" s="26"/>
      <c r="U32" s="26"/>
    </row>
    <row r="33" spans="2:30">
      <c r="H33" s="89">
        <v>0</v>
      </c>
      <c r="I33" s="3">
        <v>10</v>
      </c>
      <c r="J33" s="160" t="s">
        <v>16</v>
      </c>
      <c r="L33" s="29"/>
      <c r="M33" s="26"/>
      <c r="S33" s="26"/>
      <c r="T33" s="26"/>
      <c r="U33" s="26"/>
    </row>
    <row r="34" spans="2:30">
      <c r="H34" s="97">
        <v>0</v>
      </c>
      <c r="I34" s="3">
        <v>11</v>
      </c>
      <c r="J34" s="160" t="s">
        <v>17</v>
      </c>
      <c r="L34" s="29"/>
      <c r="M34" s="26"/>
      <c r="S34" s="26"/>
      <c r="T34" s="26"/>
      <c r="U34" s="26"/>
    </row>
    <row r="35" spans="2:30">
      <c r="H35" s="122">
        <v>0</v>
      </c>
      <c r="I35" s="3">
        <v>12</v>
      </c>
      <c r="J35" s="160" t="s">
        <v>18</v>
      </c>
      <c r="L35" s="29"/>
      <c r="M35" s="26"/>
      <c r="S35" s="26"/>
      <c r="T35" s="26"/>
      <c r="U35" s="26"/>
    </row>
    <row r="36" spans="2:30">
      <c r="B36" s="48"/>
      <c r="C36" s="26"/>
      <c r="E36" s="17"/>
      <c r="H36" s="422">
        <v>0</v>
      </c>
      <c r="I36" s="3">
        <v>13</v>
      </c>
      <c r="J36" s="160" t="s">
        <v>7</v>
      </c>
      <c r="L36" s="48"/>
      <c r="M36" s="26"/>
      <c r="S36" s="26"/>
      <c r="T36" s="26"/>
      <c r="U36" s="26"/>
    </row>
    <row r="37" spans="2:30">
      <c r="B37" s="18"/>
      <c r="C37" s="26"/>
      <c r="F37" s="26"/>
      <c r="G37" s="48"/>
      <c r="H37" s="193">
        <v>0</v>
      </c>
      <c r="I37" s="3">
        <v>18</v>
      </c>
      <c r="J37" s="160" t="s">
        <v>22</v>
      </c>
      <c r="L37" s="48"/>
      <c r="M37" s="26"/>
      <c r="S37" s="26"/>
      <c r="T37" s="26"/>
      <c r="U37" s="26"/>
    </row>
    <row r="38" spans="2:30">
      <c r="C38" s="26"/>
      <c r="F38" s="26"/>
      <c r="H38" s="88">
        <v>0</v>
      </c>
      <c r="I38" s="3">
        <v>20</v>
      </c>
      <c r="J38" s="160" t="s">
        <v>24</v>
      </c>
      <c r="L38" s="48"/>
      <c r="M38" s="26"/>
      <c r="S38" s="26"/>
      <c r="T38" s="26"/>
      <c r="U38" s="26"/>
    </row>
    <row r="39" spans="2:30">
      <c r="B39" s="48"/>
      <c r="C39" s="26"/>
      <c r="F39" s="26"/>
      <c r="G39" s="18"/>
      <c r="H39" s="44">
        <v>0</v>
      </c>
      <c r="I39" s="3">
        <v>28</v>
      </c>
      <c r="J39" s="160" t="s">
        <v>32</v>
      </c>
      <c r="L39" s="48"/>
      <c r="M39" s="26"/>
      <c r="S39" s="26"/>
      <c r="T39" s="26"/>
      <c r="U39" s="26"/>
    </row>
    <row r="40" spans="2:30">
      <c r="C40" s="26"/>
      <c r="H40" s="193">
        <v>0</v>
      </c>
      <c r="I40" s="3">
        <v>29</v>
      </c>
      <c r="J40" s="160" t="s">
        <v>95</v>
      </c>
      <c r="L40" s="48"/>
      <c r="M40" s="26"/>
      <c r="S40" s="26"/>
      <c r="T40" s="26"/>
      <c r="U40" s="26"/>
    </row>
    <row r="41" spans="2:30">
      <c r="H41" s="88">
        <v>0</v>
      </c>
      <c r="I41" s="3">
        <v>30</v>
      </c>
      <c r="J41" s="160" t="s">
        <v>33</v>
      </c>
      <c r="L41" s="48"/>
      <c r="M41" s="26"/>
      <c r="S41" s="26"/>
      <c r="T41" s="26"/>
      <c r="U41" s="26"/>
    </row>
    <row r="42" spans="2:30">
      <c r="H42" s="44">
        <v>0</v>
      </c>
      <c r="I42" s="3">
        <v>35</v>
      </c>
      <c r="J42" s="160" t="s">
        <v>36</v>
      </c>
      <c r="L42" s="48"/>
      <c r="M42" s="26"/>
      <c r="S42" s="26"/>
      <c r="T42" s="26"/>
      <c r="U42" s="26"/>
    </row>
    <row r="43" spans="2:30">
      <c r="H43" s="88">
        <v>0</v>
      </c>
      <c r="I43" s="3">
        <v>39</v>
      </c>
      <c r="J43" s="160" t="s">
        <v>39</v>
      </c>
      <c r="L43" s="48"/>
      <c r="M43" s="26"/>
      <c r="S43" s="30"/>
      <c r="T43" s="30"/>
      <c r="U43" s="30"/>
    </row>
    <row r="44" spans="2:30">
      <c r="H44" s="117">
        <f>SUM(H4:H43)</f>
        <v>54299</v>
      </c>
      <c r="I44" s="3"/>
      <c r="J44" s="165" t="s">
        <v>97</v>
      </c>
      <c r="L44" s="48"/>
      <c r="M44" s="26"/>
    </row>
    <row r="45" spans="2:30">
      <c r="R45" s="104"/>
    </row>
    <row r="46" spans="2:30" ht="13.5" customHeight="1"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>
      <c r="H47" s="187" t="s">
        <v>206</v>
      </c>
      <c r="I47" s="3"/>
      <c r="J47" s="178" t="s">
        <v>71</v>
      </c>
      <c r="K47" s="3"/>
      <c r="L47" s="299" t="s">
        <v>191</v>
      </c>
      <c r="S47" s="26"/>
      <c r="T47" s="26"/>
      <c r="U47" s="26"/>
      <c r="V47" s="26"/>
    </row>
    <row r="48" spans="2:30">
      <c r="H48" s="177" t="s">
        <v>99</v>
      </c>
      <c r="I48" s="121"/>
      <c r="J48" s="177" t="s">
        <v>53</v>
      </c>
      <c r="K48" s="121"/>
      <c r="L48" s="303" t="s">
        <v>99</v>
      </c>
      <c r="S48" s="26"/>
      <c r="T48" s="26"/>
      <c r="U48" s="26"/>
      <c r="V48" s="26"/>
    </row>
    <row r="49" spans="1:22">
      <c r="H49" s="43">
        <v>49298</v>
      </c>
      <c r="I49" s="3">
        <v>26</v>
      </c>
      <c r="J49" s="160" t="s">
        <v>30</v>
      </c>
      <c r="K49" s="3">
        <f>SUM(I49)</f>
        <v>26</v>
      </c>
      <c r="L49" s="304">
        <v>44148</v>
      </c>
      <c r="S49" s="26"/>
      <c r="T49" s="26"/>
      <c r="U49" s="26"/>
      <c r="V49" s="26"/>
    </row>
    <row r="50" spans="1:22">
      <c r="H50" s="43">
        <v>11403</v>
      </c>
      <c r="I50" s="3">
        <v>13</v>
      </c>
      <c r="J50" s="160" t="s">
        <v>7</v>
      </c>
      <c r="K50" s="3">
        <f t="shared" ref="K50:K58" si="7">SUM(I50)</f>
        <v>13</v>
      </c>
      <c r="L50" s="304">
        <v>13696</v>
      </c>
      <c r="M50" s="26"/>
      <c r="N50" s="90"/>
      <c r="O50" s="90"/>
      <c r="S50" s="26"/>
      <c r="T50" s="26"/>
      <c r="U50" s="26"/>
      <c r="V50" s="26"/>
    </row>
    <row r="51" spans="1:22">
      <c r="H51" s="44">
        <v>7365</v>
      </c>
      <c r="I51" s="3">
        <v>33</v>
      </c>
      <c r="J51" s="160" t="s">
        <v>0</v>
      </c>
      <c r="K51" s="3">
        <f t="shared" si="7"/>
        <v>33</v>
      </c>
      <c r="L51" s="304">
        <v>10273</v>
      </c>
      <c r="M51" s="26"/>
      <c r="N51" s="90"/>
      <c r="O51" s="90"/>
      <c r="S51" s="26"/>
      <c r="T51" s="26"/>
      <c r="U51" s="26"/>
      <c r="V51" s="26"/>
    </row>
    <row r="52" spans="1:22" ht="14.25" thickBot="1">
      <c r="H52" s="44">
        <v>5040</v>
      </c>
      <c r="I52" s="3">
        <v>34</v>
      </c>
      <c r="J52" s="160" t="s">
        <v>1</v>
      </c>
      <c r="K52" s="3">
        <f t="shared" si="7"/>
        <v>34</v>
      </c>
      <c r="L52" s="304">
        <v>6667</v>
      </c>
      <c r="M52" s="26"/>
      <c r="N52" s="90"/>
      <c r="O52" s="90"/>
      <c r="S52" s="26"/>
      <c r="T52" s="26"/>
      <c r="U52" s="26"/>
      <c r="V52" s="26"/>
    </row>
    <row r="53" spans="1:22">
      <c r="A53" s="58" t="s">
        <v>46</v>
      </c>
      <c r="B53" s="59" t="s">
        <v>53</v>
      </c>
      <c r="C53" s="59" t="s">
        <v>206</v>
      </c>
      <c r="D53" s="59" t="s">
        <v>191</v>
      </c>
      <c r="E53" s="59" t="s">
        <v>51</v>
      </c>
      <c r="F53" s="59" t="s">
        <v>50</v>
      </c>
      <c r="G53" s="59" t="s">
        <v>52</v>
      </c>
      <c r="H53" s="44">
        <v>4703</v>
      </c>
      <c r="I53" s="3">
        <v>40</v>
      </c>
      <c r="J53" s="160" t="s">
        <v>2</v>
      </c>
      <c r="K53" s="3">
        <f t="shared" si="7"/>
        <v>40</v>
      </c>
      <c r="L53" s="304">
        <v>7970</v>
      </c>
      <c r="M53" s="26"/>
      <c r="N53" s="90"/>
      <c r="O53" s="90"/>
      <c r="S53" s="26"/>
      <c r="T53" s="26"/>
      <c r="U53" s="26"/>
      <c r="V53" s="26"/>
    </row>
    <row r="54" spans="1:22">
      <c r="A54" s="61">
        <v>1</v>
      </c>
      <c r="B54" s="160" t="s">
        <v>30</v>
      </c>
      <c r="C54" s="43">
        <f t="shared" ref="C54:C63" si="8">SUM(H49)</f>
        <v>49298</v>
      </c>
      <c r="D54" s="97">
        <f>SUM(L49)</f>
        <v>44148</v>
      </c>
      <c r="E54" s="52">
        <f t="shared" ref="E54:E64" si="9">SUM(N63/M63*100)</f>
        <v>93.562345796166255</v>
      </c>
      <c r="F54" s="52">
        <f>SUM(C54/D54*100)</f>
        <v>111.66530760170336</v>
      </c>
      <c r="G54" s="3"/>
      <c r="H54" s="88">
        <v>3529</v>
      </c>
      <c r="I54" s="3">
        <v>25</v>
      </c>
      <c r="J54" s="160" t="s">
        <v>29</v>
      </c>
      <c r="K54" s="3">
        <f t="shared" si="7"/>
        <v>25</v>
      </c>
      <c r="L54" s="304">
        <v>16634</v>
      </c>
      <c r="M54" s="26"/>
      <c r="N54" s="360"/>
      <c r="O54" s="90"/>
      <c r="S54" s="26"/>
      <c r="T54" s="26"/>
      <c r="U54" s="26"/>
      <c r="V54" s="26"/>
    </row>
    <row r="55" spans="1:22">
      <c r="A55" s="61">
        <v>2</v>
      </c>
      <c r="B55" s="160" t="s">
        <v>7</v>
      </c>
      <c r="C55" s="43">
        <f t="shared" si="8"/>
        <v>11403</v>
      </c>
      <c r="D55" s="97">
        <f t="shared" ref="D55:D64" si="10">SUM(L50)</f>
        <v>13696</v>
      </c>
      <c r="E55" s="52">
        <f t="shared" si="9"/>
        <v>97.14602146873402</v>
      </c>
      <c r="F55" s="52">
        <f t="shared" ref="F55:F64" si="11">SUM(C55/D55*100)</f>
        <v>83.257885514018696</v>
      </c>
      <c r="G55" s="3"/>
      <c r="H55" s="88">
        <v>3109</v>
      </c>
      <c r="I55" s="3">
        <v>24</v>
      </c>
      <c r="J55" s="160" t="s">
        <v>28</v>
      </c>
      <c r="K55" s="3">
        <f t="shared" si="7"/>
        <v>24</v>
      </c>
      <c r="L55" s="304">
        <v>3070</v>
      </c>
      <c r="M55" s="26"/>
      <c r="N55" s="90"/>
      <c r="O55" s="90"/>
      <c r="S55" s="26"/>
      <c r="T55" s="26"/>
      <c r="U55" s="26"/>
      <c r="V55" s="26"/>
    </row>
    <row r="56" spans="1:22">
      <c r="A56" s="61">
        <v>3</v>
      </c>
      <c r="B56" s="160" t="s">
        <v>0</v>
      </c>
      <c r="C56" s="43">
        <f t="shared" si="8"/>
        <v>7365</v>
      </c>
      <c r="D56" s="97">
        <f t="shared" si="10"/>
        <v>10273</v>
      </c>
      <c r="E56" s="52">
        <f t="shared" si="9"/>
        <v>59.9365234375</v>
      </c>
      <c r="F56" s="52">
        <f t="shared" si="11"/>
        <v>71.692786917161484</v>
      </c>
      <c r="G56" s="3"/>
      <c r="H56" s="334">
        <v>1930</v>
      </c>
      <c r="I56" s="3">
        <v>22</v>
      </c>
      <c r="J56" s="160" t="s">
        <v>26</v>
      </c>
      <c r="K56" s="3">
        <f t="shared" si="7"/>
        <v>22</v>
      </c>
      <c r="L56" s="304">
        <v>3237</v>
      </c>
      <c r="M56" s="26"/>
      <c r="N56" s="90"/>
      <c r="O56" s="90"/>
      <c r="S56" s="26"/>
      <c r="T56" s="26"/>
      <c r="U56" s="26"/>
      <c r="V56" s="26"/>
    </row>
    <row r="57" spans="1:22">
      <c r="A57" s="61">
        <v>4</v>
      </c>
      <c r="B57" s="160" t="s">
        <v>1</v>
      </c>
      <c r="C57" s="43">
        <f t="shared" si="8"/>
        <v>5040</v>
      </c>
      <c r="D57" s="97">
        <f t="shared" si="10"/>
        <v>6667</v>
      </c>
      <c r="E57" s="52">
        <f t="shared" si="9"/>
        <v>90.257879656160455</v>
      </c>
      <c r="F57" s="52">
        <f t="shared" si="11"/>
        <v>75.596220188990543</v>
      </c>
      <c r="G57" s="3"/>
      <c r="H57" s="125">
        <v>1799</v>
      </c>
      <c r="I57" s="3">
        <v>16</v>
      </c>
      <c r="J57" s="160" t="s">
        <v>3</v>
      </c>
      <c r="K57" s="3">
        <f t="shared" si="7"/>
        <v>16</v>
      </c>
      <c r="L57" s="304">
        <v>1996</v>
      </c>
      <c r="M57" s="26"/>
      <c r="N57" s="90"/>
      <c r="O57" s="90"/>
      <c r="S57" s="26"/>
      <c r="T57" s="26"/>
      <c r="U57" s="26"/>
      <c r="V57" s="26"/>
    </row>
    <row r="58" spans="1:22" ht="14.25" thickBot="1">
      <c r="A58" s="61">
        <v>5</v>
      </c>
      <c r="B58" s="160" t="s">
        <v>2</v>
      </c>
      <c r="C58" s="43">
        <f t="shared" si="8"/>
        <v>4703</v>
      </c>
      <c r="D58" s="97">
        <f t="shared" si="10"/>
        <v>7970</v>
      </c>
      <c r="E58" s="52">
        <f t="shared" si="9"/>
        <v>55.115434196648309</v>
      </c>
      <c r="F58" s="52">
        <f t="shared" si="11"/>
        <v>59.008782936010043</v>
      </c>
      <c r="G58" s="12"/>
      <c r="H58" s="331">
        <v>1601</v>
      </c>
      <c r="I58" s="14">
        <v>38</v>
      </c>
      <c r="J58" s="162" t="s">
        <v>38</v>
      </c>
      <c r="K58" s="14">
        <f t="shared" si="7"/>
        <v>38</v>
      </c>
      <c r="L58" s="305">
        <v>993</v>
      </c>
      <c r="M58" s="26"/>
      <c r="N58" s="90"/>
      <c r="O58" s="90"/>
      <c r="S58" s="26"/>
      <c r="T58" s="26"/>
      <c r="U58" s="26"/>
      <c r="V58" s="26"/>
    </row>
    <row r="59" spans="1:22" ht="14.25" thickTop="1">
      <c r="A59" s="61">
        <v>6</v>
      </c>
      <c r="B59" s="160" t="s">
        <v>29</v>
      </c>
      <c r="C59" s="43">
        <f t="shared" si="8"/>
        <v>3529</v>
      </c>
      <c r="D59" s="97">
        <f t="shared" si="10"/>
        <v>16634</v>
      </c>
      <c r="E59" s="52">
        <f t="shared" si="9"/>
        <v>28.128487167224613</v>
      </c>
      <c r="F59" s="52">
        <f t="shared" si="11"/>
        <v>21.215582541781895</v>
      </c>
      <c r="G59" s="3"/>
      <c r="H59" s="427">
        <v>1545</v>
      </c>
      <c r="I59" s="336">
        <v>36</v>
      </c>
      <c r="J59" s="221" t="s">
        <v>5</v>
      </c>
      <c r="K59" s="8" t="s">
        <v>67</v>
      </c>
      <c r="L59" s="306">
        <v>115306</v>
      </c>
      <c r="M59" s="26"/>
      <c r="N59" s="90"/>
      <c r="O59" s="90"/>
      <c r="S59" s="26"/>
      <c r="T59" s="26"/>
      <c r="U59" s="26"/>
      <c r="V59" s="26"/>
    </row>
    <row r="60" spans="1:22">
      <c r="A60" s="61">
        <v>7</v>
      </c>
      <c r="B60" s="160" t="s">
        <v>28</v>
      </c>
      <c r="C60" s="43">
        <f t="shared" si="8"/>
        <v>3109</v>
      </c>
      <c r="D60" s="97">
        <f t="shared" si="10"/>
        <v>3070</v>
      </c>
      <c r="E60" s="52">
        <f t="shared" si="9"/>
        <v>78.90862944162437</v>
      </c>
      <c r="F60" s="52">
        <f t="shared" si="11"/>
        <v>101.27035830618894</v>
      </c>
      <c r="G60" s="3"/>
      <c r="H60" s="125">
        <v>536</v>
      </c>
      <c r="I60" s="139">
        <v>21</v>
      </c>
      <c r="J60" s="3" t="s">
        <v>157</v>
      </c>
      <c r="L60" s="106"/>
      <c r="M60" s="26"/>
      <c r="S60" s="26"/>
      <c r="T60" s="26"/>
      <c r="U60" s="26"/>
      <c r="V60" s="26"/>
    </row>
    <row r="61" spans="1:22">
      <c r="A61" s="61">
        <v>8</v>
      </c>
      <c r="B61" s="160" t="s">
        <v>26</v>
      </c>
      <c r="C61" s="43">
        <f t="shared" si="8"/>
        <v>1930</v>
      </c>
      <c r="D61" s="97">
        <f t="shared" si="10"/>
        <v>3237</v>
      </c>
      <c r="E61" s="52">
        <f t="shared" si="9"/>
        <v>85.436033643204951</v>
      </c>
      <c r="F61" s="52">
        <f t="shared" si="11"/>
        <v>59.623107815878896</v>
      </c>
      <c r="G61" s="11"/>
      <c r="H61" s="125">
        <v>475</v>
      </c>
      <c r="I61" s="139">
        <v>17</v>
      </c>
      <c r="J61" s="160" t="s">
        <v>21</v>
      </c>
      <c r="K61" s="50"/>
      <c r="S61" s="26"/>
      <c r="T61" s="26"/>
      <c r="U61" s="26"/>
      <c r="V61" s="26"/>
    </row>
    <row r="62" spans="1:22">
      <c r="A62" s="61">
        <v>9</v>
      </c>
      <c r="B62" s="160" t="s">
        <v>3</v>
      </c>
      <c r="C62" s="43">
        <f t="shared" si="8"/>
        <v>1799</v>
      </c>
      <c r="D62" s="97">
        <f t="shared" si="10"/>
        <v>1996</v>
      </c>
      <c r="E62" s="52">
        <f t="shared" si="9"/>
        <v>63.056431826147922</v>
      </c>
      <c r="F62" s="52">
        <f t="shared" si="11"/>
        <v>90.130260521042089</v>
      </c>
      <c r="G62" s="12"/>
      <c r="H62" s="91">
        <v>286</v>
      </c>
      <c r="I62" s="173">
        <v>12</v>
      </c>
      <c r="J62" s="160" t="s">
        <v>18</v>
      </c>
      <c r="K62" s="50"/>
      <c r="L62" t="s">
        <v>61</v>
      </c>
      <c r="M62" s="93" t="s">
        <v>63</v>
      </c>
      <c r="N62" s="42" t="s">
        <v>75</v>
      </c>
      <c r="S62" s="26"/>
      <c r="T62" s="26"/>
      <c r="U62" s="26"/>
      <c r="V62" s="26"/>
    </row>
    <row r="63" spans="1:22" ht="14.25" thickBot="1">
      <c r="A63" s="64">
        <v>10</v>
      </c>
      <c r="B63" s="162" t="s">
        <v>38</v>
      </c>
      <c r="C63" s="331">
        <f t="shared" si="8"/>
        <v>1601</v>
      </c>
      <c r="D63" s="137">
        <f t="shared" si="10"/>
        <v>993</v>
      </c>
      <c r="E63" s="57">
        <f t="shared" si="9"/>
        <v>89.893318360471639</v>
      </c>
      <c r="F63" s="57">
        <f t="shared" si="11"/>
        <v>161.22860020140988</v>
      </c>
      <c r="G63" s="92"/>
      <c r="H63" s="91">
        <v>267</v>
      </c>
      <c r="I63" s="3">
        <v>23</v>
      </c>
      <c r="J63" s="160" t="s">
        <v>27</v>
      </c>
      <c r="K63" s="3">
        <f>SUM(K49)</f>
        <v>26</v>
      </c>
      <c r="L63" s="160" t="s">
        <v>30</v>
      </c>
      <c r="M63" s="169">
        <v>52690</v>
      </c>
      <c r="N63" s="89">
        <f>SUM(H49)</f>
        <v>49298</v>
      </c>
      <c r="O63" s="45"/>
      <c r="S63" s="26"/>
      <c r="T63" s="26"/>
      <c r="U63" s="26"/>
      <c r="V63" s="26"/>
    </row>
    <row r="64" spans="1:22" ht="14.25" thickBot="1">
      <c r="A64" s="65"/>
      <c r="B64" s="66"/>
      <c r="C64" s="100">
        <f>SUM(H89)</f>
        <v>93227</v>
      </c>
      <c r="D64" s="138">
        <f t="shared" si="10"/>
        <v>115306</v>
      </c>
      <c r="E64" s="70">
        <f t="shared" si="9"/>
        <v>78.008350835501929</v>
      </c>
      <c r="F64" s="70">
        <f t="shared" si="11"/>
        <v>80.851820373614558</v>
      </c>
      <c r="G64" s="69"/>
      <c r="H64" s="91">
        <v>120</v>
      </c>
      <c r="I64" s="3">
        <v>11</v>
      </c>
      <c r="J64" s="160" t="s">
        <v>17</v>
      </c>
      <c r="K64" s="3">
        <f t="shared" ref="K64:K72" si="12">SUM(K50)</f>
        <v>13</v>
      </c>
      <c r="L64" s="160" t="s">
        <v>7</v>
      </c>
      <c r="M64" s="169">
        <v>11738</v>
      </c>
      <c r="N64" s="89">
        <f t="shared" ref="N64:N72" si="13">SUM(H50)</f>
        <v>11403</v>
      </c>
      <c r="O64" s="45"/>
      <c r="S64" s="26"/>
      <c r="T64" s="26"/>
      <c r="U64" s="26"/>
      <c r="V64" s="26"/>
    </row>
    <row r="65" spans="2:22">
      <c r="H65" s="408">
        <v>80</v>
      </c>
      <c r="I65" s="3">
        <v>9</v>
      </c>
      <c r="J65" s="3" t="s">
        <v>164</v>
      </c>
      <c r="K65" s="3">
        <f t="shared" si="12"/>
        <v>33</v>
      </c>
      <c r="L65" s="160" t="s">
        <v>0</v>
      </c>
      <c r="M65" s="169">
        <v>12288</v>
      </c>
      <c r="N65" s="89">
        <f t="shared" si="13"/>
        <v>7365</v>
      </c>
      <c r="O65" s="45"/>
      <c r="S65" s="26"/>
      <c r="T65" s="26"/>
      <c r="U65" s="26"/>
      <c r="V65" s="26"/>
    </row>
    <row r="66" spans="2:22">
      <c r="H66" s="43">
        <v>65</v>
      </c>
      <c r="I66" s="3">
        <v>1</v>
      </c>
      <c r="J66" s="160" t="s">
        <v>4</v>
      </c>
      <c r="K66" s="3">
        <f t="shared" si="12"/>
        <v>34</v>
      </c>
      <c r="L66" s="160" t="s">
        <v>1</v>
      </c>
      <c r="M66" s="169">
        <v>5584</v>
      </c>
      <c r="N66" s="89">
        <f t="shared" si="13"/>
        <v>5040</v>
      </c>
      <c r="O66" s="45"/>
      <c r="S66" s="26"/>
      <c r="T66" s="26"/>
      <c r="U66" s="26"/>
      <c r="V66" s="26"/>
    </row>
    <row r="67" spans="2:22">
      <c r="H67" s="43">
        <v>53</v>
      </c>
      <c r="I67" s="3">
        <v>15</v>
      </c>
      <c r="J67" s="160" t="s">
        <v>20</v>
      </c>
      <c r="K67" s="3">
        <f t="shared" si="12"/>
        <v>40</v>
      </c>
      <c r="L67" s="160" t="s">
        <v>2</v>
      </c>
      <c r="M67" s="169">
        <v>8533</v>
      </c>
      <c r="N67" s="89">
        <f t="shared" si="13"/>
        <v>4703</v>
      </c>
      <c r="O67" s="45"/>
      <c r="S67" s="26"/>
      <c r="T67" s="26"/>
      <c r="U67" s="26"/>
      <c r="V67" s="26"/>
    </row>
    <row r="68" spans="2:22">
      <c r="B68" s="51"/>
      <c r="C68" s="26"/>
      <c r="H68" s="44">
        <v>15</v>
      </c>
      <c r="I68" s="3">
        <v>29</v>
      </c>
      <c r="J68" s="160" t="s">
        <v>95</v>
      </c>
      <c r="K68" s="3">
        <f t="shared" si="12"/>
        <v>25</v>
      </c>
      <c r="L68" s="160" t="s">
        <v>29</v>
      </c>
      <c r="M68" s="169">
        <v>12546</v>
      </c>
      <c r="N68" s="89">
        <f t="shared" si="13"/>
        <v>3529</v>
      </c>
      <c r="O68" s="45"/>
      <c r="S68" s="26"/>
      <c r="T68" s="26"/>
      <c r="U68" s="26"/>
      <c r="V68" s="26"/>
    </row>
    <row r="69" spans="2:22">
      <c r="B69" s="51"/>
      <c r="C69" s="26"/>
      <c r="H69" s="88">
        <v>8</v>
      </c>
      <c r="I69" s="3">
        <v>27</v>
      </c>
      <c r="J69" s="160" t="s">
        <v>31</v>
      </c>
      <c r="K69" s="3">
        <f t="shared" si="12"/>
        <v>24</v>
      </c>
      <c r="L69" s="160" t="s">
        <v>28</v>
      </c>
      <c r="M69" s="169">
        <v>3940</v>
      </c>
      <c r="N69" s="89">
        <f t="shared" si="13"/>
        <v>3109</v>
      </c>
      <c r="O69" s="45"/>
      <c r="S69" s="26"/>
      <c r="T69" s="26"/>
      <c r="U69" s="26"/>
      <c r="V69" s="26"/>
    </row>
    <row r="70" spans="2:22">
      <c r="B70" s="50"/>
      <c r="H70" s="88">
        <v>0</v>
      </c>
      <c r="I70" s="3">
        <v>2</v>
      </c>
      <c r="J70" s="160" t="s">
        <v>6</v>
      </c>
      <c r="K70" s="3">
        <f t="shared" si="12"/>
        <v>22</v>
      </c>
      <c r="L70" s="160" t="s">
        <v>26</v>
      </c>
      <c r="M70" s="169">
        <v>2259</v>
      </c>
      <c r="N70" s="89">
        <f t="shared" si="13"/>
        <v>1930</v>
      </c>
      <c r="O70" s="45"/>
      <c r="S70" s="26"/>
      <c r="T70" s="26"/>
      <c r="U70" s="26"/>
      <c r="V70" s="26"/>
    </row>
    <row r="71" spans="2:22">
      <c r="B71" s="50"/>
      <c r="H71" s="44">
        <v>0</v>
      </c>
      <c r="I71" s="3">
        <v>3</v>
      </c>
      <c r="J71" s="160" t="s">
        <v>10</v>
      </c>
      <c r="K71" s="3">
        <f t="shared" si="12"/>
        <v>16</v>
      </c>
      <c r="L71" s="160" t="s">
        <v>3</v>
      </c>
      <c r="M71" s="169">
        <v>2853</v>
      </c>
      <c r="N71" s="89">
        <f t="shared" si="13"/>
        <v>1799</v>
      </c>
      <c r="O71" s="45"/>
      <c r="S71" s="26"/>
      <c r="T71" s="26"/>
      <c r="U71" s="26"/>
      <c r="V71" s="26"/>
    </row>
    <row r="72" spans="2:22" ht="14.25" thickBot="1">
      <c r="B72" s="50"/>
      <c r="H72" s="88">
        <v>0</v>
      </c>
      <c r="I72" s="3">
        <v>4</v>
      </c>
      <c r="J72" s="160" t="s">
        <v>11</v>
      </c>
      <c r="K72" s="3">
        <f t="shared" si="12"/>
        <v>38</v>
      </c>
      <c r="L72" s="162" t="s">
        <v>38</v>
      </c>
      <c r="M72" s="170">
        <v>1781</v>
      </c>
      <c r="N72" s="89">
        <f t="shared" si="13"/>
        <v>1601</v>
      </c>
      <c r="O72" s="45"/>
      <c r="S72" s="26"/>
      <c r="T72" s="26"/>
      <c r="U72" s="26"/>
      <c r="V72" s="26"/>
    </row>
    <row r="73" spans="2:22" ht="14.25" thickTop="1">
      <c r="B73" s="50"/>
      <c r="H73" s="44">
        <v>0</v>
      </c>
      <c r="I73" s="3">
        <v>5</v>
      </c>
      <c r="J73" s="160" t="s">
        <v>12</v>
      </c>
      <c r="K73" s="43"/>
      <c r="L73" s="3" t="s">
        <v>181</v>
      </c>
      <c r="M73" s="168">
        <v>119509</v>
      </c>
      <c r="N73" s="167">
        <f>SUM(H89)</f>
        <v>93227</v>
      </c>
      <c r="O73" s="45"/>
      <c r="S73" s="26"/>
      <c r="T73" s="26"/>
      <c r="U73" s="26"/>
      <c r="V73" s="26"/>
    </row>
    <row r="74" spans="2:22">
      <c r="B74" s="50"/>
      <c r="H74" s="44">
        <v>0</v>
      </c>
      <c r="I74" s="3">
        <v>6</v>
      </c>
      <c r="J74" s="160" t="s">
        <v>13</v>
      </c>
      <c r="K74" s="26"/>
      <c r="L74" s="26"/>
      <c r="N74" s="26"/>
      <c r="O74" s="26"/>
      <c r="S74" s="26"/>
      <c r="T74" s="26"/>
      <c r="U74" s="26"/>
      <c r="V74" s="26"/>
    </row>
    <row r="75" spans="2:22">
      <c r="B75" s="50"/>
      <c r="H75" s="334">
        <v>0</v>
      </c>
      <c r="I75" s="3">
        <v>7</v>
      </c>
      <c r="J75" s="160" t="s">
        <v>14</v>
      </c>
      <c r="L75" s="48"/>
      <c r="M75" s="26"/>
      <c r="N75" s="26"/>
      <c r="O75" s="26"/>
      <c r="S75" s="26"/>
      <c r="T75" s="26"/>
      <c r="U75" s="26"/>
      <c r="V75" s="26"/>
    </row>
    <row r="76" spans="2:22">
      <c r="B76" s="50"/>
      <c r="H76" s="88">
        <v>0</v>
      </c>
      <c r="I76" s="3">
        <v>8</v>
      </c>
      <c r="J76" s="160" t="s">
        <v>15</v>
      </c>
      <c r="L76" s="48"/>
      <c r="M76" s="26"/>
      <c r="S76" s="26"/>
      <c r="T76" s="26"/>
      <c r="U76" s="26"/>
      <c r="V76" s="26"/>
    </row>
    <row r="77" spans="2:22">
      <c r="B77" s="50"/>
      <c r="H77" s="88">
        <v>0</v>
      </c>
      <c r="I77" s="3">
        <v>10</v>
      </c>
      <c r="J77" s="160" t="s">
        <v>16</v>
      </c>
      <c r="L77" s="48"/>
      <c r="M77" s="26"/>
      <c r="N77" s="26"/>
      <c r="O77" s="26"/>
      <c r="S77" s="26"/>
      <c r="T77" s="26"/>
      <c r="U77" s="26"/>
      <c r="V77" s="26"/>
    </row>
    <row r="78" spans="2:22">
      <c r="H78" s="88">
        <v>0</v>
      </c>
      <c r="I78" s="3">
        <v>14</v>
      </c>
      <c r="J78" s="160" t="s">
        <v>19</v>
      </c>
      <c r="L78" s="48"/>
      <c r="M78" s="26"/>
      <c r="N78" s="26"/>
      <c r="O78" s="26"/>
      <c r="S78" s="26"/>
      <c r="T78" s="26"/>
      <c r="U78" s="26"/>
      <c r="V78" s="26"/>
    </row>
    <row r="79" spans="2:22">
      <c r="H79" s="422">
        <v>0</v>
      </c>
      <c r="I79" s="3">
        <v>18</v>
      </c>
      <c r="J79" s="160" t="s">
        <v>22</v>
      </c>
      <c r="L79" s="48"/>
      <c r="M79" s="26"/>
      <c r="N79" s="26"/>
      <c r="O79" s="26"/>
      <c r="S79" s="26"/>
      <c r="T79" s="26"/>
      <c r="U79" s="26"/>
      <c r="V79" s="26"/>
    </row>
    <row r="80" spans="2:22">
      <c r="H80" s="88">
        <v>0</v>
      </c>
      <c r="I80" s="3">
        <v>19</v>
      </c>
      <c r="J80" s="160" t="s">
        <v>23</v>
      </c>
      <c r="L80" s="48"/>
      <c r="M80" s="26"/>
      <c r="N80" s="26"/>
      <c r="O80" s="26"/>
      <c r="S80" s="26"/>
      <c r="T80" s="26"/>
      <c r="U80" s="26"/>
      <c r="V80" s="26"/>
    </row>
    <row r="81" spans="8:22">
      <c r="H81" s="425">
        <v>0</v>
      </c>
      <c r="I81" s="3">
        <v>20</v>
      </c>
      <c r="J81" s="160" t="s">
        <v>24</v>
      </c>
      <c r="L81" s="48"/>
      <c r="M81" s="26"/>
      <c r="N81" s="26"/>
      <c r="O81" s="26"/>
      <c r="S81" s="26"/>
      <c r="T81" s="26"/>
      <c r="U81" s="26"/>
      <c r="V81" s="26"/>
    </row>
    <row r="82" spans="8:22">
      <c r="H82" s="43">
        <v>0</v>
      </c>
      <c r="I82" s="3">
        <v>28</v>
      </c>
      <c r="J82" s="160" t="s">
        <v>32</v>
      </c>
      <c r="L82" s="48"/>
      <c r="M82" s="26"/>
      <c r="N82" s="26"/>
      <c r="O82" s="26"/>
      <c r="S82" s="26"/>
      <c r="T82" s="26"/>
      <c r="U82" s="26"/>
      <c r="V82" s="26"/>
    </row>
    <row r="83" spans="8:22">
      <c r="H83" s="44">
        <v>0</v>
      </c>
      <c r="I83" s="3">
        <v>30</v>
      </c>
      <c r="J83" s="160" t="s">
        <v>33</v>
      </c>
      <c r="L83" s="48"/>
      <c r="M83" s="26"/>
      <c r="N83" s="26"/>
      <c r="O83" s="26"/>
      <c r="S83" s="26"/>
      <c r="T83" s="26"/>
      <c r="U83" s="26"/>
      <c r="V83" s="26"/>
    </row>
    <row r="84" spans="8:22">
      <c r="H84" s="88">
        <v>0</v>
      </c>
      <c r="I84" s="3">
        <v>31</v>
      </c>
      <c r="J84" s="160" t="s">
        <v>96</v>
      </c>
      <c r="L84" s="48"/>
      <c r="M84" s="26"/>
      <c r="N84" s="26"/>
      <c r="O84" s="26"/>
      <c r="S84" s="26"/>
      <c r="T84" s="26"/>
      <c r="U84" s="26"/>
      <c r="V84" s="26"/>
    </row>
    <row r="85" spans="8:22">
      <c r="H85" s="88">
        <v>0</v>
      </c>
      <c r="I85" s="3">
        <v>32</v>
      </c>
      <c r="J85" s="160" t="s">
        <v>35</v>
      </c>
      <c r="L85" s="27"/>
      <c r="M85" s="26"/>
      <c r="N85" s="26"/>
      <c r="O85" s="26"/>
      <c r="S85" s="26"/>
      <c r="T85" s="26"/>
      <c r="U85" s="26"/>
      <c r="V85" s="26"/>
    </row>
    <row r="86" spans="8:22">
      <c r="H86" s="44">
        <v>0</v>
      </c>
      <c r="I86" s="3">
        <v>35</v>
      </c>
      <c r="J86" s="160" t="s">
        <v>36</v>
      </c>
      <c r="L86" s="48"/>
      <c r="M86" s="26"/>
      <c r="N86" s="26"/>
      <c r="O86" s="26"/>
      <c r="S86" s="26"/>
      <c r="T86" s="26"/>
      <c r="U86" s="26"/>
      <c r="V86" s="26"/>
    </row>
    <row r="87" spans="8:22">
      <c r="H87" s="88">
        <v>0</v>
      </c>
      <c r="I87" s="3">
        <v>37</v>
      </c>
      <c r="J87" s="160" t="s">
        <v>37</v>
      </c>
      <c r="L87" s="48"/>
      <c r="M87" s="26"/>
      <c r="N87" s="26"/>
      <c r="O87" s="26"/>
      <c r="S87" s="30"/>
      <c r="T87" s="30"/>
    </row>
    <row r="88" spans="8:22">
      <c r="H88" s="334">
        <v>0</v>
      </c>
      <c r="I88" s="3">
        <v>39</v>
      </c>
      <c r="J88" s="160" t="s">
        <v>39</v>
      </c>
      <c r="L88" s="48"/>
      <c r="M88" s="26"/>
      <c r="N88" s="26"/>
      <c r="O88" s="26"/>
      <c r="Q88" s="26"/>
    </row>
    <row r="89" spans="8:22">
      <c r="H89" s="118">
        <f>SUM(H49:H88)</f>
        <v>93227</v>
      </c>
      <c r="I89" s="3"/>
      <c r="J89" s="3" t="s">
        <v>93</v>
      </c>
      <c r="L89" s="48"/>
      <c r="M89" s="26"/>
      <c r="N89" s="26"/>
      <c r="O89" s="26"/>
    </row>
    <row r="90" spans="8:22">
      <c r="I90" s="78"/>
      <c r="J90" s="78"/>
      <c r="L90" s="48"/>
      <c r="M90" s="26"/>
      <c r="N90" s="26"/>
      <c r="O90" s="26"/>
    </row>
    <row r="91" spans="8:22" ht="18.75">
      <c r="J91" s="30"/>
      <c r="L91" s="48"/>
      <c r="M91" s="26"/>
      <c r="N91" s="26"/>
      <c r="O91" s="26"/>
      <c r="P91" s="46"/>
    </row>
    <row r="92" spans="8:22">
      <c r="L92" s="48"/>
      <c r="M92" s="26"/>
      <c r="N92" s="26"/>
      <c r="O92" s="26"/>
    </row>
    <row r="93" spans="8:22">
      <c r="L93" s="48"/>
      <c r="M93" s="26"/>
      <c r="P93" s="47"/>
    </row>
    <row r="94" spans="8:22">
      <c r="L94" s="48"/>
      <c r="M94" s="26"/>
      <c r="N94" s="26"/>
      <c r="O94" s="26"/>
      <c r="P94" s="26"/>
    </row>
    <row r="95" spans="8:22">
      <c r="L95" s="48"/>
      <c r="M95" s="26"/>
      <c r="N95" s="26"/>
      <c r="O95" s="26"/>
      <c r="P95" s="26"/>
    </row>
    <row r="96" spans="8:22">
      <c r="L96" s="48"/>
      <c r="M96" s="26"/>
      <c r="N96" s="26"/>
      <c r="O96" s="26"/>
      <c r="P96" s="26"/>
    </row>
    <row r="97" spans="11:17">
      <c r="L97" s="48"/>
      <c r="M97" s="26"/>
      <c r="N97" s="26"/>
      <c r="O97" s="26"/>
      <c r="P97" s="26"/>
    </row>
    <row r="98" spans="11:17">
      <c r="L98" s="48"/>
      <c r="M98" s="26"/>
      <c r="N98" s="26"/>
      <c r="O98" s="26"/>
      <c r="P98" s="26"/>
    </row>
    <row r="99" spans="11:17">
      <c r="L99" s="48"/>
      <c r="M99" s="26"/>
      <c r="N99" s="26"/>
      <c r="O99" s="26"/>
      <c r="P99" s="26"/>
    </row>
    <row r="100" spans="11:17">
      <c r="L100" s="48"/>
      <c r="M100" s="26"/>
      <c r="N100" s="26"/>
      <c r="O100" s="26"/>
      <c r="P100" s="26"/>
    </row>
    <row r="101" spans="11:17">
      <c r="L101" s="48"/>
      <c r="M101" s="26"/>
      <c r="N101" s="26"/>
      <c r="O101" s="26"/>
      <c r="P101" s="26"/>
    </row>
    <row r="102" spans="11:17">
      <c r="L102" s="48"/>
      <c r="M102" s="26"/>
      <c r="N102" s="26"/>
      <c r="O102" s="26"/>
      <c r="P102" s="26"/>
    </row>
    <row r="103" spans="11:17">
      <c r="L103" s="48"/>
      <c r="M103" s="26"/>
      <c r="N103" s="26"/>
      <c r="O103" s="26"/>
      <c r="P103" s="26"/>
    </row>
    <row r="104" spans="11:17">
      <c r="L104" s="48"/>
      <c r="M104" s="26"/>
      <c r="N104" s="26"/>
      <c r="O104" s="26"/>
      <c r="P104" s="26"/>
    </row>
    <row r="105" spans="11:17">
      <c r="L105" s="48"/>
      <c r="M105" s="26"/>
      <c r="N105" s="26"/>
      <c r="O105" s="26"/>
      <c r="P105" s="26"/>
    </row>
    <row r="106" spans="11:17">
      <c r="L106" s="48"/>
      <c r="M106" s="26"/>
      <c r="N106" s="26"/>
      <c r="O106" s="26"/>
      <c r="P106" s="26"/>
      <c r="Q106" s="26"/>
    </row>
    <row r="107" spans="11:17">
      <c r="L107" s="48"/>
      <c r="M107" s="26"/>
      <c r="N107" s="26"/>
      <c r="O107" s="26"/>
      <c r="P107" s="26"/>
      <c r="Q107" s="26"/>
    </row>
    <row r="108" spans="11:17">
      <c r="L108" s="48"/>
      <c r="M108" s="26"/>
      <c r="N108" s="26"/>
      <c r="O108" s="26"/>
      <c r="P108" s="26"/>
      <c r="Q108" s="26"/>
    </row>
    <row r="109" spans="11:17">
      <c r="L109" s="48"/>
      <c r="M109" s="26"/>
      <c r="N109" s="26"/>
      <c r="O109" s="26"/>
      <c r="P109" s="26"/>
      <c r="Q109" s="26"/>
    </row>
    <row r="110" spans="11:17">
      <c r="L110" s="48"/>
      <c r="M110" s="26"/>
      <c r="N110" s="26"/>
      <c r="O110" s="26"/>
      <c r="P110" s="26"/>
      <c r="Q110" s="26"/>
    </row>
    <row r="111" spans="11:17">
      <c r="K111" s="26"/>
      <c r="L111" s="26"/>
      <c r="N111" s="26"/>
      <c r="O111" s="26"/>
      <c r="P111" s="26"/>
      <c r="Q111" s="26"/>
    </row>
    <row r="112" spans="11:17">
      <c r="K112" s="26"/>
      <c r="L112" s="26"/>
      <c r="N112" s="26"/>
      <c r="O112" s="26"/>
      <c r="P112" s="26"/>
      <c r="Q112" s="26"/>
    </row>
    <row r="113" spans="11:17">
      <c r="K113" s="26"/>
      <c r="L113" s="26"/>
      <c r="N113" s="26"/>
      <c r="O113" s="26"/>
      <c r="P113" s="26"/>
      <c r="Q113" s="26"/>
    </row>
    <row r="114" spans="11:17">
      <c r="K114" s="26"/>
      <c r="L114" s="26"/>
      <c r="N114" s="26"/>
      <c r="O114" s="26"/>
      <c r="P114" s="26"/>
      <c r="Q114" s="26"/>
    </row>
    <row r="115" spans="11:17">
      <c r="K115" s="26"/>
      <c r="L115" s="26"/>
      <c r="N115" s="26"/>
      <c r="O115" s="26"/>
      <c r="P115" s="26"/>
      <c r="Q115" s="26"/>
    </row>
    <row r="116" spans="11:17">
      <c r="K116" s="26"/>
      <c r="L116" s="26"/>
      <c r="N116" s="26"/>
      <c r="O116" s="26"/>
      <c r="P116" s="26"/>
      <c r="Q116" s="26"/>
    </row>
    <row r="117" spans="11:17">
      <c r="K117" s="26"/>
      <c r="L117" s="26"/>
      <c r="N117" s="26"/>
      <c r="O117" s="26"/>
      <c r="P117" s="26"/>
      <c r="Q117" s="26"/>
    </row>
    <row r="118" spans="11:17">
      <c r="K118" s="26"/>
      <c r="L118" s="26"/>
      <c r="N118" s="26"/>
      <c r="O118" s="26"/>
      <c r="P118" s="26"/>
      <c r="Q118" s="26"/>
    </row>
    <row r="119" spans="11:17">
      <c r="K119" s="26"/>
      <c r="L119" s="26"/>
      <c r="N119" s="26"/>
      <c r="O119" s="26"/>
      <c r="P119" s="26"/>
      <c r="Q119" s="26"/>
    </row>
    <row r="120" spans="11:17">
      <c r="K120" s="26"/>
      <c r="L120" s="26"/>
      <c r="N120" s="26"/>
      <c r="O120" s="26"/>
      <c r="P120" s="26"/>
      <c r="Q120" s="26"/>
    </row>
    <row r="121" spans="11:17">
      <c r="K121" s="26"/>
      <c r="L121" s="26"/>
      <c r="N121" s="26"/>
      <c r="O121" s="26"/>
      <c r="P121" s="26"/>
      <c r="Q121" s="26"/>
    </row>
    <row r="122" spans="11:17">
      <c r="K122" s="26"/>
      <c r="L122" s="26"/>
      <c r="N122" s="26"/>
      <c r="O122" s="26"/>
      <c r="P122" s="26"/>
    </row>
    <row r="123" spans="11:17">
      <c r="K123" s="26"/>
      <c r="L123" s="26"/>
      <c r="N123" s="26"/>
      <c r="O123" s="26"/>
      <c r="P123" s="26"/>
    </row>
    <row r="124" spans="11:17">
      <c r="K124" s="26"/>
      <c r="L124" s="26"/>
      <c r="N124" s="26"/>
      <c r="O124" s="26"/>
      <c r="P124" s="26"/>
    </row>
    <row r="125" spans="11:17">
      <c r="K125" s="26"/>
      <c r="L125" s="26"/>
      <c r="N125" s="26"/>
      <c r="O125" s="26"/>
      <c r="P125" s="26"/>
    </row>
    <row r="126" spans="11:17">
      <c r="K126" s="26"/>
      <c r="L126" s="26"/>
      <c r="N126" s="26"/>
      <c r="O126" s="26"/>
      <c r="P126" s="26"/>
    </row>
    <row r="127" spans="11:17">
      <c r="K127" s="26"/>
      <c r="L127" s="26"/>
      <c r="N127" s="26"/>
      <c r="O127" s="26"/>
      <c r="P127" s="26"/>
    </row>
    <row r="128" spans="11:17">
      <c r="K128" s="26"/>
      <c r="L128" s="26"/>
      <c r="N128" s="26"/>
      <c r="O128" s="26"/>
      <c r="P128" s="26"/>
    </row>
    <row r="129" spans="11:16">
      <c r="K129" s="26"/>
      <c r="L129" s="26"/>
      <c r="N129" s="26"/>
      <c r="O129" s="26"/>
      <c r="P129" s="26"/>
    </row>
    <row r="130" spans="11:16">
      <c r="K130" s="26"/>
      <c r="L130" s="26"/>
      <c r="N130" s="26"/>
      <c r="O130" s="26"/>
      <c r="P130" s="26"/>
    </row>
    <row r="131" spans="11:16">
      <c r="K131" s="26"/>
      <c r="L131" s="26"/>
      <c r="N131" s="26"/>
      <c r="O131" s="26"/>
      <c r="P131" s="26"/>
    </row>
    <row r="132" spans="11:16">
      <c r="K132" s="26"/>
      <c r="L132" s="26"/>
      <c r="N132" s="26"/>
      <c r="O132" s="26"/>
      <c r="P132" s="26"/>
    </row>
    <row r="133" spans="11:16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D90"/>
  <sheetViews>
    <sheetView zoomScaleNormal="100" workbookViewId="0">
      <selection activeCell="M39" sqref="M39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>
      <c r="H1" s="16" t="s">
        <v>65</v>
      </c>
      <c r="J1" s="101"/>
      <c r="Q1" s="26"/>
      <c r="R1" s="108"/>
    </row>
    <row r="2" spans="5:30">
      <c r="H2" s="281" t="s">
        <v>212</v>
      </c>
      <c r="I2" s="3"/>
      <c r="J2" s="185" t="s">
        <v>103</v>
      </c>
      <c r="K2" s="3"/>
      <c r="L2" s="179" t="s">
        <v>194</v>
      </c>
      <c r="R2" s="109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ht="13.5" customHeight="1">
      <c r="H3" s="23" t="s">
        <v>99</v>
      </c>
      <c r="I3" s="3"/>
      <c r="J3" s="144" t="s">
        <v>100</v>
      </c>
      <c r="K3" s="3"/>
      <c r="L3" s="42" t="s">
        <v>99</v>
      </c>
      <c r="M3" s="82"/>
      <c r="N3" s="439"/>
      <c r="R3" s="48"/>
      <c r="S3" s="26"/>
      <c r="T3" s="26"/>
      <c r="U3" s="26"/>
      <c r="V3" s="26"/>
    </row>
    <row r="4" spans="5:30" ht="13.5" customHeight="1">
      <c r="H4" s="89">
        <v>21682</v>
      </c>
      <c r="I4" s="3">
        <v>2</v>
      </c>
      <c r="J4" s="33" t="s">
        <v>6</v>
      </c>
      <c r="K4" s="201">
        <f>SUM(I4)</f>
        <v>2</v>
      </c>
      <c r="L4" s="273">
        <v>14125</v>
      </c>
      <c r="M4" s="45"/>
      <c r="N4" s="439"/>
      <c r="R4" s="48"/>
      <c r="S4" s="26"/>
      <c r="T4" s="26"/>
      <c r="U4" s="26"/>
      <c r="V4" s="26"/>
    </row>
    <row r="5" spans="5:30" ht="13.5" customHeight="1">
      <c r="H5" s="334">
        <v>19809</v>
      </c>
      <c r="I5" s="3">
        <v>3</v>
      </c>
      <c r="J5" s="33" t="s">
        <v>10</v>
      </c>
      <c r="K5" s="201">
        <f t="shared" ref="K5:K13" si="0">SUM(I5)</f>
        <v>3</v>
      </c>
      <c r="L5" s="273">
        <v>3585</v>
      </c>
      <c r="M5" s="45"/>
      <c r="N5" s="439"/>
      <c r="R5" s="48"/>
      <c r="S5" s="26"/>
      <c r="T5" s="26"/>
      <c r="U5" s="26"/>
      <c r="V5" s="26"/>
    </row>
    <row r="6" spans="5:30" ht="13.5" customHeight="1">
      <c r="H6" s="88">
        <v>19572</v>
      </c>
      <c r="I6" s="3">
        <v>17</v>
      </c>
      <c r="J6" s="33" t="s">
        <v>21</v>
      </c>
      <c r="K6" s="201">
        <f t="shared" si="0"/>
        <v>17</v>
      </c>
      <c r="L6" s="273">
        <v>31319</v>
      </c>
      <c r="M6" s="45"/>
      <c r="N6" s="439"/>
      <c r="R6" s="48"/>
      <c r="S6" s="26"/>
      <c r="T6" s="26"/>
      <c r="U6" s="26"/>
      <c r="V6" s="26"/>
    </row>
    <row r="7" spans="5:30" ht="13.5" customHeight="1">
      <c r="H7" s="88">
        <v>17472</v>
      </c>
      <c r="I7" s="3">
        <v>31</v>
      </c>
      <c r="J7" s="33" t="s">
        <v>64</v>
      </c>
      <c r="K7" s="201">
        <f t="shared" si="0"/>
        <v>31</v>
      </c>
      <c r="L7" s="273">
        <v>16435</v>
      </c>
      <c r="M7" s="45"/>
      <c r="N7" s="439"/>
      <c r="R7" s="48"/>
      <c r="S7" s="26"/>
      <c r="T7" s="26"/>
      <c r="U7" s="26"/>
      <c r="V7" s="26"/>
    </row>
    <row r="8" spans="5:30">
      <c r="H8" s="88">
        <v>17018</v>
      </c>
      <c r="I8" s="3">
        <v>33</v>
      </c>
      <c r="J8" s="33" t="s">
        <v>0</v>
      </c>
      <c r="K8" s="201">
        <f t="shared" si="0"/>
        <v>33</v>
      </c>
      <c r="L8" s="273">
        <v>17089</v>
      </c>
      <c r="M8" s="45"/>
      <c r="R8" s="48"/>
      <c r="S8" s="26"/>
      <c r="T8" s="26"/>
      <c r="U8" s="26"/>
      <c r="V8" s="26"/>
    </row>
    <row r="9" spans="5:30">
      <c r="H9" s="88">
        <v>14897</v>
      </c>
      <c r="I9" s="3">
        <v>34</v>
      </c>
      <c r="J9" s="33" t="s">
        <v>1</v>
      </c>
      <c r="K9" s="201">
        <f t="shared" si="0"/>
        <v>34</v>
      </c>
      <c r="L9" s="273">
        <v>14208</v>
      </c>
      <c r="M9" s="45"/>
      <c r="R9" s="48"/>
      <c r="S9" s="26"/>
      <c r="T9" s="26"/>
      <c r="U9" s="26"/>
      <c r="V9" s="26"/>
    </row>
    <row r="10" spans="5:30">
      <c r="H10" s="88">
        <v>10671</v>
      </c>
      <c r="I10" s="3">
        <v>25</v>
      </c>
      <c r="J10" s="33" t="s">
        <v>29</v>
      </c>
      <c r="K10" s="201">
        <f t="shared" si="0"/>
        <v>25</v>
      </c>
      <c r="L10" s="273">
        <v>10169</v>
      </c>
      <c r="M10" s="45"/>
      <c r="R10" s="48"/>
      <c r="S10" s="26"/>
      <c r="T10" s="26"/>
      <c r="U10" s="26"/>
      <c r="V10" s="26"/>
    </row>
    <row r="11" spans="5:30">
      <c r="H11" s="88">
        <v>8579</v>
      </c>
      <c r="I11" s="3">
        <v>40</v>
      </c>
      <c r="J11" s="33" t="s">
        <v>2</v>
      </c>
      <c r="K11" s="201">
        <f t="shared" si="0"/>
        <v>40</v>
      </c>
      <c r="L11" s="274">
        <v>13380</v>
      </c>
      <c r="M11" s="45"/>
      <c r="N11" s="29"/>
      <c r="R11" s="48"/>
      <c r="S11" s="26"/>
      <c r="T11" s="26"/>
      <c r="U11" s="26"/>
      <c r="V11" s="26"/>
    </row>
    <row r="12" spans="5:30">
      <c r="H12" s="423">
        <v>8748</v>
      </c>
      <c r="I12" s="3">
        <v>13</v>
      </c>
      <c r="J12" s="33" t="s">
        <v>7</v>
      </c>
      <c r="K12" s="201">
        <f t="shared" si="0"/>
        <v>13</v>
      </c>
      <c r="L12" s="274">
        <v>8512</v>
      </c>
      <c r="M12" s="45"/>
      <c r="R12" s="48"/>
      <c r="S12" s="26"/>
      <c r="T12" s="26"/>
      <c r="U12" s="26"/>
      <c r="V12" s="26"/>
    </row>
    <row r="13" spans="5:30" ht="14.25" thickBot="1">
      <c r="E13" s="17"/>
      <c r="H13" s="416">
        <v>5326</v>
      </c>
      <c r="I13" s="14">
        <v>26</v>
      </c>
      <c r="J13" s="77" t="s">
        <v>30</v>
      </c>
      <c r="K13" s="201">
        <f t="shared" si="0"/>
        <v>26</v>
      </c>
      <c r="L13" s="274">
        <v>5027</v>
      </c>
      <c r="M13" s="45"/>
      <c r="R13" s="48"/>
      <c r="S13" s="26"/>
      <c r="T13" s="26"/>
      <c r="U13" s="26"/>
      <c r="V13" s="26"/>
    </row>
    <row r="14" spans="5:30" ht="14.25" thickTop="1">
      <c r="E14" s="17"/>
      <c r="H14" s="376">
        <v>4503</v>
      </c>
      <c r="I14" s="220">
        <v>16</v>
      </c>
      <c r="J14" s="380" t="s">
        <v>3</v>
      </c>
      <c r="K14" s="107" t="s">
        <v>8</v>
      </c>
      <c r="L14" s="275">
        <v>170778</v>
      </c>
      <c r="N14" s="32"/>
      <c r="R14" s="48"/>
      <c r="S14" s="26"/>
      <c r="T14" s="26"/>
      <c r="U14" s="26"/>
      <c r="V14" s="26"/>
    </row>
    <row r="15" spans="5:30">
      <c r="H15" s="290">
        <v>4298</v>
      </c>
      <c r="I15" s="3">
        <v>38</v>
      </c>
      <c r="J15" s="33" t="s">
        <v>38</v>
      </c>
      <c r="K15" s="50"/>
      <c r="L15" s="27"/>
      <c r="N15" s="32"/>
      <c r="R15" s="48"/>
      <c r="S15" s="26"/>
      <c r="T15" s="26"/>
      <c r="U15" s="26"/>
      <c r="V15" s="26"/>
    </row>
    <row r="16" spans="5:30">
      <c r="H16" s="88">
        <v>4122</v>
      </c>
      <c r="I16" s="3">
        <v>11</v>
      </c>
      <c r="J16" s="33" t="s">
        <v>17</v>
      </c>
      <c r="K16" s="50"/>
      <c r="L16" s="32"/>
      <c r="R16" s="48"/>
      <c r="S16" s="26"/>
      <c r="T16" s="26"/>
      <c r="U16" s="26"/>
      <c r="V16" s="26"/>
    </row>
    <row r="17" spans="1:22">
      <c r="H17" s="88">
        <v>2944</v>
      </c>
      <c r="I17" s="3">
        <v>21</v>
      </c>
      <c r="J17" s="3" t="s">
        <v>160</v>
      </c>
      <c r="L17" s="32"/>
      <c r="R17" s="48"/>
      <c r="S17" s="26"/>
      <c r="T17" s="26"/>
      <c r="U17" s="26"/>
      <c r="V17" s="26"/>
    </row>
    <row r="18" spans="1:22">
      <c r="H18" s="348">
        <v>2493</v>
      </c>
      <c r="I18" s="3">
        <v>14</v>
      </c>
      <c r="J18" s="33" t="s">
        <v>19</v>
      </c>
      <c r="L18" s="186" t="s">
        <v>103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>
      <c r="H19" s="89">
        <v>1339</v>
      </c>
      <c r="I19" s="3">
        <v>36</v>
      </c>
      <c r="J19" s="33" t="s">
        <v>5</v>
      </c>
      <c r="K19" s="116">
        <f>SUM(I4)</f>
        <v>2</v>
      </c>
      <c r="L19" s="33" t="s">
        <v>6</v>
      </c>
      <c r="M19" s="368">
        <v>6850</v>
      </c>
      <c r="N19" s="89">
        <f>SUM(H4)</f>
        <v>21682</v>
      </c>
      <c r="R19" s="48"/>
      <c r="S19" s="26"/>
      <c r="T19" s="26"/>
      <c r="U19" s="26"/>
      <c r="V19" s="26"/>
    </row>
    <row r="20" spans="1:22">
      <c r="A20" s="58" t="s">
        <v>46</v>
      </c>
      <c r="B20" s="59" t="s">
        <v>53</v>
      </c>
      <c r="C20" s="59" t="s">
        <v>211</v>
      </c>
      <c r="D20" s="59" t="s">
        <v>195</v>
      </c>
      <c r="E20" s="59" t="s">
        <v>51</v>
      </c>
      <c r="F20" s="59" t="s">
        <v>50</v>
      </c>
      <c r="G20" s="60" t="s">
        <v>52</v>
      </c>
      <c r="H20" s="88">
        <v>1205</v>
      </c>
      <c r="I20" s="3">
        <v>1</v>
      </c>
      <c r="J20" s="33" t="s">
        <v>4</v>
      </c>
      <c r="K20" s="116">
        <f t="shared" ref="K20:K28" si="1">SUM(I5)</f>
        <v>3</v>
      </c>
      <c r="L20" s="33" t="s">
        <v>10</v>
      </c>
      <c r="M20" s="369">
        <v>7610</v>
      </c>
      <c r="N20" s="89">
        <f t="shared" ref="N20:N28" si="2">SUM(H5)</f>
        <v>19809</v>
      </c>
      <c r="R20" s="48"/>
      <c r="S20" s="26"/>
      <c r="T20" s="26"/>
      <c r="U20" s="26"/>
      <c r="V20" s="26"/>
    </row>
    <row r="21" spans="1:22">
      <c r="A21" s="61">
        <v>1</v>
      </c>
      <c r="B21" s="33" t="s">
        <v>6</v>
      </c>
      <c r="C21" s="200">
        <f>SUM(H4)</f>
        <v>21682</v>
      </c>
      <c r="D21" s="89">
        <f>SUM(L4)</f>
        <v>14125</v>
      </c>
      <c r="E21" s="52">
        <f t="shared" ref="E21:E30" si="3">SUM(N19/M19*100)</f>
        <v>316.52554744525548</v>
      </c>
      <c r="F21" s="52">
        <f t="shared" ref="F21:F31" si="4">SUM(C21/D21*100)</f>
        <v>153.50088495575221</v>
      </c>
      <c r="G21" s="62"/>
      <c r="H21" s="88">
        <v>1200</v>
      </c>
      <c r="I21" s="3">
        <v>24</v>
      </c>
      <c r="J21" s="33" t="s">
        <v>28</v>
      </c>
      <c r="K21" s="116">
        <f t="shared" si="1"/>
        <v>17</v>
      </c>
      <c r="L21" s="33" t="s">
        <v>21</v>
      </c>
      <c r="M21" s="369">
        <v>21451</v>
      </c>
      <c r="N21" s="89">
        <f t="shared" si="2"/>
        <v>19572</v>
      </c>
      <c r="R21" s="48"/>
      <c r="S21" s="26"/>
      <c r="T21" s="26"/>
      <c r="U21" s="26"/>
      <c r="V21" s="26"/>
    </row>
    <row r="22" spans="1:22">
      <c r="A22" s="61">
        <v>2</v>
      </c>
      <c r="B22" s="33" t="s">
        <v>10</v>
      </c>
      <c r="C22" s="200">
        <f t="shared" ref="C22:C30" si="5">SUM(H5)</f>
        <v>19809</v>
      </c>
      <c r="D22" s="89">
        <f t="shared" ref="D22:D29" si="6">SUM(L5)</f>
        <v>3585</v>
      </c>
      <c r="E22" s="52">
        <f t="shared" si="3"/>
        <v>260.3022339027595</v>
      </c>
      <c r="F22" s="52">
        <f t="shared" si="4"/>
        <v>552.55230125523008</v>
      </c>
      <c r="G22" s="62"/>
      <c r="H22" s="88">
        <v>1158</v>
      </c>
      <c r="I22" s="3">
        <v>9</v>
      </c>
      <c r="J22" s="3" t="s">
        <v>165</v>
      </c>
      <c r="K22" s="116">
        <f t="shared" si="1"/>
        <v>31</v>
      </c>
      <c r="L22" s="33" t="s">
        <v>64</v>
      </c>
      <c r="M22" s="369">
        <v>17161</v>
      </c>
      <c r="N22" s="89">
        <f t="shared" si="2"/>
        <v>17472</v>
      </c>
      <c r="R22" s="48"/>
      <c r="S22" s="26"/>
      <c r="T22" s="26"/>
      <c r="U22" s="26"/>
      <c r="V22" s="26"/>
    </row>
    <row r="23" spans="1:22">
      <c r="A23" s="61">
        <v>3</v>
      </c>
      <c r="B23" s="33" t="s">
        <v>21</v>
      </c>
      <c r="C23" s="200">
        <f t="shared" si="5"/>
        <v>19572</v>
      </c>
      <c r="D23" s="89">
        <f t="shared" si="6"/>
        <v>31319</v>
      </c>
      <c r="E23" s="52">
        <f t="shared" si="3"/>
        <v>91.24050160831662</v>
      </c>
      <c r="F23" s="52">
        <f t="shared" si="4"/>
        <v>62.492416743829629</v>
      </c>
      <c r="G23" s="62"/>
      <c r="H23" s="88">
        <v>642</v>
      </c>
      <c r="I23" s="3">
        <v>27</v>
      </c>
      <c r="J23" s="33" t="s">
        <v>31</v>
      </c>
      <c r="K23" s="116">
        <f t="shared" si="1"/>
        <v>33</v>
      </c>
      <c r="L23" s="33" t="s">
        <v>0</v>
      </c>
      <c r="M23" s="369">
        <v>20372</v>
      </c>
      <c r="N23" s="89">
        <f t="shared" si="2"/>
        <v>17018</v>
      </c>
      <c r="R23" s="48"/>
      <c r="S23" s="26"/>
      <c r="T23" s="26"/>
      <c r="U23" s="26"/>
      <c r="V23" s="26"/>
    </row>
    <row r="24" spans="1:22">
      <c r="A24" s="61">
        <v>4</v>
      </c>
      <c r="B24" s="33" t="s">
        <v>64</v>
      </c>
      <c r="C24" s="200">
        <f t="shared" si="5"/>
        <v>17472</v>
      </c>
      <c r="D24" s="89">
        <f t="shared" si="6"/>
        <v>16435</v>
      </c>
      <c r="E24" s="52">
        <f t="shared" si="3"/>
        <v>101.81224870345551</v>
      </c>
      <c r="F24" s="52">
        <f t="shared" si="4"/>
        <v>106.30970489808335</v>
      </c>
      <c r="G24" s="62"/>
      <c r="H24" s="88">
        <v>388</v>
      </c>
      <c r="I24" s="3">
        <v>12</v>
      </c>
      <c r="J24" s="33" t="s">
        <v>18</v>
      </c>
      <c r="K24" s="116">
        <f t="shared" si="1"/>
        <v>34</v>
      </c>
      <c r="L24" s="33" t="s">
        <v>1</v>
      </c>
      <c r="M24" s="369">
        <v>17906</v>
      </c>
      <c r="N24" s="89">
        <f t="shared" si="2"/>
        <v>14897</v>
      </c>
      <c r="R24" s="48"/>
      <c r="S24" s="26"/>
      <c r="T24" s="26"/>
      <c r="U24" s="26"/>
      <c r="V24" s="26"/>
    </row>
    <row r="25" spans="1:22">
      <c r="A25" s="61">
        <v>5</v>
      </c>
      <c r="B25" s="33" t="s">
        <v>0</v>
      </c>
      <c r="C25" s="200">
        <f t="shared" si="5"/>
        <v>17018</v>
      </c>
      <c r="D25" s="89">
        <f t="shared" si="6"/>
        <v>17089</v>
      </c>
      <c r="E25" s="52">
        <f t="shared" si="3"/>
        <v>83.536226192813672</v>
      </c>
      <c r="F25" s="52">
        <f t="shared" si="4"/>
        <v>99.584528058985313</v>
      </c>
      <c r="G25" s="72"/>
      <c r="H25" s="88">
        <v>350</v>
      </c>
      <c r="I25" s="3">
        <v>10</v>
      </c>
      <c r="J25" s="33" t="s">
        <v>16</v>
      </c>
      <c r="K25" s="116">
        <f t="shared" si="1"/>
        <v>25</v>
      </c>
      <c r="L25" s="33" t="s">
        <v>29</v>
      </c>
      <c r="M25" s="369">
        <v>12445</v>
      </c>
      <c r="N25" s="89">
        <f t="shared" si="2"/>
        <v>10671</v>
      </c>
      <c r="R25" s="48"/>
      <c r="S25" s="26"/>
      <c r="T25" s="26"/>
      <c r="U25" s="26"/>
      <c r="V25" s="26"/>
    </row>
    <row r="26" spans="1:22">
      <c r="A26" s="61">
        <v>6</v>
      </c>
      <c r="B26" s="33" t="s">
        <v>1</v>
      </c>
      <c r="C26" s="200">
        <f t="shared" si="5"/>
        <v>14897</v>
      </c>
      <c r="D26" s="89">
        <f t="shared" si="6"/>
        <v>14208</v>
      </c>
      <c r="E26" s="52">
        <f t="shared" si="3"/>
        <v>83.195576901597235</v>
      </c>
      <c r="F26" s="52">
        <f t="shared" si="4"/>
        <v>104.84938063063063</v>
      </c>
      <c r="G26" s="62"/>
      <c r="H26" s="290">
        <v>256</v>
      </c>
      <c r="I26" s="3">
        <v>37</v>
      </c>
      <c r="J26" s="33" t="s">
        <v>37</v>
      </c>
      <c r="K26" s="116">
        <f t="shared" si="1"/>
        <v>40</v>
      </c>
      <c r="L26" s="33" t="s">
        <v>2</v>
      </c>
      <c r="M26" s="370">
        <v>15651</v>
      </c>
      <c r="N26" s="89">
        <f t="shared" si="2"/>
        <v>8579</v>
      </c>
      <c r="R26" s="48"/>
      <c r="S26" s="26"/>
      <c r="T26" s="26"/>
      <c r="U26" s="26"/>
      <c r="V26" s="26"/>
    </row>
    <row r="27" spans="1:22">
      <c r="A27" s="61">
        <v>7</v>
      </c>
      <c r="B27" s="33" t="s">
        <v>29</v>
      </c>
      <c r="C27" s="200">
        <f t="shared" si="5"/>
        <v>10671</v>
      </c>
      <c r="D27" s="89">
        <f t="shared" si="6"/>
        <v>10169</v>
      </c>
      <c r="E27" s="52">
        <f t="shared" si="3"/>
        <v>85.745279228605867</v>
      </c>
      <c r="F27" s="52">
        <f t="shared" si="4"/>
        <v>104.93657193431017</v>
      </c>
      <c r="G27" s="62"/>
      <c r="H27" s="88">
        <v>149</v>
      </c>
      <c r="I27" s="3">
        <v>4</v>
      </c>
      <c r="J27" s="33" t="s">
        <v>11</v>
      </c>
      <c r="K27" s="116">
        <f t="shared" si="1"/>
        <v>13</v>
      </c>
      <c r="L27" s="33" t="s">
        <v>7</v>
      </c>
      <c r="M27" s="371">
        <v>9766</v>
      </c>
      <c r="N27" s="89">
        <f t="shared" si="2"/>
        <v>8748</v>
      </c>
      <c r="R27" s="48"/>
      <c r="S27" s="26"/>
      <c r="T27" s="26"/>
      <c r="U27" s="26"/>
      <c r="V27" s="26"/>
    </row>
    <row r="28" spans="1:22" ht="14.25" thickBot="1">
      <c r="A28" s="61">
        <v>8</v>
      </c>
      <c r="B28" s="33" t="s">
        <v>2</v>
      </c>
      <c r="C28" s="200">
        <f t="shared" si="5"/>
        <v>8579</v>
      </c>
      <c r="D28" s="89">
        <f t="shared" si="6"/>
        <v>13380</v>
      </c>
      <c r="E28" s="52">
        <f t="shared" si="3"/>
        <v>54.814388856942053</v>
      </c>
      <c r="F28" s="52">
        <f t="shared" si="4"/>
        <v>64.118086696562031</v>
      </c>
      <c r="G28" s="73"/>
      <c r="H28" s="88">
        <v>149</v>
      </c>
      <c r="I28" s="3">
        <v>32</v>
      </c>
      <c r="J28" s="33" t="s">
        <v>35</v>
      </c>
      <c r="K28" s="180">
        <f t="shared" si="1"/>
        <v>26</v>
      </c>
      <c r="L28" s="77" t="s">
        <v>30</v>
      </c>
      <c r="M28" s="371">
        <v>4761</v>
      </c>
      <c r="N28" s="166">
        <f t="shared" si="2"/>
        <v>5326</v>
      </c>
      <c r="R28" s="48"/>
      <c r="S28" s="26"/>
      <c r="T28" s="26"/>
      <c r="U28" s="26"/>
      <c r="V28" s="26"/>
    </row>
    <row r="29" spans="1:22" ht="14.25" thickTop="1">
      <c r="A29" s="61">
        <v>9</v>
      </c>
      <c r="B29" s="33" t="s">
        <v>7</v>
      </c>
      <c r="C29" s="200">
        <f t="shared" si="5"/>
        <v>8748</v>
      </c>
      <c r="D29" s="89">
        <f t="shared" si="6"/>
        <v>8512</v>
      </c>
      <c r="E29" s="52">
        <f t="shared" si="3"/>
        <v>89.576080278517296</v>
      </c>
      <c r="F29" s="52">
        <f t="shared" si="4"/>
        <v>102.77255639097744</v>
      </c>
      <c r="G29" s="72"/>
      <c r="H29" s="88">
        <v>121</v>
      </c>
      <c r="I29" s="3">
        <v>7</v>
      </c>
      <c r="J29" s="33" t="s">
        <v>14</v>
      </c>
      <c r="K29" s="114"/>
      <c r="L29" s="114" t="s">
        <v>169</v>
      </c>
      <c r="M29" s="372">
        <v>166192</v>
      </c>
      <c r="N29" s="171">
        <f>SUM(H44)</f>
        <v>169406</v>
      </c>
      <c r="R29" s="48"/>
      <c r="S29" s="26"/>
      <c r="T29" s="26"/>
      <c r="U29" s="26"/>
      <c r="V29" s="26"/>
    </row>
    <row r="30" spans="1:22" ht="14.25" thickBot="1">
      <c r="A30" s="74">
        <v>10</v>
      </c>
      <c r="B30" s="77" t="s">
        <v>30</v>
      </c>
      <c r="C30" s="200">
        <f t="shared" si="5"/>
        <v>5326</v>
      </c>
      <c r="D30" s="89">
        <f>SUM(L13)</f>
        <v>5027</v>
      </c>
      <c r="E30" s="57">
        <f t="shared" si="3"/>
        <v>111.86725477840788</v>
      </c>
      <c r="F30" s="63">
        <f t="shared" si="4"/>
        <v>105.9478814402228</v>
      </c>
      <c r="G30" s="75"/>
      <c r="H30" s="88">
        <v>103</v>
      </c>
      <c r="I30" s="3">
        <v>39</v>
      </c>
      <c r="J30" s="33" t="s">
        <v>39</v>
      </c>
      <c r="R30" s="48"/>
      <c r="S30" s="26"/>
      <c r="T30" s="26"/>
      <c r="U30" s="26"/>
      <c r="V30" s="26"/>
    </row>
    <row r="31" spans="1:22" ht="14.25" thickBot="1">
      <c r="A31" s="65"/>
      <c r="B31" s="66" t="s">
        <v>57</v>
      </c>
      <c r="C31" s="67">
        <f>SUM(H44)</f>
        <v>169406</v>
      </c>
      <c r="D31" s="67">
        <f>SUM(L14)</f>
        <v>170778</v>
      </c>
      <c r="E31" s="70">
        <f>SUM(N29/M29*100)</f>
        <v>101.93390776932705</v>
      </c>
      <c r="F31" s="63">
        <f t="shared" si="4"/>
        <v>99.196617831336582</v>
      </c>
      <c r="G31" s="71"/>
      <c r="H31" s="44">
        <v>86</v>
      </c>
      <c r="I31" s="3">
        <v>15</v>
      </c>
      <c r="J31" s="33" t="s">
        <v>20</v>
      </c>
      <c r="L31" s="32"/>
      <c r="M31" s="26"/>
      <c r="N31" s="26"/>
      <c r="R31" s="48"/>
      <c r="S31" s="26"/>
      <c r="T31" s="26"/>
      <c r="U31" s="26"/>
      <c r="V31" s="26"/>
    </row>
    <row r="32" spans="1:22">
      <c r="H32" s="89">
        <v>54</v>
      </c>
      <c r="I32" s="3">
        <v>20</v>
      </c>
      <c r="J32" s="33" t="s">
        <v>24</v>
      </c>
      <c r="L32" s="32"/>
      <c r="M32" s="26"/>
      <c r="N32" s="26"/>
      <c r="R32" s="48"/>
      <c r="S32" s="26"/>
      <c r="T32" s="26"/>
      <c r="U32" s="26"/>
      <c r="V32" s="26"/>
    </row>
    <row r="33" spans="3:30">
      <c r="C33" s="26"/>
      <c r="E33" s="17"/>
      <c r="H33" s="88">
        <v>44</v>
      </c>
      <c r="I33" s="3">
        <v>5</v>
      </c>
      <c r="J33" s="33" t="s">
        <v>12</v>
      </c>
      <c r="L33" s="32"/>
      <c r="M33" s="26"/>
      <c r="N33" s="26"/>
      <c r="R33" s="48"/>
      <c r="S33" s="26"/>
      <c r="T33" s="26"/>
      <c r="U33" s="26"/>
      <c r="V33" s="26"/>
    </row>
    <row r="34" spans="3:30">
      <c r="H34" s="88">
        <v>20</v>
      </c>
      <c r="I34" s="3">
        <v>18</v>
      </c>
      <c r="J34" s="33" t="s">
        <v>22</v>
      </c>
      <c r="L34" s="32"/>
      <c r="M34" s="26"/>
      <c r="N34" s="26"/>
      <c r="R34" s="48"/>
      <c r="S34" s="26"/>
      <c r="T34" s="26"/>
      <c r="U34" s="26"/>
      <c r="V34" s="26"/>
    </row>
    <row r="35" spans="3:30">
      <c r="C35" s="26"/>
      <c r="E35" s="17"/>
      <c r="H35" s="122">
        <v>7</v>
      </c>
      <c r="I35" s="3">
        <v>23</v>
      </c>
      <c r="J35" s="33" t="s">
        <v>27</v>
      </c>
      <c r="L35" s="32"/>
      <c r="M35" s="26"/>
      <c r="N35" s="26"/>
      <c r="R35" s="48"/>
      <c r="S35" s="26"/>
      <c r="T35" s="26"/>
      <c r="U35" s="26"/>
      <c r="V35" s="26"/>
    </row>
    <row r="36" spans="3:30">
      <c r="H36" s="89">
        <v>1</v>
      </c>
      <c r="I36" s="3">
        <v>29</v>
      </c>
      <c r="J36" s="33" t="s">
        <v>54</v>
      </c>
      <c r="L36" s="32"/>
      <c r="M36" s="26"/>
      <c r="N36" s="26"/>
      <c r="R36" s="48"/>
      <c r="S36" s="26"/>
      <c r="T36" s="26"/>
      <c r="U36" s="26"/>
      <c r="V36" s="26"/>
    </row>
    <row r="37" spans="3:30">
      <c r="H37" s="44">
        <v>0</v>
      </c>
      <c r="I37" s="3">
        <v>6</v>
      </c>
      <c r="J37" s="33" t="s">
        <v>13</v>
      </c>
      <c r="L37" s="32"/>
      <c r="M37" s="26"/>
      <c r="N37" s="26"/>
      <c r="R37" s="48"/>
      <c r="S37" s="26"/>
      <c r="T37" s="26"/>
      <c r="U37" s="26"/>
      <c r="V37" s="26"/>
    </row>
    <row r="38" spans="3:30">
      <c r="H38" s="88">
        <v>0</v>
      </c>
      <c r="I38" s="3">
        <v>8</v>
      </c>
      <c r="J38" s="33" t="s">
        <v>15</v>
      </c>
      <c r="L38" s="32"/>
      <c r="M38" s="26"/>
      <c r="N38" s="26"/>
      <c r="R38" s="48"/>
      <c r="S38" s="26"/>
      <c r="T38" s="26"/>
      <c r="U38" s="26"/>
      <c r="V38" s="26"/>
    </row>
    <row r="39" spans="3:30">
      <c r="H39" s="88">
        <v>0</v>
      </c>
      <c r="I39" s="3">
        <v>19</v>
      </c>
      <c r="J39" s="33" t="s">
        <v>23</v>
      </c>
      <c r="L39" s="32"/>
      <c r="M39" s="26"/>
      <c r="N39" s="26"/>
      <c r="R39" s="48"/>
      <c r="S39" s="26"/>
      <c r="T39" s="26"/>
      <c r="U39" s="26"/>
      <c r="V39" s="26"/>
    </row>
    <row r="40" spans="3:30">
      <c r="H40" s="88">
        <v>0</v>
      </c>
      <c r="I40" s="3">
        <v>22</v>
      </c>
      <c r="J40" s="33" t="s">
        <v>26</v>
      </c>
      <c r="L40" s="32"/>
      <c r="M40" s="26"/>
      <c r="N40" s="26"/>
      <c r="R40" s="48"/>
      <c r="S40" s="26"/>
      <c r="T40" s="26"/>
      <c r="U40" s="26"/>
      <c r="V40" s="26"/>
    </row>
    <row r="41" spans="3:30">
      <c r="H41" s="88">
        <v>0</v>
      </c>
      <c r="I41" s="3">
        <v>28</v>
      </c>
      <c r="J41" s="33" t="s">
        <v>32</v>
      </c>
      <c r="N41" s="26"/>
      <c r="R41" s="48"/>
      <c r="S41" s="26"/>
      <c r="T41" s="26"/>
      <c r="U41" s="26"/>
      <c r="V41" s="26"/>
    </row>
    <row r="42" spans="3:30">
      <c r="H42" s="290">
        <v>0</v>
      </c>
      <c r="I42" s="3">
        <v>30</v>
      </c>
      <c r="J42" s="33" t="s">
        <v>33</v>
      </c>
      <c r="M42" s="48"/>
      <c r="N42" s="26"/>
      <c r="R42" s="48"/>
      <c r="S42" s="26"/>
      <c r="T42" s="26"/>
      <c r="U42" s="26"/>
      <c r="V42" s="26"/>
    </row>
    <row r="43" spans="3:30">
      <c r="H43" s="88">
        <v>0</v>
      </c>
      <c r="I43" s="3">
        <v>35</v>
      </c>
      <c r="J43" s="33" t="s">
        <v>36</v>
      </c>
      <c r="M43" s="48"/>
      <c r="N43" s="26"/>
      <c r="R43" s="48"/>
      <c r="S43" s="30"/>
      <c r="T43" s="30"/>
      <c r="U43" s="30"/>
    </row>
    <row r="44" spans="3:30">
      <c r="H44" s="119">
        <f>SUM(H4:H43)</f>
        <v>169406</v>
      </c>
      <c r="I44" s="3"/>
      <c r="J44" s="3" t="s">
        <v>48</v>
      </c>
      <c r="M44" s="48"/>
      <c r="N44" s="26"/>
      <c r="R44" s="48"/>
    </row>
    <row r="45" spans="3:30">
      <c r="M45" s="48"/>
      <c r="N45" s="26"/>
    </row>
    <row r="46" spans="3:30">
      <c r="M46" s="48"/>
      <c r="N46" s="26"/>
      <c r="R46" s="108"/>
    </row>
    <row r="47" spans="3:30">
      <c r="M47" s="48"/>
      <c r="N47" s="26"/>
      <c r="R47" s="10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>
      <c r="H48" s="187" t="s">
        <v>212</v>
      </c>
      <c r="I48" s="3"/>
      <c r="J48" s="188" t="s">
        <v>91</v>
      </c>
      <c r="K48" s="3"/>
      <c r="L48" s="327" t="s">
        <v>194</v>
      </c>
      <c r="M48" s="48"/>
      <c r="N48" s="26"/>
      <c r="R48" s="48"/>
      <c r="S48" s="26"/>
      <c r="T48" s="26"/>
      <c r="U48" s="26"/>
      <c r="V48" s="26"/>
    </row>
    <row r="49" spans="1:22">
      <c r="H49" s="94" t="s">
        <v>99</v>
      </c>
      <c r="I49" s="3"/>
      <c r="J49" s="144" t="s">
        <v>9</v>
      </c>
      <c r="K49" s="3"/>
      <c r="L49" s="327" t="s">
        <v>173</v>
      </c>
      <c r="M49" s="82"/>
      <c r="R49" s="48"/>
      <c r="S49" s="26"/>
      <c r="T49" s="26"/>
      <c r="U49" s="26"/>
      <c r="V49" s="26"/>
    </row>
    <row r="50" spans="1:22">
      <c r="H50" s="43">
        <v>22410</v>
      </c>
      <c r="I50" s="3">
        <v>16</v>
      </c>
      <c r="J50" s="33" t="s">
        <v>3</v>
      </c>
      <c r="K50" s="325">
        <f>SUM(I50)</f>
        <v>16</v>
      </c>
      <c r="L50" s="328">
        <v>24157</v>
      </c>
      <c r="M50" s="45"/>
      <c r="R50" s="48"/>
      <c r="S50" s="26"/>
      <c r="T50" s="26"/>
      <c r="U50" s="26"/>
      <c r="V50" s="26"/>
    </row>
    <row r="51" spans="1:22">
      <c r="H51" s="88">
        <v>14073</v>
      </c>
      <c r="I51" s="3">
        <v>26</v>
      </c>
      <c r="J51" s="33" t="s">
        <v>30</v>
      </c>
      <c r="K51" s="325">
        <f t="shared" ref="K51:K59" si="7">SUM(I51)</f>
        <v>26</v>
      </c>
      <c r="L51" s="329">
        <v>6094</v>
      </c>
      <c r="M51" s="45"/>
      <c r="R51" s="48"/>
      <c r="S51" s="26"/>
      <c r="T51" s="26"/>
      <c r="U51" s="26"/>
      <c r="V51" s="26"/>
    </row>
    <row r="52" spans="1:22" ht="14.25" thickBot="1">
      <c r="H52" s="44">
        <v>8174</v>
      </c>
      <c r="I52" s="3">
        <v>34</v>
      </c>
      <c r="J52" s="33" t="s">
        <v>1</v>
      </c>
      <c r="K52" s="325">
        <f t="shared" si="7"/>
        <v>34</v>
      </c>
      <c r="L52" s="329">
        <v>3418</v>
      </c>
      <c r="M52" s="45"/>
      <c r="R52" s="48"/>
      <c r="S52" s="26"/>
      <c r="T52" s="26"/>
      <c r="U52" s="26"/>
      <c r="V52" s="26"/>
    </row>
    <row r="53" spans="1:22">
      <c r="A53" s="58" t="s">
        <v>46</v>
      </c>
      <c r="B53" s="59" t="s">
        <v>53</v>
      </c>
      <c r="C53" s="59" t="s">
        <v>211</v>
      </c>
      <c r="D53" s="59" t="s">
        <v>195</v>
      </c>
      <c r="E53" s="59" t="s">
        <v>51</v>
      </c>
      <c r="F53" s="59" t="s">
        <v>50</v>
      </c>
      <c r="G53" s="60" t="s">
        <v>52</v>
      </c>
      <c r="H53" s="88">
        <v>4754</v>
      </c>
      <c r="I53" s="3">
        <v>33</v>
      </c>
      <c r="J53" s="33" t="s">
        <v>0</v>
      </c>
      <c r="K53" s="325">
        <f t="shared" si="7"/>
        <v>33</v>
      </c>
      <c r="L53" s="329">
        <v>6268</v>
      </c>
      <c r="M53" s="45"/>
      <c r="R53" s="48"/>
      <c r="S53" s="26"/>
      <c r="T53" s="26"/>
      <c r="U53" s="26"/>
      <c r="V53" s="26"/>
    </row>
    <row r="54" spans="1:22">
      <c r="A54" s="61">
        <v>1</v>
      </c>
      <c r="B54" s="33" t="s">
        <v>3</v>
      </c>
      <c r="C54" s="43">
        <f>SUM(H50)</f>
        <v>22410</v>
      </c>
      <c r="D54" s="97">
        <f>SUM(L50)</f>
        <v>24157</v>
      </c>
      <c r="E54" s="52">
        <f t="shared" ref="E54:E63" si="8">SUM(N67/M67*100)</f>
        <v>88.710315889478267</v>
      </c>
      <c r="F54" s="52">
        <f t="shared" ref="F54:F61" si="9">SUM(C54/D54*100)</f>
        <v>92.768141739454407</v>
      </c>
      <c r="G54" s="62"/>
      <c r="H54" s="44">
        <v>4559</v>
      </c>
      <c r="I54" s="3">
        <v>38</v>
      </c>
      <c r="J54" s="33" t="s">
        <v>38</v>
      </c>
      <c r="K54" s="325">
        <f t="shared" si="7"/>
        <v>38</v>
      </c>
      <c r="L54" s="329">
        <v>5713</v>
      </c>
      <c r="M54" s="45"/>
      <c r="R54" s="48"/>
      <c r="S54" s="26"/>
      <c r="T54" s="26"/>
      <c r="U54" s="26"/>
      <c r="V54" s="26"/>
    </row>
    <row r="55" spans="1:22">
      <c r="A55" s="61">
        <v>2</v>
      </c>
      <c r="B55" s="33" t="s">
        <v>30</v>
      </c>
      <c r="C55" s="43">
        <f t="shared" ref="C55:C63" si="10">SUM(H51)</f>
        <v>14073</v>
      </c>
      <c r="D55" s="97">
        <f t="shared" ref="D55:D63" si="11">SUM(L51)</f>
        <v>6094</v>
      </c>
      <c r="E55" s="52">
        <f t="shared" si="8"/>
        <v>152.15698994485891</v>
      </c>
      <c r="F55" s="52">
        <f t="shared" si="9"/>
        <v>230.93206432556613</v>
      </c>
      <c r="G55" s="62"/>
      <c r="H55" s="44">
        <v>2516</v>
      </c>
      <c r="I55" s="3">
        <v>25</v>
      </c>
      <c r="J55" s="33" t="s">
        <v>29</v>
      </c>
      <c r="K55" s="325">
        <f t="shared" si="7"/>
        <v>25</v>
      </c>
      <c r="L55" s="329">
        <v>825</v>
      </c>
      <c r="M55" s="45"/>
      <c r="R55" s="48"/>
      <c r="S55" s="26"/>
      <c r="T55" s="26"/>
      <c r="U55" s="26"/>
      <c r="V55" s="26"/>
    </row>
    <row r="56" spans="1:22">
      <c r="A56" s="61">
        <v>3</v>
      </c>
      <c r="B56" s="33" t="s">
        <v>1</v>
      </c>
      <c r="C56" s="43">
        <f t="shared" si="10"/>
        <v>8174</v>
      </c>
      <c r="D56" s="97">
        <f t="shared" si="11"/>
        <v>3418</v>
      </c>
      <c r="E56" s="52">
        <f t="shared" si="8"/>
        <v>210.61582066477712</v>
      </c>
      <c r="F56" s="52">
        <f t="shared" si="9"/>
        <v>239.14569923932123</v>
      </c>
      <c r="G56" s="62"/>
      <c r="H56" s="44">
        <v>2101</v>
      </c>
      <c r="I56" s="3">
        <v>24</v>
      </c>
      <c r="J56" s="33" t="s">
        <v>28</v>
      </c>
      <c r="K56" s="325">
        <f t="shared" si="7"/>
        <v>24</v>
      </c>
      <c r="L56" s="329">
        <v>542</v>
      </c>
      <c r="M56" s="45"/>
      <c r="R56" s="48"/>
      <c r="S56" s="26"/>
      <c r="T56" s="26"/>
      <c r="U56" s="26"/>
      <c r="V56" s="26"/>
    </row>
    <row r="57" spans="1:22">
      <c r="A57" s="61">
        <v>4</v>
      </c>
      <c r="B57" s="33" t="s">
        <v>0</v>
      </c>
      <c r="C57" s="43">
        <f t="shared" si="10"/>
        <v>4754</v>
      </c>
      <c r="D57" s="97">
        <f t="shared" si="11"/>
        <v>6268</v>
      </c>
      <c r="E57" s="52">
        <f t="shared" si="8"/>
        <v>80.905377808032668</v>
      </c>
      <c r="F57" s="52">
        <f t="shared" si="9"/>
        <v>75.845564773452452</v>
      </c>
      <c r="G57" s="62"/>
      <c r="H57" s="44">
        <v>2041</v>
      </c>
      <c r="I57" s="3">
        <v>36</v>
      </c>
      <c r="J57" s="33" t="s">
        <v>5</v>
      </c>
      <c r="K57" s="325">
        <f t="shared" si="7"/>
        <v>36</v>
      </c>
      <c r="L57" s="329">
        <v>1368</v>
      </c>
      <c r="M57" s="45"/>
      <c r="R57" s="48"/>
      <c r="S57" s="26"/>
      <c r="T57" s="26"/>
      <c r="U57" s="26"/>
      <c r="V57" s="26"/>
    </row>
    <row r="58" spans="1:22">
      <c r="A58" s="61">
        <v>5</v>
      </c>
      <c r="B58" s="33" t="s">
        <v>38</v>
      </c>
      <c r="C58" s="43">
        <f t="shared" si="10"/>
        <v>4559</v>
      </c>
      <c r="D58" s="97">
        <f t="shared" si="11"/>
        <v>5713</v>
      </c>
      <c r="E58" s="52">
        <f t="shared" si="8"/>
        <v>94.038778877887779</v>
      </c>
      <c r="F58" s="52">
        <f t="shared" si="9"/>
        <v>79.800455102398033</v>
      </c>
      <c r="G58" s="72"/>
      <c r="H58" s="44">
        <v>1402</v>
      </c>
      <c r="I58" s="3">
        <v>39</v>
      </c>
      <c r="J58" s="33" t="s">
        <v>39</v>
      </c>
      <c r="K58" s="325">
        <f t="shared" si="7"/>
        <v>39</v>
      </c>
      <c r="L58" s="329">
        <v>0</v>
      </c>
      <c r="M58" s="45"/>
      <c r="R58" s="48"/>
      <c r="S58" s="26"/>
      <c r="T58" s="26"/>
      <c r="U58" s="26"/>
      <c r="V58" s="26"/>
    </row>
    <row r="59" spans="1:22" ht="14.25" thickBot="1">
      <c r="A59" s="61">
        <v>6</v>
      </c>
      <c r="B59" s="33" t="s">
        <v>29</v>
      </c>
      <c r="C59" s="43">
        <f t="shared" si="10"/>
        <v>2516</v>
      </c>
      <c r="D59" s="97">
        <f t="shared" si="11"/>
        <v>825</v>
      </c>
      <c r="E59" s="52">
        <f t="shared" si="8"/>
        <v>83.89463154384795</v>
      </c>
      <c r="F59" s="52">
        <f t="shared" si="9"/>
        <v>304.969696969697</v>
      </c>
      <c r="G59" s="62"/>
      <c r="H59" s="424">
        <v>1274</v>
      </c>
      <c r="I59" s="14">
        <v>40</v>
      </c>
      <c r="J59" s="77" t="s">
        <v>2</v>
      </c>
      <c r="K59" s="326">
        <f t="shared" si="7"/>
        <v>40</v>
      </c>
      <c r="L59" s="330">
        <v>1138</v>
      </c>
      <c r="M59" s="45"/>
      <c r="R59" s="48"/>
      <c r="S59" s="26"/>
      <c r="T59" s="26"/>
      <c r="U59" s="26"/>
      <c r="V59" s="26"/>
    </row>
    <row r="60" spans="1:22" ht="14.25" thickTop="1">
      <c r="A60" s="61">
        <v>7</v>
      </c>
      <c r="B60" s="33" t="s">
        <v>28</v>
      </c>
      <c r="C60" s="89">
        <f t="shared" si="10"/>
        <v>2101</v>
      </c>
      <c r="D60" s="97">
        <f t="shared" si="11"/>
        <v>542</v>
      </c>
      <c r="E60" s="52">
        <f t="shared" si="8"/>
        <v>507.48792270531402</v>
      </c>
      <c r="F60" s="52">
        <f t="shared" si="9"/>
        <v>387.63837638376384</v>
      </c>
      <c r="G60" s="62"/>
      <c r="H60" s="432">
        <v>922</v>
      </c>
      <c r="I60" s="220">
        <v>14</v>
      </c>
      <c r="J60" s="380" t="s">
        <v>19</v>
      </c>
      <c r="K60" s="365" t="s">
        <v>8</v>
      </c>
      <c r="L60" s="374">
        <v>51722</v>
      </c>
      <c r="M60" s="48"/>
      <c r="N60" s="90"/>
      <c r="R60" s="48"/>
      <c r="S60" s="90"/>
      <c r="T60" s="90"/>
      <c r="U60" s="90"/>
      <c r="V60" s="90"/>
    </row>
    <row r="61" spans="1:22">
      <c r="A61" s="61">
        <v>8</v>
      </c>
      <c r="B61" s="33" t="s">
        <v>5</v>
      </c>
      <c r="C61" s="43">
        <f t="shared" si="10"/>
        <v>2041</v>
      </c>
      <c r="D61" s="97">
        <f t="shared" si="11"/>
        <v>1368</v>
      </c>
      <c r="E61" s="52">
        <f t="shared" si="8"/>
        <v>73.629148629148631</v>
      </c>
      <c r="F61" s="52">
        <f t="shared" si="9"/>
        <v>149.19590643274853</v>
      </c>
      <c r="G61" s="73"/>
      <c r="H61" s="44">
        <v>883</v>
      </c>
      <c r="I61" s="3">
        <v>17</v>
      </c>
      <c r="J61" s="33" t="s">
        <v>21</v>
      </c>
      <c r="K61" s="50"/>
      <c r="M61" s="48"/>
      <c r="N61" s="26"/>
      <c r="R61" s="48"/>
      <c r="S61" s="26"/>
      <c r="T61" s="26"/>
      <c r="U61" s="26"/>
      <c r="V61" s="26"/>
    </row>
    <row r="62" spans="1:22">
      <c r="A62" s="61">
        <v>9</v>
      </c>
      <c r="B62" s="33" t="s">
        <v>39</v>
      </c>
      <c r="C62" s="43">
        <f t="shared" si="10"/>
        <v>1402</v>
      </c>
      <c r="D62" s="97">
        <f t="shared" si="11"/>
        <v>0</v>
      </c>
      <c r="E62" s="433" t="s">
        <v>219</v>
      </c>
      <c r="F62" s="433" t="s">
        <v>219</v>
      </c>
      <c r="G62" s="72"/>
      <c r="H62" s="44">
        <v>763</v>
      </c>
      <c r="I62" s="3">
        <v>31</v>
      </c>
      <c r="J62" s="33" t="s">
        <v>106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>
      <c r="A63" s="74">
        <v>10</v>
      </c>
      <c r="B63" s="77" t="s">
        <v>2</v>
      </c>
      <c r="C63" s="43">
        <f t="shared" si="10"/>
        <v>1274</v>
      </c>
      <c r="D63" s="97">
        <f t="shared" si="11"/>
        <v>1138</v>
      </c>
      <c r="E63" s="57">
        <f t="shared" si="8"/>
        <v>84.707446808510639</v>
      </c>
      <c r="F63" s="52">
        <f>SUM(C63/D63*100)</f>
        <v>111.95079086115993</v>
      </c>
      <c r="G63" s="75"/>
      <c r="H63" s="44">
        <v>334</v>
      </c>
      <c r="I63" s="3">
        <v>19</v>
      </c>
      <c r="J63" s="33" t="s">
        <v>23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>
      <c r="A64" s="65"/>
      <c r="B64" s="66" t="s">
        <v>58</v>
      </c>
      <c r="C64" s="67">
        <f>SUM(H90)</f>
        <v>66834</v>
      </c>
      <c r="D64" s="67">
        <f>SUM(L60)</f>
        <v>51722</v>
      </c>
      <c r="E64" s="70">
        <f>SUM(N77/M77*100)</f>
        <v>112.49621275879483</v>
      </c>
      <c r="F64" s="70">
        <f>SUM(C64/D64*100)</f>
        <v>129.21774099996134</v>
      </c>
      <c r="G64" s="71"/>
      <c r="H64" s="348">
        <v>252</v>
      </c>
      <c r="I64" s="3">
        <v>15</v>
      </c>
      <c r="J64" s="33" t="s">
        <v>20</v>
      </c>
      <c r="K64" s="50"/>
      <c r="M64" s="48"/>
      <c r="N64" s="26"/>
      <c r="R64" s="48"/>
      <c r="S64" s="26"/>
      <c r="T64" s="26"/>
      <c r="U64" s="26"/>
      <c r="V64" s="26"/>
    </row>
    <row r="65" spans="3:22">
      <c r="H65" s="43">
        <v>99</v>
      </c>
      <c r="I65" s="3">
        <v>11</v>
      </c>
      <c r="J65" s="33" t="s">
        <v>17</v>
      </c>
      <c r="M65" s="48"/>
      <c r="N65" s="26"/>
      <c r="R65" s="48"/>
      <c r="S65" s="26"/>
      <c r="T65" s="26"/>
      <c r="U65" s="26"/>
      <c r="V65" s="26"/>
    </row>
    <row r="66" spans="3:22">
      <c r="H66" s="44">
        <v>90</v>
      </c>
      <c r="I66" s="3">
        <v>9</v>
      </c>
      <c r="J66" s="3" t="s">
        <v>165</v>
      </c>
      <c r="L66" s="189" t="s">
        <v>91</v>
      </c>
      <c r="M66" s="341" t="s">
        <v>69</v>
      </c>
      <c r="N66" s="42" t="s">
        <v>75</v>
      </c>
      <c r="R66" s="48"/>
      <c r="S66" s="26"/>
      <c r="T66" s="26"/>
      <c r="U66" s="26"/>
      <c r="V66" s="26"/>
    </row>
    <row r="67" spans="3:22">
      <c r="C67" s="26"/>
      <c r="H67" s="44">
        <v>71</v>
      </c>
      <c r="I67" s="3">
        <v>37</v>
      </c>
      <c r="J67" s="33" t="s">
        <v>37</v>
      </c>
      <c r="K67" s="3">
        <f>SUM(I50)</f>
        <v>16</v>
      </c>
      <c r="L67" s="33" t="s">
        <v>3</v>
      </c>
      <c r="M67" s="392">
        <v>25262</v>
      </c>
      <c r="N67" s="89">
        <f>SUM(H50)</f>
        <v>22410</v>
      </c>
      <c r="R67" s="48"/>
      <c r="S67" s="26"/>
      <c r="T67" s="26"/>
      <c r="U67" s="26"/>
      <c r="V67" s="26"/>
    </row>
    <row r="68" spans="3:22">
      <c r="C68" s="26"/>
      <c r="H68" s="88">
        <v>61</v>
      </c>
      <c r="I68" s="3">
        <v>1</v>
      </c>
      <c r="J68" s="33" t="s">
        <v>4</v>
      </c>
      <c r="K68" s="3">
        <f t="shared" ref="K68:K76" si="12">SUM(I51)</f>
        <v>26</v>
      </c>
      <c r="L68" s="33" t="s">
        <v>30</v>
      </c>
      <c r="M68" s="393">
        <v>9249</v>
      </c>
      <c r="N68" s="89">
        <f t="shared" ref="N68:N76" si="13">SUM(H51)</f>
        <v>14073</v>
      </c>
      <c r="R68" s="48"/>
      <c r="S68" s="26"/>
      <c r="T68" s="26"/>
      <c r="U68" s="26"/>
      <c r="V68" s="26"/>
    </row>
    <row r="69" spans="3:22">
      <c r="H69" s="334">
        <v>51</v>
      </c>
      <c r="I69" s="3">
        <v>13</v>
      </c>
      <c r="J69" s="33" t="s">
        <v>7</v>
      </c>
      <c r="K69" s="3">
        <f t="shared" si="12"/>
        <v>34</v>
      </c>
      <c r="L69" s="33" t="s">
        <v>1</v>
      </c>
      <c r="M69" s="393">
        <v>3881</v>
      </c>
      <c r="N69" s="89">
        <f t="shared" si="13"/>
        <v>8174</v>
      </c>
      <c r="R69" s="48"/>
      <c r="S69" s="26"/>
      <c r="T69" s="26"/>
      <c r="U69" s="26"/>
      <c r="V69" s="26"/>
    </row>
    <row r="70" spans="3:22">
      <c r="H70" s="44">
        <v>4</v>
      </c>
      <c r="I70" s="3">
        <v>23</v>
      </c>
      <c r="J70" s="33" t="s">
        <v>27</v>
      </c>
      <c r="K70" s="3">
        <f t="shared" si="12"/>
        <v>33</v>
      </c>
      <c r="L70" s="33" t="s">
        <v>0</v>
      </c>
      <c r="M70" s="393">
        <v>5876</v>
      </c>
      <c r="N70" s="89">
        <f t="shared" si="13"/>
        <v>4754</v>
      </c>
      <c r="R70" s="48"/>
      <c r="S70" s="26"/>
      <c r="T70" s="26"/>
      <c r="U70" s="26"/>
      <c r="V70" s="26"/>
    </row>
    <row r="71" spans="3:22">
      <c r="H71" s="44">
        <v>0</v>
      </c>
      <c r="I71" s="3">
        <v>2</v>
      </c>
      <c r="J71" s="33" t="s">
        <v>6</v>
      </c>
      <c r="K71" s="3">
        <f t="shared" si="12"/>
        <v>38</v>
      </c>
      <c r="L71" s="33" t="s">
        <v>38</v>
      </c>
      <c r="M71" s="393">
        <v>4848</v>
      </c>
      <c r="N71" s="89">
        <f t="shared" si="13"/>
        <v>4559</v>
      </c>
      <c r="R71" s="48"/>
      <c r="S71" s="26"/>
      <c r="T71" s="26"/>
      <c r="U71" s="26"/>
      <c r="V71" s="26"/>
    </row>
    <row r="72" spans="3:22">
      <c r="H72" s="290">
        <v>0</v>
      </c>
      <c r="I72" s="3">
        <v>3</v>
      </c>
      <c r="J72" s="33" t="s">
        <v>10</v>
      </c>
      <c r="K72" s="3">
        <f t="shared" si="12"/>
        <v>25</v>
      </c>
      <c r="L72" s="33" t="s">
        <v>29</v>
      </c>
      <c r="M72" s="393">
        <v>2999</v>
      </c>
      <c r="N72" s="89">
        <f t="shared" si="13"/>
        <v>2516</v>
      </c>
      <c r="R72" s="48"/>
      <c r="S72" s="26"/>
      <c r="T72" s="26"/>
      <c r="U72" s="26"/>
      <c r="V72" s="26"/>
    </row>
    <row r="73" spans="3:22">
      <c r="H73" s="44">
        <v>0</v>
      </c>
      <c r="I73" s="3">
        <v>4</v>
      </c>
      <c r="J73" s="33" t="s">
        <v>11</v>
      </c>
      <c r="K73" s="3">
        <f t="shared" si="12"/>
        <v>24</v>
      </c>
      <c r="L73" s="33" t="s">
        <v>28</v>
      </c>
      <c r="M73" s="393">
        <v>414</v>
      </c>
      <c r="N73" s="89">
        <f t="shared" si="13"/>
        <v>2101</v>
      </c>
      <c r="R73" s="48"/>
      <c r="S73" s="26"/>
      <c r="T73" s="26"/>
      <c r="U73" s="26"/>
      <c r="V73" s="26"/>
    </row>
    <row r="74" spans="3:22">
      <c r="H74" s="44">
        <v>0</v>
      </c>
      <c r="I74" s="3">
        <v>5</v>
      </c>
      <c r="J74" s="33" t="s">
        <v>12</v>
      </c>
      <c r="K74" s="3">
        <f t="shared" si="12"/>
        <v>36</v>
      </c>
      <c r="L74" s="33" t="s">
        <v>5</v>
      </c>
      <c r="M74" s="393">
        <v>2772</v>
      </c>
      <c r="N74" s="89">
        <f t="shared" si="13"/>
        <v>2041</v>
      </c>
      <c r="R74" s="48"/>
      <c r="S74" s="26"/>
      <c r="T74" s="26"/>
      <c r="U74" s="26"/>
      <c r="V74" s="26"/>
    </row>
    <row r="75" spans="3:22">
      <c r="H75" s="44">
        <v>0</v>
      </c>
      <c r="I75" s="3">
        <v>6</v>
      </c>
      <c r="J75" s="33" t="s">
        <v>13</v>
      </c>
      <c r="K75" s="3">
        <f t="shared" si="12"/>
        <v>39</v>
      </c>
      <c r="L75" s="33" t="s">
        <v>39</v>
      </c>
      <c r="M75" s="393">
        <v>0</v>
      </c>
      <c r="N75" s="89">
        <f t="shared" si="13"/>
        <v>1402</v>
      </c>
      <c r="R75" s="48"/>
      <c r="S75" s="26"/>
      <c r="T75" s="26"/>
      <c r="U75" s="26"/>
      <c r="V75" s="26"/>
    </row>
    <row r="76" spans="3:22" ht="14.25" thickBot="1">
      <c r="H76" s="88">
        <v>0</v>
      </c>
      <c r="I76" s="3">
        <v>7</v>
      </c>
      <c r="J76" s="33" t="s">
        <v>14</v>
      </c>
      <c r="K76" s="14">
        <f t="shared" si="12"/>
        <v>40</v>
      </c>
      <c r="L76" s="77" t="s">
        <v>2</v>
      </c>
      <c r="M76" s="394">
        <v>1504</v>
      </c>
      <c r="N76" s="166">
        <f t="shared" si="13"/>
        <v>1274</v>
      </c>
      <c r="R76" s="48"/>
      <c r="S76" s="26"/>
      <c r="T76" s="26"/>
      <c r="U76" s="26"/>
      <c r="V76" s="26"/>
    </row>
    <row r="77" spans="3:22" ht="14.25" thickTop="1">
      <c r="H77" s="88">
        <v>0</v>
      </c>
      <c r="I77" s="3">
        <v>8</v>
      </c>
      <c r="J77" s="33" t="s">
        <v>15</v>
      </c>
      <c r="K77" s="3"/>
      <c r="L77" s="114" t="s">
        <v>62</v>
      </c>
      <c r="M77" s="295">
        <v>59410</v>
      </c>
      <c r="N77" s="171">
        <f>SUM(H90)</f>
        <v>66834</v>
      </c>
      <c r="R77" s="48"/>
      <c r="S77" s="26"/>
      <c r="T77" s="26"/>
      <c r="U77" s="26"/>
      <c r="V77" s="26"/>
    </row>
    <row r="78" spans="3:22">
      <c r="H78" s="89">
        <v>0</v>
      </c>
      <c r="I78" s="3">
        <v>10</v>
      </c>
      <c r="J78" s="33" t="s">
        <v>16</v>
      </c>
      <c r="R78" s="48"/>
      <c r="S78" s="26"/>
      <c r="T78" s="26"/>
      <c r="U78" s="26"/>
      <c r="V78" s="26"/>
    </row>
    <row r="79" spans="3:22">
      <c r="H79" s="44">
        <v>0</v>
      </c>
      <c r="I79" s="3">
        <v>12</v>
      </c>
      <c r="J79" s="33" t="s">
        <v>18</v>
      </c>
      <c r="R79" s="48"/>
      <c r="S79" s="26"/>
      <c r="T79" s="26"/>
      <c r="U79" s="26"/>
      <c r="V79" s="26"/>
    </row>
    <row r="80" spans="3:22">
      <c r="H80" s="348">
        <v>0</v>
      </c>
      <c r="I80" s="3">
        <v>18</v>
      </c>
      <c r="J80" s="33" t="s">
        <v>22</v>
      </c>
      <c r="R80" s="48"/>
      <c r="S80" s="26"/>
      <c r="T80" s="26"/>
      <c r="U80" s="26"/>
      <c r="V80" s="26"/>
    </row>
    <row r="81" spans="8:22">
      <c r="H81" s="43">
        <v>0</v>
      </c>
      <c r="I81" s="3">
        <v>20</v>
      </c>
      <c r="J81" s="33" t="s">
        <v>24</v>
      </c>
      <c r="R81" s="48"/>
      <c r="S81" s="26"/>
      <c r="T81" s="26"/>
      <c r="U81" s="26"/>
      <c r="V81" s="26"/>
    </row>
    <row r="82" spans="8:22">
      <c r="H82" s="88">
        <v>0</v>
      </c>
      <c r="I82" s="3">
        <v>21</v>
      </c>
      <c r="J82" s="33" t="s">
        <v>72</v>
      </c>
      <c r="R82" s="48"/>
      <c r="S82" s="26"/>
      <c r="T82" s="26"/>
      <c r="U82" s="26"/>
      <c r="V82" s="26"/>
    </row>
    <row r="83" spans="8:22">
      <c r="H83" s="88">
        <v>0</v>
      </c>
      <c r="I83" s="3">
        <v>22</v>
      </c>
      <c r="J83" s="33" t="s">
        <v>26</v>
      </c>
      <c r="R83" s="48"/>
      <c r="S83" s="26"/>
      <c r="T83" s="26"/>
      <c r="U83" s="26"/>
      <c r="V83" s="26"/>
    </row>
    <row r="84" spans="8:22">
      <c r="H84" s="88">
        <v>0</v>
      </c>
      <c r="I84" s="3">
        <v>27</v>
      </c>
      <c r="J84" s="33" t="s">
        <v>31</v>
      </c>
      <c r="R84" s="48"/>
      <c r="S84" s="26"/>
      <c r="T84" s="26"/>
      <c r="U84" s="26"/>
      <c r="V84" s="26"/>
    </row>
    <row r="85" spans="8:22">
      <c r="H85" s="44">
        <v>0</v>
      </c>
      <c r="I85" s="3">
        <v>28</v>
      </c>
      <c r="J85" s="33" t="s">
        <v>32</v>
      </c>
      <c r="R85" s="48"/>
      <c r="S85" s="26"/>
      <c r="T85" s="26"/>
      <c r="U85" s="26"/>
      <c r="V85" s="26"/>
    </row>
    <row r="86" spans="8:22">
      <c r="H86" s="44">
        <v>0</v>
      </c>
      <c r="I86" s="3">
        <v>29</v>
      </c>
      <c r="J86" s="33" t="s">
        <v>54</v>
      </c>
      <c r="R86" s="48"/>
      <c r="S86" s="26"/>
      <c r="T86" s="26"/>
      <c r="U86" s="26"/>
      <c r="V86" s="26"/>
    </row>
    <row r="87" spans="8:22">
      <c r="H87" s="44">
        <v>0</v>
      </c>
      <c r="I87" s="3">
        <v>30</v>
      </c>
      <c r="J87" s="33" t="s">
        <v>33</v>
      </c>
      <c r="R87" s="48"/>
      <c r="S87" s="26"/>
      <c r="T87" s="26"/>
      <c r="U87" s="26"/>
      <c r="V87" s="26"/>
    </row>
    <row r="88" spans="8:22">
      <c r="H88" s="88">
        <v>0</v>
      </c>
      <c r="I88" s="3">
        <v>32</v>
      </c>
      <c r="J88" s="33" t="s">
        <v>35</v>
      </c>
      <c r="R88" s="48"/>
      <c r="S88" s="30"/>
      <c r="T88" s="30"/>
    </row>
    <row r="89" spans="8:22">
      <c r="H89" s="44">
        <v>0</v>
      </c>
      <c r="I89" s="3">
        <v>35</v>
      </c>
      <c r="J89" s="33" t="s">
        <v>36</v>
      </c>
      <c r="R89" s="48"/>
    </row>
    <row r="90" spans="8:22">
      <c r="H90" s="117">
        <f>SUM(H50:H89)</f>
        <v>66834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4340-8B1B-4A3D-936D-A321353451DD}">
  <sheetPr>
    <tabColor indexed="53"/>
  </sheetPr>
  <dimension ref="A1:AD90"/>
  <sheetViews>
    <sheetView zoomScaleNormal="100" workbookViewId="0">
      <selection activeCell="M39" sqref="M39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160" t="s">
        <v>70</v>
      </c>
      <c r="I1" t="s">
        <v>49</v>
      </c>
      <c r="J1" s="46"/>
      <c r="L1" s="47"/>
      <c r="N1" s="47"/>
      <c r="O1" s="48"/>
      <c r="R1" s="108"/>
    </row>
    <row r="2" spans="8:30" ht="13.5" customHeight="1">
      <c r="H2" s="291" t="s">
        <v>213</v>
      </c>
      <c r="I2" s="3"/>
      <c r="J2" s="182" t="s">
        <v>70</v>
      </c>
      <c r="K2" s="81"/>
      <c r="L2" s="317" t="s">
        <v>196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>
      <c r="H3" s="23" t="s">
        <v>99</v>
      </c>
      <c r="I3" s="3"/>
      <c r="J3" s="144" t="s">
        <v>9</v>
      </c>
      <c r="K3" s="81"/>
      <c r="L3" s="318" t="s">
        <v>99</v>
      </c>
      <c r="N3" s="48"/>
      <c r="O3" s="1"/>
      <c r="R3" s="48"/>
      <c r="S3" s="26"/>
      <c r="T3" s="26"/>
      <c r="U3" s="26"/>
      <c r="V3" s="26"/>
    </row>
    <row r="4" spans="8:30" ht="13.5" customHeight="1">
      <c r="H4" s="89">
        <v>35051</v>
      </c>
      <c r="I4" s="3">
        <v>33</v>
      </c>
      <c r="J4" s="160" t="s">
        <v>0</v>
      </c>
      <c r="K4" s="120">
        <f>SUM(I4)</f>
        <v>33</v>
      </c>
      <c r="L4" s="310">
        <v>25036</v>
      </c>
      <c r="M4" s="95"/>
      <c r="N4" s="440"/>
      <c r="O4" s="1"/>
      <c r="R4" s="48"/>
      <c r="S4" s="26"/>
      <c r="T4" s="26"/>
      <c r="U4" s="26"/>
      <c r="V4" s="26"/>
    </row>
    <row r="5" spans="8:30" ht="13.5" customHeight="1">
      <c r="H5" s="88">
        <v>9957</v>
      </c>
      <c r="I5" s="3">
        <v>9</v>
      </c>
      <c r="J5" s="3" t="s">
        <v>164</v>
      </c>
      <c r="K5" s="120">
        <f t="shared" ref="K5:K13" si="0">SUM(I5)</f>
        <v>9</v>
      </c>
      <c r="L5" s="311">
        <v>9851</v>
      </c>
      <c r="M5" s="95"/>
      <c r="N5" s="440"/>
      <c r="O5" s="1"/>
      <c r="R5" s="48"/>
      <c r="S5" s="26"/>
      <c r="T5" s="26"/>
      <c r="U5" s="26"/>
      <c r="V5" s="26"/>
    </row>
    <row r="6" spans="8:30" ht="13.5" customHeight="1">
      <c r="H6" s="290">
        <v>9352</v>
      </c>
      <c r="I6" s="3">
        <v>13</v>
      </c>
      <c r="J6" s="160" t="s">
        <v>7</v>
      </c>
      <c r="K6" s="120">
        <f t="shared" si="0"/>
        <v>13</v>
      </c>
      <c r="L6" s="311">
        <v>9168</v>
      </c>
      <c r="M6" s="95"/>
      <c r="N6" s="440"/>
      <c r="O6" s="1"/>
      <c r="R6" s="48"/>
      <c r="S6" s="26"/>
      <c r="T6" s="26"/>
      <c r="U6" s="26"/>
      <c r="V6" s="26"/>
    </row>
    <row r="7" spans="8:30" ht="13.5" customHeight="1">
      <c r="H7" s="88">
        <v>8937</v>
      </c>
      <c r="I7" s="3">
        <v>34</v>
      </c>
      <c r="J7" s="160" t="s">
        <v>1</v>
      </c>
      <c r="K7" s="120">
        <f t="shared" si="0"/>
        <v>34</v>
      </c>
      <c r="L7" s="311">
        <v>8526</v>
      </c>
      <c r="M7" s="95"/>
      <c r="N7" s="440"/>
      <c r="O7" s="1"/>
      <c r="R7" s="48"/>
      <c r="S7" s="26"/>
      <c r="T7" s="26"/>
      <c r="U7" s="26"/>
      <c r="V7" s="26"/>
    </row>
    <row r="8" spans="8:30" ht="13.5" customHeight="1">
      <c r="H8" s="88">
        <v>4932</v>
      </c>
      <c r="I8" s="3">
        <v>24</v>
      </c>
      <c r="J8" s="160" t="s">
        <v>28</v>
      </c>
      <c r="K8" s="120">
        <f t="shared" si="0"/>
        <v>24</v>
      </c>
      <c r="L8" s="311">
        <v>4579</v>
      </c>
      <c r="M8" s="95"/>
      <c r="N8" s="440"/>
      <c r="O8" s="1"/>
      <c r="R8" s="48"/>
      <c r="S8" s="26"/>
      <c r="T8" s="26"/>
      <c r="U8" s="26"/>
      <c r="V8" s="26"/>
    </row>
    <row r="9" spans="8:30" ht="13.5" customHeight="1">
      <c r="H9" s="290">
        <v>4211</v>
      </c>
      <c r="I9" s="3">
        <v>25</v>
      </c>
      <c r="J9" s="160" t="s">
        <v>29</v>
      </c>
      <c r="K9" s="120">
        <f t="shared" si="0"/>
        <v>25</v>
      </c>
      <c r="L9" s="311">
        <v>4227</v>
      </c>
      <c r="M9" s="95"/>
      <c r="O9" s="1"/>
      <c r="R9" s="48"/>
      <c r="S9" s="26"/>
      <c r="T9" s="26"/>
      <c r="U9" s="26"/>
      <c r="V9" s="26"/>
    </row>
    <row r="10" spans="8:30" ht="13.5" customHeight="1">
      <c r="H10" s="88">
        <v>2526</v>
      </c>
      <c r="I10" s="3">
        <v>20</v>
      </c>
      <c r="J10" s="160" t="s">
        <v>24</v>
      </c>
      <c r="K10" s="120">
        <f t="shared" si="0"/>
        <v>20</v>
      </c>
      <c r="L10" s="311">
        <v>1202</v>
      </c>
      <c r="M10" s="95"/>
      <c r="O10" s="1"/>
      <c r="R10" s="48"/>
      <c r="S10" s="26"/>
      <c r="T10" s="26"/>
      <c r="U10" s="26"/>
      <c r="V10" s="26"/>
    </row>
    <row r="11" spans="8:30" ht="13.5" customHeight="1">
      <c r="H11" s="88">
        <v>1368</v>
      </c>
      <c r="I11" s="3">
        <v>40</v>
      </c>
      <c r="J11" s="160" t="s">
        <v>2</v>
      </c>
      <c r="K11" s="120">
        <f t="shared" si="0"/>
        <v>40</v>
      </c>
      <c r="L11" s="311">
        <v>771</v>
      </c>
      <c r="M11" s="95"/>
      <c r="O11" s="1"/>
      <c r="R11" s="48"/>
      <c r="S11" s="26"/>
      <c r="T11" s="26"/>
      <c r="U11" s="26"/>
      <c r="V11" s="26"/>
    </row>
    <row r="12" spans="8:30" ht="13.5" customHeight="1">
      <c r="H12" s="88">
        <v>1048</v>
      </c>
      <c r="I12" s="3">
        <v>26</v>
      </c>
      <c r="J12" s="160" t="s">
        <v>30</v>
      </c>
      <c r="K12" s="120">
        <f t="shared" si="0"/>
        <v>26</v>
      </c>
      <c r="L12" s="311">
        <v>1020</v>
      </c>
      <c r="M12" s="95"/>
      <c r="R12" s="48"/>
      <c r="S12" s="26"/>
      <c r="T12" s="26"/>
      <c r="U12" s="90"/>
      <c r="V12" s="26"/>
    </row>
    <row r="13" spans="8:30" ht="13.5" customHeight="1" thickBot="1">
      <c r="H13" s="166">
        <v>1043</v>
      </c>
      <c r="I13" s="14">
        <v>17</v>
      </c>
      <c r="J13" s="162" t="s">
        <v>21</v>
      </c>
      <c r="K13" s="181">
        <f t="shared" si="0"/>
        <v>17</v>
      </c>
      <c r="L13" s="319">
        <v>1051</v>
      </c>
      <c r="M13" s="95"/>
      <c r="N13" s="96"/>
      <c r="R13" s="48"/>
      <c r="S13" s="26"/>
      <c r="T13" s="26"/>
      <c r="U13" s="26"/>
      <c r="V13" s="26"/>
    </row>
    <row r="14" spans="8:30" ht="13.5" customHeight="1" thickTop="1">
      <c r="H14" s="376">
        <v>1040</v>
      </c>
      <c r="I14" s="220">
        <v>12</v>
      </c>
      <c r="J14" s="221" t="s">
        <v>18</v>
      </c>
      <c r="K14" s="81" t="s">
        <v>8</v>
      </c>
      <c r="L14" s="320">
        <v>72731</v>
      </c>
      <c r="N14" s="48"/>
      <c r="R14" s="48"/>
      <c r="S14" s="26"/>
      <c r="T14" s="26"/>
      <c r="U14" s="26"/>
      <c r="V14" s="26"/>
    </row>
    <row r="15" spans="8:30" ht="13.5" customHeight="1">
      <c r="H15" s="88">
        <v>940</v>
      </c>
      <c r="I15" s="3">
        <v>22</v>
      </c>
      <c r="J15" s="160" t="s">
        <v>26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>
      <c r="H16" s="88">
        <v>824</v>
      </c>
      <c r="I16" s="3">
        <v>36</v>
      </c>
      <c r="J16" s="160" t="s">
        <v>5</v>
      </c>
      <c r="K16" s="50"/>
      <c r="R16" s="48"/>
      <c r="S16" s="26"/>
      <c r="T16" s="26"/>
      <c r="U16" s="26"/>
      <c r="V16" s="26"/>
    </row>
    <row r="17" spans="1:22" ht="13.5" customHeight="1">
      <c r="H17" s="88">
        <v>617</v>
      </c>
      <c r="I17" s="3">
        <v>16</v>
      </c>
      <c r="J17" s="160" t="s">
        <v>3</v>
      </c>
      <c r="K17" s="45"/>
      <c r="L17" s="26"/>
      <c r="R17" s="48"/>
      <c r="S17" s="26"/>
      <c r="T17" s="26"/>
      <c r="U17" s="26"/>
      <c r="V17" s="26"/>
    </row>
    <row r="18" spans="1:22" ht="13.5" customHeight="1">
      <c r="H18" s="425">
        <v>552</v>
      </c>
      <c r="I18" s="3">
        <v>21</v>
      </c>
      <c r="J18" s="160" t="s">
        <v>25</v>
      </c>
      <c r="K18" s="45"/>
      <c r="L18" s="26"/>
      <c r="R18" s="48"/>
      <c r="S18" s="26"/>
      <c r="T18" s="26"/>
      <c r="U18" s="26"/>
      <c r="V18" s="26"/>
    </row>
    <row r="19" spans="1:22" ht="13.5" customHeight="1">
      <c r="H19" s="89">
        <v>547</v>
      </c>
      <c r="I19" s="3">
        <v>6</v>
      </c>
      <c r="J19" s="160" t="s">
        <v>13</v>
      </c>
      <c r="L19" s="32" t="s">
        <v>70</v>
      </c>
      <c r="M19" s="93" t="s">
        <v>63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>
      <c r="H20" s="88">
        <v>488</v>
      </c>
      <c r="I20" s="3">
        <v>1</v>
      </c>
      <c r="J20" s="160" t="s">
        <v>4</v>
      </c>
      <c r="K20" s="120">
        <f>SUM(I4)</f>
        <v>33</v>
      </c>
      <c r="L20" s="160" t="s">
        <v>0</v>
      </c>
      <c r="M20" s="321">
        <v>39820</v>
      </c>
      <c r="N20" s="89">
        <f>SUM(H4)</f>
        <v>35051</v>
      </c>
      <c r="R20" s="48"/>
      <c r="S20" s="26"/>
      <c r="T20" s="26"/>
      <c r="U20" s="26"/>
      <c r="V20" s="26"/>
    </row>
    <row r="21" spans="1:22" ht="13.5" customHeight="1">
      <c r="A21" s="58" t="s">
        <v>46</v>
      </c>
      <c r="B21" s="59" t="s">
        <v>47</v>
      </c>
      <c r="C21" s="59" t="s">
        <v>206</v>
      </c>
      <c r="D21" s="59" t="s">
        <v>191</v>
      </c>
      <c r="E21" s="59" t="s">
        <v>41</v>
      </c>
      <c r="F21" s="59" t="s">
        <v>50</v>
      </c>
      <c r="G21" s="60" t="s">
        <v>52</v>
      </c>
      <c r="H21" s="88">
        <v>461</v>
      </c>
      <c r="I21" s="3">
        <v>18</v>
      </c>
      <c r="J21" s="160" t="s">
        <v>22</v>
      </c>
      <c r="K21" s="120">
        <f t="shared" ref="K21:K29" si="1">SUM(I5)</f>
        <v>9</v>
      </c>
      <c r="L21" s="3" t="s">
        <v>164</v>
      </c>
      <c r="M21" s="322">
        <v>10266</v>
      </c>
      <c r="N21" s="89">
        <f t="shared" ref="N21:N29" si="2">SUM(H5)</f>
        <v>9957</v>
      </c>
      <c r="R21" s="48"/>
      <c r="S21" s="26"/>
      <c r="T21" s="26"/>
      <c r="U21" s="26"/>
      <c r="V21" s="26"/>
    </row>
    <row r="22" spans="1:22" ht="13.5" customHeight="1">
      <c r="A22" s="61">
        <v>1</v>
      </c>
      <c r="B22" s="160" t="s">
        <v>0</v>
      </c>
      <c r="C22" s="43">
        <f>SUM(H4)</f>
        <v>35051</v>
      </c>
      <c r="D22" s="97">
        <f>SUM(L4)</f>
        <v>25036</v>
      </c>
      <c r="E22" s="55">
        <f t="shared" ref="E22:E31" si="3">SUM(N20/M20*100)</f>
        <v>88.023606228026125</v>
      </c>
      <c r="F22" s="52">
        <f t="shared" ref="F22:F32" si="4">SUM(C22/D22*100)</f>
        <v>140.0023965489695</v>
      </c>
      <c r="G22" s="62"/>
      <c r="H22" s="88">
        <v>352</v>
      </c>
      <c r="I22" s="3">
        <v>31</v>
      </c>
      <c r="J22" s="3" t="s">
        <v>64</v>
      </c>
      <c r="K22" s="120">
        <f t="shared" si="1"/>
        <v>13</v>
      </c>
      <c r="L22" s="160" t="s">
        <v>7</v>
      </c>
      <c r="M22" s="322">
        <v>11574</v>
      </c>
      <c r="N22" s="89">
        <f t="shared" si="2"/>
        <v>9352</v>
      </c>
      <c r="R22" s="48"/>
      <c r="S22" s="26"/>
      <c r="T22" s="26"/>
      <c r="U22" s="26"/>
      <c r="V22" s="26"/>
    </row>
    <row r="23" spans="1:22" ht="13.5" customHeight="1">
      <c r="A23" s="61">
        <v>2</v>
      </c>
      <c r="B23" s="3" t="s">
        <v>164</v>
      </c>
      <c r="C23" s="43">
        <f t="shared" ref="C23:C31" si="5">SUM(H5)</f>
        <v>9957</v>
      </c>
      <c r="D23" s="97">
        <f t="shared" ref="D23:D31" si="6">SUM(L5)</f>
        <v>9851</v>
      </c>
      <c r="E23" s="55">
        <f t="shared" si="3"/>
        <v>96.990064289888949</v>
      </c>
      <c r="F23" s="52">
        <f t="shared" si="4"/>
        <v>101.07603289006192</v>
      </c>
      <c r="G23" s="62"/>
      <c r="H23" s="88">
        <v>171</v>
      </c>
      <c r="I23" s="3">
        <v>5</v>
      </c>
      <c r="J23" s="160" t="s">
        <v>12</v>
      </c>
      <c r="K23" s="120">
        <f t="shared" si="1"/>
        <v>34</v>
      </c>
      <c r="L23" s="160" t="s">
        <v>1</v>
      </c>
      <c r="M23" s="322">
        <v>10848</v>
      </c>
      <c r="N23" s="89">
        <f t="shared" si="2"/>
        <v>8937</v>
      </c>
      <c r="R23" s="48"/>
      <c r="S23" s="26"/>
      <c r="T23" s="26"/>
      <c r="U23" s="26"/>
      <c r="V23" s="26"/>
    </row>
    <row r="24" spans="1:22" ht="13.5" customHeight="1">
      <c r="A24" s="61">
        <v>3</v>
      </c>
      <c r="B24" s="160" t="s">
        <v>7</v>
      </c>
      <c r="C24" s="43">
        <f t="shared" si="5"/>
        <v>9352</v>
      </c>
      <c r="D24" s="97">
        <f t="shared" si="6"/>
        <v>9168</v>
      </c>
      <c r="E24" s="55">
        <f t="shared" si="3"/>
        <v>80.801797131501644</v>
      </c>
      <c r="F24" s="52">
        <f t="shared" si="4"/>
        <v>102.00698080279231</v>
      </c>
      <c r="G24" s="62"/>
      <c r="H24" s="88">
        <v>152</v>
      </c>
      <c r="I24" s="3">
        <v>38</v>
      </c>
      <c r="J24" s="160" t="s">
        <v>38</v>
      </c>
      <c r="K24" s="120">
        <f t="shared" si="1"/>
        <v>24</v>
      </c>
      <c r="L24" s="160" t="s">
        <v>28</v>
      </c>
      <c r="M24" s="322">
        <v>5742</v>
      </c>
      <c r="N24" s="89">
        <f t="shared" si="2"/>
        <v>4932</v>
      </c>
      <c r="R24" s="48"/>
      <c r="S24" s="26"/>
      <c r="T24" s="26"/>
      <c r="U24" s="26"/>
      <c r="V24" s="26"/>
    </row>
    <row r="25" spans="1:22" ht="13.5" customHeight="1">
      <c r="A25" s="61">
        <v>4</v>
      </c>
      <c r="B25" s="160" t="s">
        <v>1</v>
      </c>
      <c r="C25" s="43">
        <f t="shared" si="5"/>
        <v>8937</v>
      </c>
      <c r="D25" s="97">
        <f t="shared" si="6"/>
        <v>8526</v>
      </c>
      <c r="E25" s="55">
        <f t="shared" si="3"/>
        <v>82.383849557522126</v>
      </c>
      <c r="F25" s="52">
        <f t="shared" si="4"/>
        <v>104.82054890921886</v>
      </c>
      <c r="G25" s="62"/>
      <c r="H25" s="88">
        <v>138</v>
      </c>
      <c r="I25" s="3">
        <v>14</v>
      </c>
      <c r="J25" s="160" t="s">
        <v>19</v>
      </c>
      <c r="K25" s="120">
        <f t="shared" si="1"/>
        <v>25</v>
      </c>
      <c r="L25" s="160" t="s">
        <v>29</v>
      </c>
      <c r="M25" s="322">
        <v>4020</v>
      </c>
      <c r="N25" s="89">
        <f t="shared" si="2"/>
        <v>4211</v>
      </c>
      <c r="R25" s="48"/>
      <c r="S25" s="26"/>
      <c r="T25" s="26"/>
      <c r="U25" s="26"/>
      <c r="V25" s="26"/>
    </row>
    <row r="26" spans="1:22" ht="13.5" customHeight="1">
      <c r="A26" s="61">
        <v>5</v>
      </c>
      <c r="B26" s="160" t="s">
        <v>28</v>
      </c>
      <c r="C26" s="43">
        <f t="shared" si="5"/>
        <v>4932</v>
      </c>
      <c r="D26" s="97">
        <f t="shared" si="6"/>
        <v>4579</v>
      </c>
      <c r="E26" s="55">
        <f t="shared" si="3"/>
        <v>85.893416927899693</v>
      </c>
      <c r="F26" s="52">
        <f t="shared" si="4"/>
        <v>107.70910679187595</v>
      </c>
      <c r="G26" s="72"/>
      <c r="H26" s="290">
        <v>43</v>
      </c>
      <c r="I26" s="3">
        <v>11</v>
      </c>
      <c r="J26" s="160" t="s">
        <v>17</v>
      </c>
      <c r="K26" s="120">
        <f t="shared" si="1"/>
        <v>20</v>
      </c>
      <c r="L26" s="160" t="s">
        <v>24</v>
      </c>
      <c r="M26" s="322">
        <v>1520</v>
      </c>
      <c r="N26" s="89">
        <f t="shared" si="2"/>
        <v>2526</v>
      </c>
      <c r="R26" s="48"/>
      <c r="S26" s="26"/>
      <c r="T26" s="26"/>
      <c r="U26" s="26"/>
      <c r="V26" s="26"/>
    </row>
    <row r="27" spans="1:22" ht="13.5" customHeight="1">
      <c r="A27" s="61">
        <v>6</v>
      </c>
      <c r="B27" s="160" t="s">
        <v>29</v>
      </c>
      <c r="C27" s="43">
        <f t="shared" si="5"/>
        <v>4211</v>
      </c>
      <c r="D27" s="97">
        <f t="shared" si="6"/>
        <v>4227</v>
      </c>
      <c r="E27" s="55">
        <f t="shared" si="3"/>
        <v>104.75124378109453</v>
      </c>
      <c r="F27" s="52">
        <f t="shared" si="4"/>
        <v>99.621480955760589</v>
      </c>
      <c r="G27" s="76"/>
      <c r="H27" s="88">
        <v>20</v>
      </c>
      <c r="I27" s="3">
        <v>4</v>
      </c>
      <c r="J27" s="160" t="s">
        <v>11</v>
      </c>
      <c r="K27" s="120">
        <f t="shared" si="1"/>
        <v>40</v>
      </c>
      <c r="L27" s="160" t="s">
        <v>2</v>
      </c>
      <c r="M27" s="322">
        <v>1338</v>
      </c>
      <c r="N27" s="89">
        <f t="shared" si="2"/>
        <v>1368</v>
      </c>
      <c r="R27" s="48"/>
      <c r="S27" s="26"/>
      <c r="T27" s="26"/>
      <c r="U27" s="26"/>
      <c r="V27" s="26"/>
    </row>
    <row r="28" spans="1:22" ht="13.5" customHeight="1">
      <c r="A28" s="61">
        <v>7</v>
      </c>
      <c r="B28" s="160" t="s">
        <v>24</v>
      </c>
      <c r="C28" s="43">
        <f t="shared" si="5"/>
        <v>2526</v>
      </c>
      <c r="D28" s="97">
        <f t="shared" si="6"/>
        <v>1202</v>
      </c>
      <c r="E28" s="55">
        <f t="shared" si="3"/>
        <v>166.18421052631578</v>
      </c>
      <c r="F28" s="52">
        <f t="shared" si="4"/>
        <v>210.14975041597336</v>
      </c>
      <c r="G28" s="62"/>
      <c r="H28" s="290">
        <v>12</v>
      </c>
      <c r="I28" s="3">
        <v>27</v>
      </c>
      <c r="J28" s="160" t="s">
        <v>31</v>
      </c>
      <c r="K28" s="120">
        <f t="shared" si="1"/>
        <v>26</v>
      </c>
      <c r="L28" s="160" t="s">
        <v>30</v>
      </c>
      <c r="M28" s="322">
        <v>553</v>
      </c>
      <c r="N28" s="89">
        <f t="shared" si="2"/>
        <v>1048</v>
      </c>
      <c r="R28" s="48"/>
      <c r="S28" s="26"/>
      <c r="T28" s="26"/>
      <c r="U28" s="26"/>
      <c r="V28" s="26"/>
    </row>
    <row r="29" spans="1:22" ht="13.5" customHeight="1" thickBot="1">
      <c r="A29" s="61">
        <v>8</v>
      </c>
      <c r="B29" s="160" t="s">
        <v>2</v>
      </c>
      <c r="C29" s="43">
        <f t="shared" si="5"/>
        <v>1368</v>
      </c>
      <c r="D29" s="97">
        <f t="shared" si="6"/>
        <v>771</v>
      </c>
      <c r="E29" s="55">
        <f t="shared" si="3"/>
        <v>102.24215246636771</v>
      </c>
      <c r="F29" s="52">
        <f t="shared" si="4"/>
        <v>177.43190661478599</v>
      </c>
      <c r="G29" s="73"/>
      <c r="H29" s="88">
        <v>5</v>
      </c>
      <c r="I29" s="3">
        <v>32</v>
      </c>
      <c r="J29" s="160" t="s">
        <v>35</v>
      </c>
      <c r="K29" s="181">
        <f t="shared" si="1"/>
        <v>17</v>
      </c>
      <c r="L29" s="162" t="s">
        <v>21</v>
      </c>
      <c r="M29" s="323">
        <v>1074</v>
      </c>
      <c r="N29" s="89">
        <f t="shared" si="2"/>
        <v>1043</v>
      </c>
      <c r="R29" s="48"/>
      <c r="S29" s="26"/>
      <c r="T29" s="26"/>
      <c r="U29" s="26"/>
      <c r="V29" s="26"/>
    </row>
    <row r="30" spans="1:22" ht="13.5" customHeight="1" thickTop="1">
      <c r="A30" s="61">
        <v>9</v>
      </c>
      <c r="B30" s="160" t="s">
        <v>30</v>
      </c>
      <c r="C30" s="43">
        <f t="shared" si="5"/>
        <v>1048</v>
      </c>
      <c r="D30" s="97">
        <f t="shared" si="6"/>
        <v>1020</v>
      </c>
      <c r="E30" s="55">
        <f t="shared" si="3"/>
        <v>189.5117540687161</v>
      </c>
      <c r="F30" s="52">
        <f t="shared" si="4"/>
        <v>102.74509803921568</v>
      </c>
      <c r="G30" s="72"/>
      <c r="H30" s="88">
        <v>1</v>
      </c>
      <c r="I30" s="3">
        <v>15</v>
      </c>
      <c r="J30" s="160" t="s">
        <v>20</v>
      </c>
      <c r="K30" s="114"/>
      <c r="L30" s="333" t="s">
        <v>107</v>
      </c>
      <c r="M30" s="324">
        <v>94473</v>
      </c>
      <c r="N30" s="89">
        <f>SUM(H44)</f>
        <v>84789</v>
      </c>
      <c r="R30" s="48"/>
      <c r="S30" s="26"/>
      <c r="T30" s="26"/>
      <c r="U30" s="26"/>
      <c r="V30" s="26"/>
    </row>
    <row r="31" spans="1:22" ht="13.5" customHeight="1" thickBot="1">
      <c r="A31" s="74">
        <v>10</v>
      </c>
      <c r="B31" s="162" t="s">
        <v>21</v>
      </c>
      <c r="C31" s="43">
        <f t="shared" si="5"/>
        <v>1043</v>
      </c>
      <c r="D31" s="97">
        <f t="shared" si="6"/>
        <v>1051</v>
      </c>
      <c r="E31" s="56">
        <f t="shared" si="3"/>
        <v>97.113594040968337</v>
      </c>
      <c r="F31" s="63">
        <f t="shared" si="4"/>
        <v>99.238820171265459</v>
      </c>
      <c r="G31" s="75"/>
      <c r="H31" s="88">
        <v>1</v>
      </c>
      <c r="I31" s="3">
        <v>23</v>
      </c>
      <c r="J31" s="160" t="s">
        <v>27</v>
      </c>
      <c r="K31" s="45"/>
      <c r="L31" s="216"/>
      <c r="R31" s="48"/>
      <c r="S31" s="26"/>
      <c r="T31" s="26"/>
      <c r="U31" s="26"/>
      <c r="V31" s="26"/>
    </row>
    <row r="32" spans="1:22" ht="13.5" customHeight="1" thickBot="1">
      <c r="A32" s="65"/>
      <c r="B32" s="66" t="s">
        <v>57</v>
      </c>
      <c r="C32" s="67">
        <f>SUM(H44)</f>
        <v>84789</v>
      </c>
      <c r="D32" s="67">
        <f>SUM(L14)</f>
        <v>72731</v>
      </c>
      <c r="E32" s="68">
        <f>SUM(N30/M30*100)</f>
        <v>89.749452224445079</v>
      </c>
      <c r="F32" s="63">
        <f t="shared" si="4"/>
        <v>116.57890033135803</v>
      </c>
      <c r="G32" s="71"/>
      <c r="H32" s="89">
        <v>0</v>
      </c>
      <c r="I32" s="3">
        <v>2</v>
      </c>
      <c r="J32" s="160" t="s">
        <v>6</v>
      </c>
      <c r="K32" s="45"/>
      <c r="L32" s="29"/>
      <c r="R32" s="48"/>
      <c r="S32" s="26"/>
      <c r="T32" s="26"/>
      <c r="U32" s="26"/>
      <c r="V32" s="26"/>
    </row>
    <row r="33" spans="3:30" ht="13.5" customHeight="1">
      <c r="H33" s="88">
        <v>0</v>
      </c>
      <c r="I33" s="3">
        <v>3</v>
      </c>
      <c r="J33" s="160" t="s">
        <v>10</v>
      </c>
      <c r="K33" s="45"/>
      <c r="L33" s="29"/>
      <c r="R33" s="48"/>
      <c r="S33" s="26"/>
      <c r="T33" s="26"/>
      <c r="U33" s="26"/>
      <c r="V33" s="26"/>
    </row>
    <row r="34" spans="3:30" ht="13.5" customHeight="1">
      <c r="C34" s="10"/>
      <c r="D34" s="10"/>
      <c r="H34" s="122">
        <v>0</v>
      </c>
      <c r="I34" s="3">
        <v>7</v>
      </c>
      <c r="J34" s="160" t="s">
        <v>14</v>
      </c>
      <c r="K34" s="45"/>
      <c r="L34" s="29"/>
      <c r="R34" s="48"/>
      <c r="S34" s="26"/>
      <c r="T34" s="26"/>
      <c r="U34" s="26"/>
      <c r="V34" s="26"/>
    </row>
    <row r="35" spans="3:30" ht="13.5" customHeight="1">
      <c r="H35" s="408">
        <v>0</v>
      </c>
      <c r="I35" s="3">
        <v>8</v>
      </c>
      <c r="J35" s="160" t="s">
        <v>15</v>
      </c>
      <c r="K35" s="45"/>
      <c r="L35" s="29"/>
      <c r="R35" s="48"/>
      <c r="S35" s="26"/>
      <c r="T35" s="26"/>
      <c r="U35" s="26"/>
      <c r="V35" s="26"/>
    </row>
    <row r="36" spans="3:30" ht="13.5" customHeight="1">
      <c r="H36" s="88">
        <v>0</v>
      </c>
      <c r="I36" s="3">
        <v>10</v>
      </c>
      <c r="J36" s="160" t="s">
        <v>16</v>
      </c>
      <c r="K36" s="45"/>
      <c r="L36" s="29"/>
      <c r="R36" s="48"/>
      <c r="S36" s="26"/>
      <c r="T36" s="26"/>
      <c r="U36" s="26"/>
      <c r="V36" s="26"/>
    </row>
    <row r="37" spans="3:30" ht="13.5" customHeight="1">
      <c r="H37" s="88">
        <v>0</v>
      </c>
      <c r="I37" s="3">
        <v>19</v>
      </c>
      <c r="J37" s="160" t="s">
        <v>23</v>
      </c>
      <c r="K37" s="45"/>
      <c r="L37" s="26"/>
      <c r="R37" s="48"/>
      <c r="S37" s="26"/>
      <c r="T37" s="26"/>
      <c r="U37" s="26"/>
      <c r="V37" s="90"/>
    </row>
    <row r="38" spans="3:30" ht="13.5" customHeight="1">
      <c r="H38" s="88">
        <v>0</v>
      </c>
      <c r="I38" s="3">
        <v>28</v>
      </c>
      <c r="J38" s="160" t="s">
        <v>32</v>
      </c>
      <c r="K38" s="45"/>
      <c r="L38" s="26"/>
      <c r="R38" s="48"/>
      <c r="S38" s="26"/>
      <c r="T38" s="26"/>
      <c r="U38" s="26"/>
      <c r="V38" s="26"/>
    </row>
    <row r="39" spans="3:30" ht="13.5" customHeight="1">
      <c r="H39" s="88">
        <v>0</v>
      </c>
      <c r="I39" s="3">
        <v>29</v>
      </c>
      <c r="J39" s="160" t="s">
        <v>54</v>
      </c>
      <c r="K39" s="45"/>
      <c r="L39" s="26"/>
      <c r="R39" s="48"/>
      <c r="S39" s="26"/>
      <c r="T39" s="26"/>
      <c r="U39" s="26"/>
      <c r="V39" s="26"/>
    </row>
    <row r="40" spans="3:30" ht="13.5" customHeight="1">
      <c r="H40" s="88">
        <v>0</v>
      </c>
      <c r="I40" s="3">
        <v>30</v>
      </c>
      <c r="J40" s="160" t="s">
        <v>33</v>
      </c>
      <c r="K40" s="45"/>
      <c r="L40" s="26"/>
      <c r="R40" s="48"/>
      <c r="S40" s="26"/>
      <c r="T40" s="26"/>
      <c r="U40" s="26"/>
      <c r="V40" s="26"/>
    </row>
    <row r="41" spans="3:30" ht="13.5" customHeight="1">
      <c r="H41" s="88">
        <v>0</v>
      </c>
      <c r="I41" s="3">
        <v>35</v>
      </c>
      <c r="J41" s="160" t="s">
        <v>36</v>
      </c>
      <c r="K41" s="45"/>
      <c r="L41" s="26"/>
      <c r="R41" s="48"/>
      <c r="S41" s="26"/>
      <c r="T41" s="26"/>
      <c r="U41" s="26"/>
      <c r="V41" s="26"/>
    </row>
    <row r="42" spans="3:30" ht="13.5" customHeight="1">
      <c r="H42" s="88">
        <v>0</v>
      </c>
      <c r="I42" s="3">
        <v>37</v>
      </c>
      <c r="J42" s="160" t="s">
        <v>37</v>
      </c>
      <c r="K42" s="45"/>
      <c r="L42" s="26"/>
      <c r="R42" s="48"/>
      <c r="S42" s="26"/>
      <c r="T42" s="26"/>
      <c r="U42" s="26"/>
      <c r="V42" s="26"/>
    </row>
    <row r="43" spans="3:30" ht="13.5" customHeight="1">
      <c r="H43" s="88">
        <v>0</v>
      </c>
      <c r="I43" s="3">
        <v>39</v>
      </c>
      <c r="J43" s="160" t="s">
        <v>39</v>
      </c>
      <c r="K43" s="45"/>
      <c r="L43" s="26"/>
      <c r="R43" s="48"/>
      <c r="S43" s="30"/>
      <c r="T43" s="30"/>
      <c r="U43" s="30"/>
      <c r="V43" s="30"/>
    </row>
    <row r="44" spans="3:30" ht="13.5" customHeight="1">
      <c r="H44" s="117">
        <f>SUM(H4:H43)</f>
        <v>84789</v>
      </c>
      <c r="I44" s="3"/>
      <c r="J44" s="160" t="s">
        <v>48</v>
      </c>
      <c r="K44" s="54"/>
      <c r="R44" s="48"/>
    </row>
    <row r="45" spans="3:30" ht="13.5" customHeight="1">
      <c r="R45" s="108"/>
    </row>
    <row r="46" spans="3:30" ht="13.5" customHeight="1"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>
      <c r="I47" t="s">
        <v>49</v>
      </c>
      <c r="J47" s="46"/>
      <c r="L47" s="47"/>
      <c r="N47" s="47"/>
      <c r="R47" s="48"/>
      <c r="S47" s="26"/>
      <c r="T47" s="26"/>
      <c r="U47" s="26"/>
      <c r="V47" s="26"/>
    </row>
    <row r="48" spans="3:30" ht="13.5" customHeight="1">
      <c r="H48" s="183" t="s">
        <v>212</v>
      </c>
      <c r="I48" s="3"/>
      <c r="J48" s="178" t="s">
        <v>104</v>
      </c>
      <c r="K48" s="81"/>
      <c r="L48" s="297" t="s">
        <v>196</v>
      </c>
      <c r="N48" s="48"/>
      <c r="R48" s="48"/>
      <c r="S48" s="26"/>
      <c r="T48" s="26"/>
      <c r="U48" s="26"/>
      <c r="V48" s="26"/>
    </row>
    <row r="49" spans="1:22" ht="13.5" customHeight="1">
      <c r="H49" s="7" t="s">
        <v>99</v>
      </c>
      <c r="I49" s="3"/>
      <c r="J49" s="144" t="s">
        <v>9</v>
      </c>
      <c r="K49" s="98"/>
      <c r="L49" s="94" t="s">
        <v>99</v>
      </c>
      <c r="N49" s="48"/>
      <c r="R49" s="48"/>
      <c r="S49" s="26"/>
      <c r="T49" s="26"/>
      <c r="U49" s="26"/>
      <c r="V49" s="26"/>
    </row>
    <row r="50" spans="1:22" ht="13.5" customHeight="1">
      <c r="H50" s="89">
        <v>283745</v>
      </c>
      <c r="I50" s="160">
        <v>17</v>
      </c>
      <c r="J50" s="160" t="s">
        <v>21</v>
      </c>
      <c r="K50" s="123">
        <f>SUM(I50)</f>
        <v>17</v>
      </c>
      <c r="L50" s="298">
        <v>256155</v>
      </c>
      <c r="M50" s="79"/>
      <c r="N50" s="48"/>
      <c r="O50" s="26"/>
      <c r="R50" s="48"/>
      <c r="S50" s="26"/>
      <c r="T50" s="26"/>
      <c r="U50" s="26"/>
      <c r="V50" s="26"/>
    </row>
    <row r="51" spans="1:22" ht="13.5" customHeight="1">
      <c r="H51" s="88">
        <v>105992</v>
      </c>
      <c r="I51" s="160">
        <v>36</v>
      </c>
      <c r="J51" s="160" t="s">
        <v>5</v>
      </c>
      <c r="K51" s="123">
        <f t="shared" ref="K51:K59" si="7">SUM(I51)</f>
        <v>36</v>
      </c>
      <c r="L51" s="298">
        <v>79466</v>
      </c>
      <c r="M51" s="79"/>
      <c r="N51" s="48"/>
      <c r="O51" s="26"/>
      <c r="R51" s="48"/>
      <c r="S51" s="26"/>
      <c r="T51" s="26"/>
      <c r="U51" s="26"/>
      <c r="V51" s="26"/>
    </row>
    <row r="52" spans="1:22" ht="13.5" customHeight="1">
      <c r="H52" s="88">
        <v>20150</v>
      </c>
      <c r="I52" s="160">
        <v>16</v>
      </c>
      <c r="J52" s="160" t="s">
        <v>3</v>
      </c>
      <c r="K52" s="123">
        <f t="shared" si="7"/>
        <v>16</v>
      </c>
      <c r="L52" s="298">
        <v>19721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>
      <c r="H53" s="88">
        <v>14915</v>
      </c>
      <c r="I53" s="160">
        <v>26</v>
      </c>
      <c r="J53" s="160" t="s">
        <v>30</v>
      </c>
      <c r="K53" s="123">
        <f t="shared" si="7"/>
        <v>26</v>
      </c>
      <c r="L53" s="298">
        <v>16211</v>
      </c>
      <c r="M53" s="79"/>
      <c r="N53" s="48"/>
      <c r="R53" s="48"/>
      <c r="S53" s="26"/>
      <c r="T53" s="26"/>
      <c r="U53" s="26"/>
      <c r="V53" s="26"/>
    </row>
    <row r="54" spans="1:22" ht="13.5" customHeight="1">
      <c r="A54" s="58" t="s">
        <v>46</v>
      </c>
      <c r="B54" s="59" t="s">
        <v>47</v>
      </c>
      <c r="C54" s="59" t="s">
        <v>206</v>
      </c>
      <c r="D54" s="59" t="s">
        <v>191</v>
      </c>
      <c r="E54" s="59" t="s">
        <v>41</v>
      </c>
      <c r="F54" s="59" t="s">
        <v>50</v>
      </c>
      <c r="G54" s="60" t="s">
        <v>52</v>
      </c>
      <c r="H54" s="88">
        <v>11526</v>
      </c>
      <c r="I54" s="160">
        <v>24</v>
      </c>
      <c r="J54" s="160" t="s">
        <v>28</v>
      </c>
      <c r="K54" s="123">
        <f t="shared" si="7"/>
        <v>24</v>
      </c>
      <c r="L54" s="298">
        <v>11775</v>
      </c>
      <c r="M54" s="79"/>
      <c r="N54" s="48"/>
      <c r="R54" s="48"/>
      <c r="S54" s="26"/>
      <c r="T54" s="26"/>
      <c r="U54" s="26"/>
      <c r="V54" s="26"/>
    </row>
    <row r="55" spans="1:22" ht="13.5" customHeight="1">
      <c r="A55" s="61">
        <v>1</v>
      </c>
      <c r="B55" s="160" t="s">
        <v>21</v>
      </c>
      <c r="C55" s="43">
        <f>SUM(H50)</f>
        <v>283745</v>
      </c>
      <c r="D55" s="5">
        <f t="shared" ref="D55:D64" si="8">SUM(L50)</f>
        <v>256155</v>
      </c>
      <c r="E55" s="52">
        <f>SUM(N66/M66*100)</f>
        <v>68.09449642782576</v>
      </c>
      <c r="F55" s="52">
        <f t="shared" ref="F55:F65" si="9">SUM(C55/D55*100)</f>
        <v>110.77082235365306</v>
      </c>
      <c r="G55" s="62"/>
      <c r="H55" s="290">
        <v>11343</v>
      </c>
      <c r="I55" s="160">
        <v>40</v>
      </c>
      <c r="J55" s="160" t="s">
        <v>2</v>
      </c>
      <c r="K55" s="123">
        <f t="shared" si="7"/>
        <v>40</v>
      </c>
      <c r="L55" s="298">
        <v>10467</v>
      </c>
      <c r="M55" s="79"/>
      <c r="N55" s="48"/>
      <c r="R55" s="48"/>
      <c r="S55" s="26"/>
      <c r="T55" s="26"/>
      <c r="U55" s="26"/>
      <c r="V55" s="26"/>
    </row>
    <row r="56" spans="1:22" ht="13.5" customHeight="1">
      <c r="A56" s="61">
        <v>2</v>
      </c>
      <c r="B56" s="160" t="s">
        <v>5</v>
      </c>
      <c r="C56" s="43">
        <f t="shared" ref="C56:C64" si="10">SUM(H51)</f>
        <v>105992</v>
      </c>
      <c r="D56" s="5">
        <f t="shared" si="8"/>
        <v>79466</v>
      </c>
      <c r="E56" s="52">
        <f t="shared" ref="E56:E65" si="11">SUM(N67/M67*100)</f>
        <v>96.668338729536231</v>
      </c>
      <c r="F56" s="52">
        <f t="shared" si="9"/>
        <v>133.38031359323483</v>
      </c>
      <c r="G56" s="62"/>
      <c r="H56" s="88">
        <v>9842</v>
      </c>
      <c r="I56" s="160">
        <v>37</v>
      </c>
      <c r="J56" s="160" t="s">
        <v>37</v>
      </c>
      <c r="K56" s="123">
        <f t="shared" si="7"/>
        <v>37</v>
      </c>
      <c r="L56" s="298">
        <v>6983</v>
      </c>
      <c r="M56" s="79"/>
      <c r="N56" s="48"/>
      <c r="R56" s="48"/>
      <c r="S56" s="26"/>
      <c r="T56" s="26"/>
      <c r="U56" s="26"/>
      <c r="V56" s="26"/>
    </row>
    <row r="57" spans="1:22" ht="13.5" customHeight="1">
      <c r="A57" s="61">
        <v>3</v>
      </c>
      <c r="B57" s="160" t="s">
        <v>3</v>
      </c>
      <c r="C57" s="43">
        <f t="shared" si="10"/>
        <v>20150</v>
      </c>
      <c r="D57" s="5">
        <f t="shared" si="8"/>
        <v>19721</v>
      </c>
      <c r="E57" s="52">
        <f t="shared" si="11"/>
        <v>97.569242688359481</v>
      </c>
      <c r="F57" s="52">
        <f t="shared" si="9"/>
        <v>102.17534607778511</v>
      </c>
      <c r="G57" s="62"/>
      <c r="H57" s="290">
        <v>9575</v>
      </c>
      <c r="I57" s="160">
        <v>33</v>
      </c>
      <c r="J57" s="160" t="s">
        <v>0</v>
      </c>
      <c r="K57" s="123">
        <f t="shared" si="7"/>
        <v>33</v>
      </c>
      <c r="L57" s="298">
        <v>12617</v>
      </c>
      <c r="M57" s="79"/>
      <c r="N57" s="48"/>
      <c r="R57" s="48"/>
      <c r="S57" s="26"/>
      <c r="T57" s="26"/>
      <c r="U57" s="26"/>
      <c r="V57" s="26"/>
    </row>
    <row r="58" spans="1:22" ht="13.5" customHeight="1">
      <c r="A58" s="61">
        <v>4</v>
      </c>
      <c r="B58" s="160" t="s">
        <v>30</v>
      </c>
      <c r="C58" s="43">
        <f t="shared" si="10"/>
        <v>14915</v>
      </c>
      <c r="D58" s="5">
        <f t="shared" si="8"/>
        <v>16211</v>
      </c>
      <c r="E58" s="52">
        <f t="shared" si="11"/>
        <v>74.400159624881525</v>
      </c>
      <c r="F58" s="52">
        <f t="shared" si="9"/>
        <v>92.005428412806125</v>
      </c>
      <c r="G58" s="62"/>
      <c r="H58" s="377">
        <v>9452</v>
      </c>
      <c r="I58" s="162">
        <v>38</v>
      </c>
      <c r="J58" s="162" t="s">
        <v>38</v>
      </c>
      <c r="K58" s="123">
        <f t="shared" si="7"/>
        <v>38</v>
      </c>
      <c r="L58" s="296">
        <v>14442</v>
      </c>
      <c r="M58" s="79"/>
      <c r="N58" s="48"/>
      <c r="R58" s="48"/>
      <c r="S58" s="26"/>
      <c r="T58" s="26"/>
      <c r="U58" s="26"/>
      <c r="V58" s="26"/>
    </row>
    <row r="59" spans="1:22" ht="13.5" customHeight="1" thickBot="1">
      <c r="A59" s="61">
        <v>5</v>
      </c>
      <c r="B59" s="160" t="s">
        <v>28</v>
      </c>
      <c r="C59" s="43">
        <f t="shared" si="10"/>
        <v>11526</v>
      </c>
      <c r="D59" s="5">
        <f t="shared" si="8"/>
        <v>11775</v>
      </c>
      <c r="E59" s="52">
        <f t="shared" si="11"/>
        <v>81.043453803965676</v>
      </c>
      <c r="F59" s="52">
        <f t="shared" si="9"/>
        <v>97.885350318471339</v>
      </c>
      <c r="G59" s="72"/>
      <c r="H59" s="377">
        <v>7281</v>
      </c>
      <c r="I59" s="162">
        <v>25</v>
      </c>
      <c r="J59" s="162" t="s">
        <v>29</v>
      </c>
      <c r="K59" s="123">
        <f t="shared" si="7"/>
        <v>25</v>
      </c>
      <c r="L59" s="296">
        <v>7048</v>
      </c>
      <c r="M59" s="79"/>
      <c r="N59" s="48"/>
      <c r="R59" s="48"/>
      <c r="S59" s="26"/>
      <c r="T59" s="26"/>
      <c r="U59" s="26"/>
      <c r="V59" s="26"/>
    </row>
    <row r="60" spans="1:22" ht="13.5" customHeight="1">
      <c r="A60" s="61">
        <v>6</v>
      </c>
      <c r="B60" s="160" t="s">
        <v>2</v>
      </c>
      <c r="C60" s="43">
        <f t="shared" si="10"/>
        <v>11343</v>
      </c>
      <c r="D60" s="5">
        <f t="shared" si="8"/>
        <v>10467</v>
      </c>
      <c r="E60" s="52">
        <f t="shared" si="11"/>
        <v>81.928494041170097</v>
      </c>
      <c r="F60" s="52">
        <f t="shared" si="9"/>
        <v>108.36916021782746</v>
      </c>
      <c r="G60" s="62"/>
      <c r="H60" s="384">
        <v>4163</v>
      </c>
      <c r="I60" s="221">
        <v>34</v>
      </c>
      <c r="J60" s="221" t="s">
        <v>1</v>
      </c>
      <c r="K60" s="81" t="s">
        <v>8</v>
      </c>
      <c r="L60" s="411">
        <v>451110</v>
      </c>
      <c r="R60" s="48"/>
      <c r="S60" s="26"/>
      <c r="T60" s="26"/>
      <c r="U60" s="26"/>
      <c r="V60" s="26"/>
    </row>
    <row r="61" spans="1:22" ht="13.5" customHeight="1">
      <c r="A61" s="61">
        <v>7</v>
      </c>
      <c r="B61" s="160" t="s">
        <v>37</v>
      </c>
      <c r="C61" s="43">
        <f t="shared" si="10"/>
        <v>9842</v>
      </c>
      <c r="D61" s="5">
        <f t="shared" si="8"/>
        <v>6983</v>
      </c>
      <c r="E61" s="52">
        <f t="shared" si="11"/>
        <v>105.0709939148073</v>
      </c>
      <c r="F61" s="52">
        <f t="shared" si="9"/>
        <v>140.94228841472147</v>
      </c>
      <c r="G61" s="62"/>
      <c r="H61" s="88">
        <v>3507</v>
      </c>
      <c r="I61" s="160">
        <v>15</v>
      </c>
      <c r="J61" s="160" t="s">
        <v>20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>
      <c r="A62" s="61">
        <v>8</v>
      </c>
      <c r="B62" s="160" t="s">
        <v>0</v>
      </c>
      <c r="C62" s="43">
        <f t="shared" si="10"/>
        <v>9575</v>
      </c>
      <c r="D62" s="5">
        <f t="shared" si="8"/>
        <v>12617</v>
      </c>
      <c r="E62" s="52">
        <f t="shared" si="11"/>
        <v>76.459314860656391</v>
      </c>
      <c r="F62" s="52">
        <f t="shared" si="9"/>
        <v>75.889672663866207</v>
      </c>
      <c r="G62" s="73"/>
      <c r="H62" s="88">
        <v>1455</v>
      </c>
      <c r="I62" s="160">
        <v>30</v>
      </c>
      <c r="J62" s="160" t="s">
        <v>98</v>
      </c>
      <c r="K62" s="50"/>
      <c r="R62" s="48"/>
      <c r="S62" s="26"/>
      <c r="T62" s="26"/>
      <c r="U62" s="26"/>
      <c r="V62" s="26"/>
    </row>
    <row r="63" spans="1:22" ht="13.5" customHeight="1">
      <c r="A63" s="61">
        <v>9</v>
      </c>
      <c r="B63" s="162" t="s">
        <v>38</v>
      </c>
      <c r="C63" s="43">
        <f t="shared" si="10"/>
        <v>9452</v>
      </c>
      <c r="D63" s="5">
        <f t="shared" si="8"/>
        <v>14442</v>
      </c>
      <c r="E63" s="52">
        <f t="shared" si="11"/>
        <v>106.70580266425829</v>
      </c>
      <c r="F63" s="52">
        <f t="shared" si="9"/>
        <v>65.447998892120211</v>
      </c>
      <c r="G63" s="72"/>
      <c r="H63" s="88">
        <v>1056</v>
      </c>
      <c r="I63" s="160">
        <v>35</v>
      </c>
      <c r="J63" s="160" t="s">
        <v>36</v>
      </c>
      <c r="K63" s="45"/>
      <c r="L63" s="26"/>
      <c r="R63" s="48"/>
      <c r="S63" s="26"/>
      <c r="T63" s="26"/>
      <c r="U63" s="26"/>
      <c r="V63" s="26"/>
    </row>
    <row r="64" spans="1:22" ht="13.5" customHeight="1" thickBot="1">
      <c r="A64" s="74">
        <v>10</v>
      </c>
      <c r="B64" s="162" t="s">
        <v>29</v>
      </c>
      <c r="C64" s="43">
        <f t="shared" si="10"/>
        <v>7281</v>
      </c>
      <c r="D64" s="5">
        <f t="shared" si="8"/>
        <v>7048</v>
      </c>
      <c r="E64" s="57">
        <f t="shared" si="11"/>
        <v>86.493228795438341</v>
      </c>
      <c r="F64" s="52">
        <f t="shared" si="9"/>
        <v>103.30590238365494</v>
      </c>
      <c r="G64" s="75"/>
      <c r="H64" s="122">
        <v>909</v>
      </c>
      <c r="I64" s="160">
        <v>21</v>
      </c>
      <c r="J64" s="160" t="s">
        <v>25</v>
      </c>
      <c r="K64" s="45"/>
      <c r="L64" s="26"/>
      <c r="R64" s="48"/>
      <c r="S64" s="26"/>
      <c r="T64" s="26"/>
      <c r="U64" s="26"/>
      <c r="V64" s="26"/>
    </row>
    <row r="65" spans="1:22" ht="13.5" customHeight="1" thickBot="1">
      <c r="A65" s="65"/>
      <c r="B65" s="66" t="s">
        <v>57</v>
      </c>
      <c r="C65" s="67">
        <f>SUM(H90)</f>
        <v>497605</v>
      </c>
      <c r="D65" s="67">
        <f>SUM(L60)</f>
        <v>451110</v>
      </c>
      <c r="E65" s="70">
        <f t="shared" si="11"/>
        <v>76.48695384851861</v>
      </c>
      <c r="F65" s="70">
        <f t="shared" si="9"/>
        <v>110.30679878521867</v>
      </c>
      <c r="G65" s="71"/>
      <c r="H65" s="89">
        <v>818</v>
      </c>
      <c r="I65" s="160">
        <v>14</v>
      </c>
      <c r="J65" s="160" t="s">
        <v>19</v>
      </c>
      <c r="L65" s="190" t="s">
        <v>104</v>
      </c>
      <c r="M65" s="141" t="s">
        <v>63</v>
      </c>
      <c r="N65" t="s">
        <v>75</v>
      </c>
      <c r="R65" s="48"/>
      <c r="S65" s="26"/>
      <c r="T65" s="26"/>
      <c r="U65" s="26"/>
      <c r="V65" s="26"/>
    </row>
    <row r="66" spans="1:22" ht="13.5" customHeight="1">
      <c r="H66" s="88">
        <v>697</v>
      </c>
      <c r="I66" s="160">
        <v>29</v>
      </c>
      <c r="J66" s="160" t="s">
        <v>54</v>
      </c>
      <c r="K66" s="116">
        <f>SUM(I50)</f>
        <v>17</v>
      </c>
      <c r="L66" s="160" t="s">
        <v>21</v>
      </c>
      <c r="M66" s="309">
        <v>416693</v>
      </c>
      <c r="N66" s="89">
        <f>SUM(H50)</f>
        <v>283745</v>
      </c>
      <c r="R66" s="48"/>
      <c r="S66" s="26"/>
      <c r="T66" s="26"/>
      <c r="U66" s="26"/>
      <c r="V66" s="26"/>
    </row>
    <row r="67" spans="1:22" ht="13.5" customHeight="1">
      <c r="H67" s="88">
        <v>493</v>
      </c>
      <c r="I67" s="160">
        <v>1</v>
      </c>
      <c r="J67" s="160" t="s">
        <v>4</v>
      </c>
      <c r="K67" s="116">
        <f t="shared" ref="K67:K75" si="12">SUM(I51)</f>
        <v>36</v>
      </c>
      <c r="L67" s="160" t="s">
        <v>5</v>
      </c>
      <c r="M67" s="307">
        <v>109645</v>
      </c>
      <c r="N67" s="89">
        <f t="shared" ref="N67:N75" si="13">SUM(H51)</f>
        <v>105992</v>
      </c>
      <c r="R67" s="48"/>
      <c r="S67" s="26"/>
      <c r="T67" s="26"/>
      <c r="U67" s="26"/>
      <c r="V67" s="26"/>
    </row>
    <row r="68" spans="1:22" ht="13.5" customHeight="1">
      <c r="C68" s="26"/>
      <c r="H68" s="88">
        <v>377</v>
      </c>
      <c r="I68" s="160">
        <v>13</v>
      </c>
      <c r="J68" s="160" t="s">
        <v>7</v>
      </c>
      <c r="K68" s="116">
        <f t="shared" si="12"/>
        <v>16</v>
      </c>
      <c r="L68" s="160" t="s">
        <v>3</v>
      </c>
      <c r="M68" s="307">
        <v>20652</v>
      </c>
      <c r="N68" s="89">
        <f t="shared" si="13"/>
        <v>20150</v>
      </c>
      <c r="R68" s="48"/>
      <c r="S68" s="26"/>
      <c r="T68" s="26"/>
      <c r="U68" s="26"/>
      <c r="V68" s="26"/>
    </row>
    <row r="69" spans="1:22" ht="13.5" customHeight="1">
      <c r="H69" s="88">
        <v>107</v>
      </c>
      <c r="I69" s="160">
        <v>9</v>
      </c>
      <c r="J69" s="3" t="s">
        <v>164</v>
      </c>
      <c r="K69" s="116">
        <f t="shared" si="12"/>
        <v>26</v>
      </c>
      <c r="L69" s="160" t="s">
        <v>30</v>
      </c>
      <c r="M69" s="307">
        <v>20047</v>
      </c>
      <c r="N69" s="89">
        <f t="shared" si="13"/>
        <v>14915</v>
      </c>
      <c r="R69" s="48"/>
      <c r="S69" s="26"/>
      <c r="T69" s="26"/>
      <c r="U69" s="26"/>
      <c r="V69" s="26"/>
    </row>
    <row r="70" spans="1:22" ht="13.5" customHeight="1">
      <c r="H70" s="88">
        <v>90</v>
      </c>
      <c r="I70" s="160">
        <v>23</v>
      </c>
      <c r="J70" s="160" t="s">
        <v>27</v>
      </c>
      <c r="K70" s="116">
        <f t="shared" si="12"/>
        <v>24</v>
      </c>
      <c r="L70" s="160" t="s">
        <v>28</v>
      </c>
      <c r="M70" s="307">
        <v>14222</v>
      </c>
      <c r="N70" s="89">
        <f t="shared" si="13"/>
        <v>11526</v>
      </c>
      <c r="R70" s="48"/>
      <c r="S70" s="26"/>
      <c r="T70" s="26"/>
      <c r="U70" s="26"/>
      <c r="V70" s="26"/>
    </row>
    <row r="71" spans="1:22" ht="13.5" customHeight="1">
      <c r="H71" s="193">
        <v>26</v>
      </c>
      <c r="I71" s="160">
        <v>27</v>
      </c>
      <c r="J71" s="160" t="s">
        <v>31</v>
      </c>
      <c r="K71" s="116">
        <f t="shared" si="12"/>
        <v>40</v>
      </c>
      <c r="L71" s="160" t="s">
        <v>2</v>
      </c>
      <c r="M71" s="307">
        <v>13845</v>
      </c>
      <c r="N71" s="89">
        <f t="shared" si="13"/>
        <v>11343</v>
      </c>
      <c r="R71" s="48"/>
      <c r="S71" s="26"/>
      <c r="T71" s="26"/>
      <c r="U71" s="26"/>
      <c r="V71" s="26"/>
    </row>
    <row r="72" spans="1:22" ht="13.5" customHeight="1">
      <c r="H72" s="88">
        <v>25</v>
      </c>
      <c r="I72" s="160">
        <v>39</v>
      </c>
      <c r="J72" s="160" t="s">
        <v>39</v>
      </c>
      <c r="K72" s="116">
        <f t="shared" si="12"/>
        <v>37</v>
      </c>
      <c r="L72" s="160" t="s">
        <v>37</v>
      </c>
      <c r="M72" s="307">
        <v>9367</v>
      </c>
      <c r="N72" s="89">
        <f t="shared" si="13"/>
        <v>9842</v>
      </c>
      <c r="R72" s="48"/>
      <c r="S72" s="26"/>
      <c r="T72" s="26"/>
      <c r="U72" s="26"/>
      <c r="V72" s="26"/>
    </row>
    <row r="73" spans="1:22" ht="13.5" customHeight="1">
      <c r="H73" s="88">
        <v>24</v>
      </c>
      <c r="I73" s="160">
        <v>22</v>
      </c>
      <c r="J73" s="160" t="s">
        <v>26</v>
      </c>
      <c r="K73" s="116">
        <f t="shared" si="12"/>
        <v>33</v>
      </c>
      <c r="L73" s="160" t="s">
        <v>0</v>
      </c>
      <c r="M73" s="307">
        <v>12523</v>
      </c>
      <c r="N73" s="89">
        <f t="shared" si="13"/>
        <v>9575</v>
      </c>
      <c r="R73" s="48"/>
      <c r="S73" s="26"/>
      <c r="T73" s="26"/>
      <c r="U73" s="26"/>
      <c r="V73" s="26"/>
    </row>
    <row r="74" spans="1:22" ht="13.5" customHeight="1">
      <c r="H74" s="290">
        <v>21</v>
      </c>
      <c r="I74" s="160">
        <v>28</v>
      </c>
      <c r="J74" s="160" t="s">
        <v>32</v>
      </c>
      <c r="K74" s="116">
        <f t="shared" si="12"/>
        <v>38</v>
      </c>
      <c r="L74" s="162" t="s">
        <v>38</v>
      </c>
      <c r="M74" s="308">
        <v>8858</v>
      </c>
      <c r="N74" s="89">
        <f t="shared" si="13"/>
        <v>9452</v>
      </c>
      <c r="R74" s="48"/>
      <c r="S74" s="26"/>
      <c r="T74" s="26"/>
      <c r="U74" s="26"/>
      <c r="V74" s="26"/>
    </row>
    <row r="75" spans="1:22" ht="13.5" customHeight="1" thickBot="1">
      <c r="H75" s="88">
        <v>12</v>
      </c>
      <c r="I75" s="160">
        <v>4</v>
      </c>
      <c r="J75" s="160" t="s">
        <v>11</v>
      </c>
      <c r="K75" s="116">
        <f t="shared" si="12"/>
        <v>25</v>
      </c>
      <c r="L75" s="162" t="s">
        <v>29</v>
      </c>
      <c r="M75" s="308">
        <v>8418</v>
      </c>
      <c r="N75" s="166">
        <f t="shared" si="13"/>
        <v>7281</v>
      </c>
      <c r="R75" s="48"/>
      <c r="S75" s="26"/>
      <c r="T75" s="26"/>
      <c r="U75" s="26"/>
      <c r="V75" s="26"/>
    </row>
    <row r="76" spans="1:22" ht="13.5" customHeight="1" thickTop="1">
      <c r="H76" s="290">
        <v>3</v>
      </c>
      <c r="I76" s="160">
        <v>18</v>
      </c>
      <c r="J76" s="160" t="s">
        <v>22</v>
      </c>
      <c r="K76" s="3"/>
      <c r="L76" s="333" t="s">
        <v>107</v>
      </c>
      <c r="M76" s="338">
        <v>650575</v>
      </c>
      <c r="N76" s="171">
        <f>SUM(H90)</f>
        <v>497605</v>
      </c>
      <c r="R76" s="48"/>
      <c r="S76" s="26"/>
      <c r="T76" s="26"/>
      <c r="U76" s="26"/>
      <c r="V76" s="26"/>
    </row>
    <row r="77" spans="1:22" ht="13.5" customHeight="1">
      <c r="H77" s="88">
        <v>1</v>
      </c>
      <c r="I77" s="160">
        <v>11</v>
      </c>
      <c r="J77" s="160" t="s">
        <v>17</v>
      </c>
      <c r="K77" s="45"/>
      <c r="L77" s="29"/>
      <c r="R77" s="48"/>
      <c r="S77" s="26"/>
      <c r="T77" s="26"/>
      <c r="U77" s="26"/>
      <c r="V77" s="26"/>
    </row>
    <row r="78" spans="1:22" ht="13.5" customHeight="1">
      <c r="H78" s="89">
        <v>0</v>
      </c>
      <c r="I78" s="160">
        <v>2</v>
      </c>
      <c r="J78" s="160" t="s">
        <v>6</v>
      </c>
      <c r="K78" s="45"/>
      <c r="L78" s="29"/>
      <c r="R78" s="48"/>
      <c r="S78" s="26"/>
      <c r="T78" s="26"/>
      <c r="U78" s="26"/>
      <c r="V78" s="26"/>
    </row>
    <row r="79" spans="1:22" ht="13.5" customHeight="1">
      <c r="H79" s="88">
        <v>0</v>
      </c>
      <c r="I79" s="160">
        <v>3</v>
      </c>
      <c r="J79" s="160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>
      <c r="H80" s="122">
        <v>0</v>
      </c>
      <c r="I80" s="160">
        <v>5</v>
      </c>
      <c r="J80" s="160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>
      <c r="H81" s="89">
        <v>0</v>
      </c>
      <c r="I81" s="160">
        <v>6</v>
      </c>
      <c r="J81" s="160" t="s">
        <v>13</v>
      </c>
      <c r="K81" s="45"/>
      <c r="L81" s="29"/>
      <c r="R81" s="48"/>
      <c r="S81" s="26"/>
      <c r="T81" s="26"/>
      <c r="U81" s="26"/>
      <c r="V81" s="26"/>
    </row>
    <row r="82" spans="8:22" ht="13.5" customHeight="1">
      <c r="H82" s="88">
        <v>0</v>
      </c>
      <c r="I82" s="160">
        <v>7</v>
      </c>
      <c r="J82" s="160" t="s">
        <v>14</v>
      </c>
      <c r="K82" s="45"/>
      <c r="L82" s="29"/>
      <c r="R82" s="48"/>
      <c r="S82" s="26"/>
      <c r="T82" s="26"/>
      <c r="U82" s="26"/>
      <c r="V82" s="26"/>
    </row>
    <row r="83" spans="8:22" ht="13.5" customHeight="1">
      <c r="H83" s="88">
        <v>0</v>
      </c>
      <c r="I83" s="160">
        <v>8</v>
      </c>
      <c r="J83" s="160" t="s">
        <v>15</v>
      </c>
      <c r="K83" s="45"/>
      <c r="L83" s="29"/>
      <c r="R83" s="48"/>
      <c r="S83" s="26"/>
      <c r="T83" s="26"/>
      <c r="U83" s="26"/>
      <c r="V83" s="26"/>
    </row>
    <row r="84" spans="8:22" ht="13.5" customHeight="1">
      <c r="H84" s="88">
        <v>0</v>
      </c>
      <c r="I84" s="160">
        <v>10</v>
      </c>
      <c r="J84" s="160" t="s">
        <v>16</v>
      </c>
      <c r="K84" s="45"/>
      <c r="L84" s="29"/>
      <c r="R84" s="48"/>
      <c r="S84" s="26"/>
      <c r="T84" s="26"/>
      <c r="U84" s="26"/>
      <c r="V84" s="26"/>
    </row>
    <row r="85" spans="8:22" ht="13.5" customHeight="1">
      <c r="H85" s="88">
        <v>0</v>
      </c>
      <c r="I85" s="160">
        <v>12</v>
      </c>
      <c r="J85" s="160" t="s">
        <v>18</v>
      </c>
      <c r="K85" s="45"/>
      <c r="L85" s="29"/>
      <c r="R85" s="48"/>
      <c r="S85" s="26"/>
      <c r="T85" s="26"/>
      <c r="U85" s="26"/>
      <c r="V85" s="26"/>
    </row>
    <row r="86" spans="8:22" ht="13.5" customHeight="1">
      <c r="H86" s="88">
        <v>0</v>
      </c>
      <c r="I86" s="160">
        <v>19</v>
      </c>
      <c r="J86" s="160" t="s">
        <v>23</v>
      </c>
      <c r="K86" s="45"/>
      <c r="L86" s="29"/>
      <c r="R86" s="48"/>
      <c r="S86" s="26"/>
      <c r="T86" s="26"/>
      <c r="U86" s="26"/>
      <c r="V86" s="26"/>
    </row>
    <row r="87" spans="8:22" ht="13.5" customHeight="1">
      <c r="H87" s="88">
        <v>0</v>
      </c>
      <c r="I87" s="160">
        <v>20</v>
      </c>
      <c r="J87" s="160" t="s">
        <v>24</v>
      </c>
      <c r="K87" s="45"/>
      <c r="L87" s="26"/>
      <c r="R87" s="48"/>
      <c r="S87" s="30"/>
      <c r="T87" s="30"/>
      <c r="U87" s="30"/>
    </row>
    <row r="88" spans="8:22" ht="13.5" customHeight="1">
      <c r="H88" s="290">
        <v>0</v>
      </c>
      <c r="I88" s="160">
        <v>31</v>
      </c>
      <c r="J88" s="160" t="s">
        <v>34</v>
      </c>
      <c r="K88" s="45"/>
      <c r="L88" s="26"/>
    </row>
    <row r="89" spans="8:22" ht="13.5" customHeight="1">
      <c r="H89" s="88">
        <v>0</v>
      </c>
      <c r="I89" s="160">
        <v>32</v>
      </c>
      <c r="J89" s="160" t="s">
        <v>35</v>
      </c>
      <c r="K89" s="45"/>
      <c r="L89" s="26"/>
    </row>
    <row r="90" spans="8:22" ht="13.5" customHeight="1">
      <c r="H90" s="117">
        <f>SUM(H50:H89)</f>
        <v>497605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M39" sqref="M39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2.8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462" t="s">
        <v>214</v>
      </c>
      <c r="B1" s="463"/>
      <c r="C1" s="463"/>
      <c r="D1" s="463"/>
      <c r="E1" s="463"/>
      <c r="F1" s="463"/>
      <c r="G1" s="463"/>
      <c r="I1" s="385"/>
      <c r="J1" s="396"/>
      <c r="M1" s="16"/>
      <c r="N1" t="s">
        <v>206</v>
      </c>
      <c r="O1" s="403"/>
      <c r="Q1" s="280" t="s">
        <v>191</v>
      </c>
    </row>
    <row r="2" spans="1:19" ht="13.5" customHeight="1">
      <c r="H2" s="3"/>
      <c r="I2" s="144" t="s">
        <v>9</v>
      </c>
      <c r="J2" s="8" t="s">
        <v>68</v>
      </c>
      <c r="K2" s="3" t="s">
        <v>44</v>
      </c>
      <c r="L2" s="3"/>
      <c r="M2" s="8" t="s">
        <v>9</v>
      </c>
      <c r="N2" s="404"/>
      <c r="O2" s="89"/>
      <c r="P2" s="3"/>
      <c r="Q2" s="404"/>
      <c r="R2" s="401"/>
      <c r="S2" s="402"/>
    </row>
    <row r="3" spans="1:19" ht="13.5" customHeight="1">
      <c r="H3" s="3">
        <v>17</v>
      </c>
      <c r="I3" s="160" t="s">
        <v>21</v>
      </c>
      <c r="J3" s="218">
        <v>445105</v>
      </c>
      <c r="K3" s="196">
        <v>1</v>
      </c>
      <c r="L3" s="3">
        <f>SUM(H3)</f>
        <v>17</v>
      </c>
      <c r="M3" s="160" t="s">
        <v>21</v>
      </c>
      <c r="N3" s="13">
        <f>SUM(J3)</f>
        <v>445105</v>
      </c>
      <c r="O3" s="3">
        <f>SUM(H3)</f>
        <v>17</v>
      </c>
      <c r="P3" s="160" t="s">
        <v>21</v>
      </c>
      <c r="Q3" s="197">
        <v>327851</v>
      </c>
      <c r="R3" s="401"/>
      <c r="S3" s="402"/>
    </row>
    <row r="4" spans="1:19" ht="13.5" customHeight="1">
      <c r="H4" s="3">
        <v>36</v>
      </c>
      <c r="I4" s="160" t="s">
        <v>5</v>
      </c>
      <c r="J4" s="13">
        <v>139269</v>
      </c>
      <c r="K4" s="196">
        <v>2</v>
      </c>
      <c r="L4" s="3">
        <f t="shared" ref="L4:L12" si="0">SUM(H4)</f>
        <v>36</v>
      </c>
      <c r="M4" s="160" t="s">
        <v>5</v>
      </c>
      <c r="N4" s="13">
        <f t="shared" ref="N4:N12" si="1">SUM(J4)</f>
        <v>139269</v>
      </c>
      <c r="O4" s="3">
        <f t="shared" ref="O4:O12" si="2">SUM(H4)</f>
        <v>36</v>
      </c>
      <c r="P4" s="160" t="s">
        <v>5</v>
      </c>
      <c r="Q4" s="86">
        <v>130081</v>
      </c>
      <c r="R4" s="401"/>
      <c r="S4" s="402"/>
    </row>
    <row r="5" spans="1:19" ht="13.5" customHeight="1">
      <c r="H5" s="3">
        <v>26</v>
      </c>
      <c r="I5" s="160" t="s">
        <v>30</v>
      </c>
      <c r="J5" s="13">
        <v>136106</v>
      </c>
      <c r="K5" s="196">
        <v>3</v>
      </c>
      <c r="L5" s="3">
        <f t="shared" si="0"/>
        <v>26</v>
      </c>
      <c r="M5" s="160" t="s">
        <v>30</v>
      </c>
      <c r="N5" s="13">
        <f t="shared" si="1"/>
        <v>136106</v>
      </c>
      <c r="O5" s="3">
        <f t="shared" si="2"/>
        <v>26</v>
      </c>
      <c r="P5" s="160" t="s">
        <v>30</v>
      </c>
      <c r="Q5" s="86">
        <v>145764</v>
      </c>
    </row>
    <row r="6" spans="1:19" ht="13.5" customHeight="1">
      <c r="H6" s="3">
        <v>31</v>
      </c>
      <c r="I6" s="160" t="s">
        <v>64</v>
      </c>
      <c r="J6" s="218">
        <v>88275</v>
      </c>
      <c r="K6" s="196">
        <v>4</v>
      </c>
      <c r="L6" s="3">
        <f t="shared" si="0"/>
        <v>31</v>
      </c>
      <c r="M6" s="160" t="s">
        <v>64</v>
      </c>
      <c r="N6" s="13">
        <f t="shared" si="1"/>
        <v>88275</v>
      </c>
      <c r="O6" s="3">
        <f t="shared" si="2"/>
        <v>31</v>
      </c>
      <c r="P6" s="160" t="s">
        <v>64</v>
      </c>
      <c r="Q6" s="86">
        <v>88360</v>
      </c>
    </row>
    <row r="7" spans="1:19" ht="13.5" customHeight="1">
      <c r="H7" s="3">
        <v>33</v>
      </c>
      <c r="I7" s="160" t="s">
        <v>0</v>
      </c>
      <c r="J7" s="218">
        <v>77198</v>
      </c>
      <c r="K7" s="196">
        <v>5</v>
      </c>
      <c r="L7" s="3">
        <f t="shared" si="0"/>
        <v>33</v>
      </c>
      <c r="M7" s="160" t="s">
        <v>0</v>
      </c>
      <c r="N7" s="13">
        <f t="shared" si="1"/>
        <v>77198</v>
      </c>
      <c r="O7" s="3">
        <f t="shared" si="2"/>
        <v>33</v>
      </c>
      <c r="P7" s="160" t="s">
        <v>0</v>
      </c>
      <c r="Q7" s="86">
        <v>72355</v>
      </c>
    </row>
    <row r="8" spans="1:19" ht="13.5" customHeight="1">
      <c r="H8" s="33">
        <v>40</v>
      </c>
      <c r="I8" s="160" t="s">
        <v>2</v>
      </c>
      <c r="J8" s="13">
        <v>68835</v>
      </c>
      <c r="K8" s="196">
        <v>6</v>
      </c>
      <c r="L8" s="3">
        <f t="shared" si="0"/>
        <v>40</v>
      </c>
      <c r="M8" s="160" t="s">
        <v>2</v>
      </c>
      <c r="N8" s="13">
        <f t="shared" si="1"/>
        <v>68835</v>
      </c>
      <c r="O8" s="3">
        <f t="shared" si="2"/>
        <v>40</v>
      </c>
      <c r="P8" s="160" t="s">
        <v>2</v>
      </c>
      <c r="Q8" s="86">
        <v>66363</v>
      </c>
    </row>
    <row r="9" spans="1:19" ht="13.5" customHeight="1">
      <c r="H9" s="14">
        <v>16</v>
      </c>
      <c r="I9" s="162" t="s">
        <v>3</v>
      </c>
      <c r="J9" s="13">
        <v>65450</v>
      </c>
      <c r="K9" s="196">
        <v>7</v>
      </c>
      <c r="L9" s="3">
        <f t="shared" si="0"/>
        <v>16</v>
      </c>
      <c r="M9" s="162" t="s">
        <v>3</v>
      </c>
      <c r="N9" s="13">
        <f t="shared" si="1"/>
        <v>65450</v>
      </c>
      <c r="O9" s="3">
        <f t="shared" si="2"/>
        <v>16</v>
      </c>
      <c r="P9" s="162" t="s">
        <v>3</v>
      </c>
      <c r="Q9" s="86">
        <v>73449</v>
      </c>
    </row>
    <row r="10" spans="1:19" ht="13.5" customHeight="1">
      <c r="H10" s="3">
        <v>34</v>
      </c>
      <c r="I10" s="160" t="s">
        <v>1</v>
      </c>
      <c r="J10" s="13">
        <v>64863</v>
      </c>
      <c r="K10" s="196">
        <v>8</v>
      </c>
      <c r="L10" s="3">
        <f t="shared" si="0"/>
        <v>34</v>
      </c>
      <c r="M10" s="160" t="s">
        <v>1</v>
      </c>
      <c r="N10" s="13">
        <f t="shared" si="1"/>
        <v>64863</v>
      </c>
      <c r="O10" s="3">
        <f t="shared" si="2"/>
        <v>34</v>
      </c>
      <c r="P10" s="160" t="s">
        <v>1</v>
      </c>
      <c r="Q10" s="86">
        <v>61570</v>
      </c>
    </row>
    <row r="11" spans="1:19" ht="13.5" customHeight="1">
      <c r="H11" s="14">
        <v>2</v>
      </c>
      <c r="I11" s="162" t="s">
        <v>6</v>
      </c>
      <c r="J11" s="13">
        <v>52847</v>
      </c>
      <c r="K11" s="196">
        <v>9</v>
      </c>
      <c r="L11" s="3">
        <f t="shared" si="0"/>
        <v>2</v>
      </c>
      <c r="M11" s="162" t="s">
        <v>6</v>
      </c>
      <c r="N11" s="13">
        <f t="shared" si="1"/>
        <v>52847</v>
      </c>
      <c r="O11" s="3">
        <f t="shared" si="2"/>
        <v>2</v>
      </c>
      <c r="P11" s="162" t="s">
        <v>6</v>
      </c>
      <c r="Q11" s="86">
        <v>54354</v>
      </c>
    </row>
    <row r="12" spans="1:19" ht="13.5" customHeight="1" thickBot="1">
      <c r="H12" s="272">
        <v>13</v>
      </c>
      <c r="I12" s="378" t="s">
        <v>7</v>
      </c>
      <c r="J12" s="419">
        <v>48583</v>
      </c>
      <c r="K12" s="195">
        <v>10</v>
      </c>
      <c r="L12" s="3">
        <f t="shared" si="0"/>
        <v>13</v>
      </c>
      <c r="M12" s="378" t="s">
        <v>7</v>
      </c>
      <c r="N12" s="113">
        <f t="shared" si="1"/>
        <v>48583</v>
      </c>
      <c r="O12" s="14">
        <f t="shared" si="2"/>
        <v>13</v>
      </c>
      <c r="P12" s="378" t="s">
        <v>7</v>
      </c>
      <c r="Q12" s="198">
        <v>55075</v>
      </c>
    </row>
    <row r="13" spans="1:19" ht="13.5" customHeight="1" thickTop="1" thickBot="1">
      <c r="H13" s="121">
        <v>25</v>
      </c>
      <c r="I13" s="174" t="s">
        <v>29</v>
      </c>
      <c r="J13" s="421">
        <v>43209</v>
      </c>
      <c r="K13" s="103"/>
      <c r="L13" s="78"/>
      <c r="M13" s="163"/>
      <c r="N13" s="337">
        <f>SUM(J43)</f>
        <v>1510177</v>
      </c>
      <c r="O13" s="3"/>
      <c r="P13" s="271" t="s">
        <v>8</v>
      </c>
      <c r="Q13" s="199">
        <v>1413974</v>
      </c>
    </row>
    <row r="14" spans="1:19" ht="13.5" customHeight="1">
      <c r="B14" s="19"/>
      <c r="H14" s="3">
        <v>38</v>
      </c>
      <c r="I14" s="160" t="s">
        <v>38</v>
      </c>
      <c r="J14" s="218">
        <v>40719</v>
      </c>
      <c r="K14" s="103"/>
      <c r="L14" s="26"/>
      <c r="N14" t="s">
        <v>59</v>
      </c>
      <c r="O14"/>
    </row>
    <row r="15" spans="1:19" ht="13.5" customHeight="1">
      <c r="H15" s="3">
        <v>24</v>
      </c>
      <c r="I15" s="160" t="s">
        <v>28</v>
      </c>
      <c r="J15" s="13">
        <v>39548</v>
      </c>
      <c r="K15" s="103"/>
      <c r="L15" s="26"/>
      <c r="M15" t="s">
        <v>209</v>
      </c>
      <c r="N15" s="15"/>
      <c r="O15"/>
      <c r="P15" t="s">
        <v>210</v>
      </c>
      <c r="Q15" s="85" t="s">
        <v>183</v>
      </c>
    </row>
    <row r="16" spans="1:19" ht="13.5" customHeight="1">
      <c r="C16" s="15"/>
      <c r="E16" s="17"/>
      <c r="H16" s="3">
        <v>37</v>
      </c>
      <c r="I16" s="160" t="s">
        <v>37</v>
      </c>
      <c r="J16" s="136">
        <v>31323</v>
      </c>
      <c r="K16" s="103"/>
      <c r="L16" s="3">
        <f>SUM(L3)</f>
        <v>17</v>
      </c>
      <c r="M16" s="13">
        <f>SUM(N3)</f>
        <v>445105</v>
      </c>
      <c r="N16" s="160" t="s">
        <v>21</v>
      </c>
      <c r="O16" s="3">
        <f>SUM(O3)</f>
        <v>17</v>
      </c>
      <c r="P16" s="13">
        <f>SUM(M16)</f>
        <v>445105</v>
      </c>
      <c r="Q16" s="276">
        <v>487748</v>
      </c>
      <c r="R16" s="79"/>
    </row>
    <row r="17" spans="2:20" ht="13.5" customHeight="1">
      <c r="C17" s="15"/>
      <c r="E17" s="17"/>
      <c r="H17" s="3">
        <v>3</v>
      </c>
      <c r="I17" s="160" t="s">
        <v>10</v>
      </c>
      <c r="J17" s="13">
        <v>22773</v>
      </c>
      <c r="K17" s="103"/>
      <c r="L17" s="3">
        <f t="shared" ref="L17:L25" si="3">SUM(L4)</f>
        <v>36</v>
      </c>
      <c r="M17" s="13">
        <f t="shared" ref="M17:M25" si="4">SUM(N4)</f>
        <v>139269</v>
      </c>
      <c r="N17" s="160" t="s">
        <v>5</v>
      </c>
      <c r="O17" s="3">
        <f t="shared" ref="O17:O25" si="5">SUM(O4)</f>
        <v>36</v>
      </c>
      <c r="P17" s="13">
        <f t="shared" ref="P17:P25" si="6">SUM(M17)</f>
        <v>139269</v>
      </c>
      <c r="Q17" s="277">
        <v>136941</v>
      </c>
      <c r="R17" s="79"/>
      <c r="S17" s="42"/>
    </row>
    <row r="18" spans="2:20" ht="13.5" customHeight="1">
      <c r="C18" s="15"/>
      <c r="E18" s="17"/>
      <c r="H18" s="3">
        <v>1</v>
      </c>
      <c r="I18" s="160" t="s">
        <v>4</v>
      </c>
      <c r="J18" s="13">
        <v>21743</v>
      </c>
      <c r="K18" s="103"/>
      <c r="L18" s="3">
        <f t="shared" si="3"/>
        <v>26</v>
      </c>
      <c r="M18" s="13">
        <f t="shared" si="4"/>
        <v>136106</v>
      </c>
      <c r="N18" s="160" t="s">
        <v>30</v>
      </c>
      <c r="O18" s="3">
        <f t="shared" si="5"/>
        <v>26</v>
      </c>
      <c r="P18" s="13">
        <f t="shared" si="6"/>
        <v>136106</v>
      </c>
      <c r="Q18" s="277">
        <v>136133</v>
      </c>
      <c r="R18" s="79"/>
      <c r="S18" s="111"/>
    </row>
    <row r="19" spans="2:20" ht="13.5" customHeight="1">
      <c r="C19" s="15"/>
      <c r="E19" s="17"/>
      <c r="H19" s="3">
        <v>14</v>
      </c>
      <c r="I19" s="160" t="s">
        <v>19</v>
      </c>
      <c r="J19" s="13">
        <v>17710</v>
      </c>
      <c r="L19" s="3">
        <f t="shared" si="3"/>
        <v>31</v>
      </c>
      <c r="M19" s="13">
        <f t="shared" si="4"/>
        <v>88275</v>
      </c>
      <c r="N19" s="160" t="s">
        <v>64</v>
      </c>
      <c r="O19" s="3">
        <f t="shared" si="5"/>
        <v>31</v>
      </c>
      <c r="P19" s="13">
        <f t="shared" si="6"/>
        <v>88275</v>
      </c>
      <c r="Q19" s="277">
        <v>83224</v>
      </c>
      <c r="R19" s="79"/>
      <c r="S19" s="124"/>
    </row>
    <row r="20" spans="2:20" ht="13.5" customHeight="1">
      <c r="B20" s="18"/>
      <c r="C20" s="15"/>
      <c r="E20" s="17"/>
      <c r="H20" s="3">
        <v>9</v>
      </c>
      <c r="I20" s="3" t="s">
        <v>164</v>
      </c>
      <c r="J20" s="136">
        <v>17639</v>
      </c>
      <c r="L20" s="3">
        <f t="shared" si="3"/>
        <v>33</v>
      </c>
      <c r="M20" s="13">
        <f t="shared" si="4"/>
        <v>77198</v>
      </c>
      <c r="N20" s="160" t="s">
        <v>0</v>
      </c>
      <c r="O20" s="3">
        <f t="shared" si="5"/>
        <v>33</v>
      </c>
      <c r="P20" s="13">
        <f t="shared" si="6"/>
        <v>77198</v>
      </c>
      <c r="Q20" s="277">
        <v>80092</v>
      </c>
      <c r="R20" s="79"/>
      <c r="S20" s="124"/>
    </row>
    <row r="21" spans="2:20" ht="13.5" customHeight="1">
      <c r="B21" s="18"/>
      <c r="C21" s="15"/>
      <c r="E21" s="17"/>
      <c r="H21" s="3">
        <v>22</v>
      </c>
      <c r="I21" s="160" t="s">
        <v>26</v>
      </c>
      <c r="J21" s="13">
        <v>13726</v>
      </c>
      <c r="L21" s="3">
        <f t="shared" si="3"/>
        <v>40</v>
      </c>
      <c r="M21" s="13">
        <f t="shared" si="4"/>
        <v>68835</v>
      </c>
      <c r="N21" s="160" t="s">
        <v>2</v>
      </c>
      <c r="O21" s="3">
        <f t="shared" si="5"/>
        <v>40</v>
      </c>
      <c r="P21" s="13">
        <f t="shared" si="6"/>
        <v>68835</v>
      </c>
      <c r="Q21" s="277">
        <v>70598</v>
      </c>
      <c r="R21" s="79"/>
      <c r="S21" s="28"/>
    </row>
    <row r="22" spans="2:20" ht="13.5" customHeight="1">
      <c r="C22" s="15"/>
      <c r="E22" s="17"/>
      <c r="H22" s="3">
        <v>21</v>
      </c>
      <c r="I22" s="3" t="s">
        <v>157</v>
      </c>
      <c r="J22" s="218">
        <v>11778</v>
      </c>
      <c r="K22" s="15"/>
      <c r="L22" s="3">
        <f t="shared" si="3"/>
        <v>16</v>
      </c>
      <c r="M22" s="13">
        <f t="shared" si="4"/>
        <v>65450</v>
      </c>
      <c r="N22" s="162" t="s">
        <v>3</v>
      </c>
      <c r="O22" s="3">
        <f t="shared" si="5"/>
        <v>16</v>
      </c>
      <c r="P22" s="13">
        <f t="shared" si="6"/>
        <v>65450</v>
      </c>
      <c r="Q22" s="277">
        <v>62114</v>
      </c>
      <c r="R22" s="79"/>
    </row>
    <row r="23" spans="2:20" ht="13.5" customHeight="1">
      <c r="B23" s="18"/>
      <c r="C23" s="15"/>
      <c r="E23" s="17"/>
      <c r="H23" s="3">
        <v>15</v>
      </c>
      <c r="I23" s="160" t="s">
        <v>20</v>
      </c>
      <c r="J23" s="13">
        <v>11292</v>
      </c>
      <c r="K23" s="15"/>
      <c r="L23" s="3">
        <f t="shared" si="3"/>
        <v>34</v>
      </c>
      <c r="M23" s="13">
        <f t="shared" si="4"/>
        <v>64863</v>
      </c>
      <c r="N23" s="160" t="s">
        <v>1</v>
      </c>
      <c r="O23" s="3">
        <f t="shared" si="5"/>
        <v>34</v>
      </c>
      <c r="P23" s="13">
        <f t="shared" si="6"/>
        <v>64863</v>
      </c>
      <c r="Q23" s="277">
        <v>60537</v>
      </c>
      <c r="R23" s="79"/>
      <c r="S23" s="42"/>
    </row>
    <row r="24" spans="2:20" ht="13.5" customHeight="1">
      <c r="C24" s="15"/>
      <c r="E24" s="17"/>
      <c r="H24" s="3">
        <v>11</v>
      </c>
      <c r="I24" s="160" t="s">
        <v>17</v>
      </c>
      <c r="J24" s="413">
        <v>9832</v>
      </c>
      <c r="K24" s="15"/>
      <c r="L24" s="3">
        <f t="shared" si="3"/>
        <v>2</v>
      </c>
      <c r="M24" s="13">
        <f t="shared" si="4"/>
        <v>52847</v>
      </c>
      <c r="N24" s="162" t="s">
        <v>6</v>
      </c>
      <c r="O24" s="3">
        <f t="shared" si="5"/>
        <v>2</v>
      </c>
      <c r="P24" s="13">
        <f t="shared" si="6"/>
        <v>52847</v>
      </c>
      <c r="Q24" s="277">
        <v>44847</v>
      </c>
      <c r="R24" s="79"/>
      <c r="S24" s="111"/>
    </row>
    <row r="25" spans="2:20" ht="13.5" customHeight="1" thickBot="1">
      <c r="C25" s="15"/>
      <c r="E25" s="17"/>
      <c r="H25" s="3">
        <v>30</v>
      </c>
      <c r="I25" s="160" t="s">
        <v>33</v>
      </c>
      <c r="J25" s="87">
        <v>7506</v>
      </c>
      <c r="K25" s="15"/>
      <c r="L25" s="14">
        <f t="shared" si="3"/>
        <v>13</v>
      </c>
      <c r="M25" s="113">
        <f t="shared" si="4"/>
        <v>48583</v>
      </c>
      <c r="N25" s="378" t="s">
        <v>7</v>
      </c>
      <c r="O25" s="14">
        <f t="shared" si="5"/>
        <v>13</v>
      </c>
      <c r="P25" s="113">
        <f t="shared" si="6"/>
        <v>48583</v>
      </c>
      <c r="Q25" s="278">
        <v>47590</v>
      </c>
      <c r="R25" s="126" t="s">
        <v>73</v>
      </c>
      <c r="S25" s="28"/>
      <c r="T25" s="28"/>
    </row>
    <row r="26" spans="2:20" ht="13.5" customHeight="1" thickTop="1">
      <c r="H26" s="3">
        <v>35</v>
      </c>
      <c r="I26" s="160" t="s">
        <v>36</v>
      </c>
      <c r="J26" s="13">
        <v>6775</v>
      </c>
      <c r="K26" s="15"/>
      <c r="L26" s="114"/>
      <c r="M26" s="161">
        <f>SUM(J43-(M16+M17+M18+M19+M20+M21+M22+M23+M24+M25))</f>
        <v>323646</v>
      </c>
      <c r="N26" s="219" t="s">
        <v>45</v>
      </c>
      <c r="O26" s="115"/>
      <c r="P26" s="161">
        <f>SUM(M26)</f>
        <v>323646</v>
      </c>
      <c r="Q26" s="161"/>
      <c r="R26" s="175">
        <v>1527636</v>
      </c>
      <c r="T26" s="28"/>
    </row>
    <row r="27" spans="2:20" ht="13.5" customHeight="1">
      <c r="H27" s="3">
        <v>27</v>
      </c>
      <c r="I27" s="160" t="s">
        <v>31</v>
      </c>
      <c r="J27" s="136">
        <v>6627</v>
      </c>
      <c r="K27" s="15"/>
      <c r="M27" t="s">
        <v>192</v>
      </c>
      <c r="O27" s="110"/>
      <c r="P27" s="28" t="s">
        <v>193</v>
      </c>
    </row>
    <row r="28" spans="2:20" ht="13.5" customHeight="1">
      <c r="G28" s="17"/>
      <c r="H28" s="3">
        <v>12</v>
      </c>
      <c r="I28" s="160" t="s">
        <v>18</v>
      </c>
      <c r="J28" s="13">
        <v>3668</v>
      </c>
      <c r="K28" s="15"/>
      <c r="M28" s="86">
        <f t="shared" ref="M28:M37" si="7">SUM(Q3)</f>
        <v>327851</v>
      </c>
      <c r="N28" s="160" t="s">
        <v>21</v>
      </c>
      <c r="O28" s="3">
        <f>SUM(L3)</f>
        <v>17</v>
      </c>
      <c r="P28" s="86">
        <f t="shared" ref="P28:P37" si="8">SUM(Q3)</f>
        <v>327851</v>
      </c>
    </row>
    <row r="29" spans="2:20" ht="13.5" customHeight="1">
      <c r="H29" s="3">
        <v>29</v>
      </c>
      <c r="I29" s="160" t="s">
        <v>54</v>
      </c>
      <c r="J29" s="13">
        <v>3523</v>
      </c>
      <c r="K29" s="15"/>
      <c r="M29" s="86">
        <f t="shared" si="7"/>
        <v>130081</v>
      </c>
      <c r="N29" s="160" t="s">
        <v>5</v>
      </c>
      <c r="O29" s="3">
        <f t="shared" ref="O29:O37" si="9">SUM(L4)</f>
        <v>36</v>
      </c>
      <c r="P29" s="86">
        <f t="shared" si="8"/>
        <v>130081</v>
      </c>
    </row>
    <row r="30" spans="2:20" ht="13.5" customHeight="1">
      <c r="H30" s="3">
        <v>20</v>
      </c>
      <c r="I30" s="160" t="s">
        <v>24</v>
      </c>
      <c r="J30" s="13">
        <v>3455</v>
      </c>
      <c r="K30" s="15"/>
      <c r="M30" s="86">
        <f t="shared" si="7"/>
        <v>145764</v>
      </c>
      <c r="N30" s="160" t="s">
        <v>30</v>
      </c>
      <c r="O30" s="3">
        <f t="shared" si="9"/>
        <v>26</v>
      </c>
      <c r="P30" s="86">
        <f t="shared" si="8"/>
        <v>145764</v>
      </c>
    </row>
    <row r="31" spans="2:20" ht="13.5" customHeight="1">
      <c r="H31" s="3">
        <v>10</v>
      </c>
      <c r="I31" s="160" t="s">
        <v>16</v>
      </c>
      <c r="J31" s="13">
        <v>2550</v>
      </c>
      <c r="K31" s="15"/>
      <c r="M31" s="86">
        <f t="shared" si="7"/>
        <v>88360</v>
      </c>
      <c r="N31" s="160" t="s">
        <v>64</v>
      </c>
      <c r="O31" s="3">
        <f t="shared" si="9"/>
        <v>31</v>
      </c>
      <c r="P31" s="86">
        <f t="shared" si="8"/>
        <v>88360</v>
      </c>
    </row>
    <row r="32" spans="2:20" ht="13.5" customHeight="1">
      <c r="H32" s="3">
        <v>39</v>
      </c>
      <c r="I32" s="160" t="s">
        <v>39</v>
      </c>
      <c r="J32" s="13">
        <v>2070</v>
      </c>
      <c r="K32" s="15"/>
      <c r="M32" s="86">
        <f t="shared" si="7"/>
        <v>72355</v>
      </c>
      <c r="N32" s="160" t="s">
        <v>0</v>
      </c>
      <c r="O32" s="3">
        <f t="shared" si="9"/>
        <v>33</v>
      </c>
      <c r="P32" s="86">
        <f t="shared" si="8"/>
        <v>72355</v>
      </c>
      <c r="S32" s="10"/>
    </row>
    <row r="33" spans="8:21" ht="13.5" customHeight="1">
      <c r="H33" s="3">
        <v>23</v>
      </c>
      <c r="I33" s="160" t="s">
        <v>27</v>
      </c>
      <c r="J33" s="136">
        <v>1258</v>
      </c>
      <c r="K33" s="15"/>
      <c r="M33" s="86">
        <f t="shared" si="7"/>
        <v>66363</v>
      </c>
      <c r="N33" s="160" t="s">
        <v>2</v>
      </c>
      <c r="O33" s="3">
        <f t="shared" si="9"/>
        <v>40</v>
      </c>
      <c r="P33" s="86">
        <f t="shared" si="8"/>
        <v>66363</v>
      </c>
      <c r="S33" s="28"/>
      <c r="T33" s="28"/>
    </row>
    <row r="34" spans="8:21" ht="13.5" customHeight="1">
      <c r="H34" s="3">
        <v>6</v>
      </c>
      <c r="I34" s="160" t="s">
        <v>13</v>
      </c>
      <c r="J34" s="13">
        <v>1128</v>
      </c>
      <c r="K34" s="15"/>
      <c r="M34" s="86">
        <f t="shared" si="7"/>
        <v>73449</v>
      </c>
      <c r="N34" s="162" t="s">
        <v>3</v>
      </c>
      <c r="O34" s="3">
        <f t="shared" si="9"/>
        <v>16</v>
      </c>
      <c r="P34" s="86">
        <f t="shared" si="8"/>
        <v>73449</v>
      </c>
      <c r="S34" s="28"/>
      <c r="T34" s="28"/>
    </row>
    <row r="35" spans="8:21" ht="13.5" customHeight="1">
      <c r="H35" s="3">
        <v>4</v>
      </c>
      <c r="I35" s="160" t="s">
        <v>11</v>
      </c>
      <c r="J35" s="13">
        <v>841</v>
      </c>
      <c r="K35" s="15"/>
      <c r="M35" s="86">
        <f t="shared" si="7"/>
        <v>61570</v>
      </c>
      <c r="N35" s="160" t="s">
        <v>1</v>
      </c>
      <c r="O35" s="3">
        <f t="shared" si="9"/>
        <v>34</v>
      </c>
      <c r="P35" s="86">
        <f t="shared" si="8"/>
        <v>61570</v>
      </c>
      <c r="S35" s="28"/>
    </row>
    <row r="36" spans="8:21" ht="13.5" customHeight="1">
      <c r="H36" s="3">
        <v>32</v>
      </c>
      <c r="I36" s="160" t="s">
        <v>35</v>
      </c>
      <c r="J36" s="13">
        <v>701</v>
      </c>
      <c r="K36" s="15"/>
      <c r="M36" s="86">
        <f t="shared" si="7"/>
        <v>54354</v>
      </c>
      <c r="N36" s="162" t="s">
        <v>6</v>
      </c>
      <c r="O36" s="3">
        <f t="shared" si="9"/>
        <v>2</v>
      </c>
      <c r="P36" s="86">
        <f t="shared" si="8"/>
        <v>54354</v>
      </c>
      <c r="S36" s="28"/>
    </row>
    <row r="37" spans="8:21" ht="13.5" customHeight="1" thickBot="1">
      <c r="H37" s="3">
        <v>18</v>
      </c>
      <c r="I37" s="160" t="s">
        <v>22</v>
      </c>
      <c r="J37" s="218">
        <v>679</v>
      </c>
      <c r="K37" s="15"/>
      <c r="M37" s="112">
        <f t="shared" si="7"/>
        <v>55075</v>
      </c>
      <c r="N37" s="378" t="s">
        <v>7</v>
      </c>
      <c r="O37" s="14">
        <f t="shared" si="9"/>
        <v>13</v>
      </c>
      <c r="P37" s="112">
        <f t="shared" si="8"/>
        <v>55075</v>
      </c>
      <c r="S37" s="28"/>
    </row>
    <row r="38" spans="8:21" ht="13.5" customHeight="1" thickTop="1">
      <c r="H38" s="3">
        <v>5</v>
      </c>
      <c r="I38" s="160" t="s">
        <v>12</v>
      </c>
      <c r="J38" s="87">
        <v>601</v>
      </c>
      <c r="K38" s="15"/>
      <c r="M38" s="343">
        <f>SUM(Q13-(Q3+Q4+Q5+Q6+Q7+Q8+Q9+Q10+Q11+Q12))</f>
        <v>338752</v>
      </c>
      <c r="N38" s="412" t="s">
        <v>187</v>
      </c>
      <c r="O38" s="345"/>
      <c r="P38" s="346">
        <f>SUM(M38)</f>
        <v>338752</v>
      </c>
      <c r="U38" s="28"/>
    </row>
    <row r="39" spans="8:21" ht="13.5" customHeight="1">
      <c r="H39" s="3">
        <v>19</v>
      </c>
      <c r="I39" s="160" t="s">
        <v>23</v>
      </c>
      <c r="J39" s="13">
        <v>467</v>
      </c>
      <c r="K39" s="15"/>
      <c r="P39" s="28"/>
    </row>
    <row r="40" spans="8:21" ht="13.5" customHeight="1">
      <c r="H40" s="3">
        <v>7</v>
      </c>
      <c r="I40" s="160" t="s">
        <v>14</v>
      </c>
      <c r="J40" s="13">
        <v>274</v>
      </c>
      <c r="K40" s="15"/>
    </row>
    <row r="41" spans="8:21" ht="13.5" customHeight="1">
      <c r="H41" s="3">
        <v>28</v>
      </c>
      <c r="I41" s="160" t="s">
        <v>32</v>
      </c>
      <c r="J41" s="218">
        <v>231</v>
      </c>
      <c r="K41" s="15"/>
    </row>
    <row r="42" spans="8:21" ht="13.5" customHeight="1" thickBot="1">
      <c r="H42" s="14">
        <v>8</v>
      </c>
      <c r="I42" s="162" t="s">
        <v>15</v>
      </c>
      <c r="J42" s="414">
        <v>0</v>
      </c>
      <c r="K42" s="15"/>
    </row>
    <row r="43" spans="8:21" ht="13.5" customHeight="1" thickTop="1">
      <c r="H43" s="114"/>
      <c r="I43" s="292" t="s">
        <v>8</v>
      </c>
      <c r="J43" s="293">
        <f>SUM(J3:J42)</f>
        <v>1510177</v>
      </c>
    </row>
    <row r="44" spans="8:21" ht="13.5" customHeight="1"/>
    <row r="45" spans="8:21" ht="13.5" customHeight="1"/>
    <row r="46" spans="8:21" ht="13.5" customHeight="1"/>
    <row r="47" spans="8:21" ht="13.5" customHeight="1"/>
    <row r="48" spans="8:21" ht="13.5" customHeight="1"/>
    <row r="49" spans="1:19" ht="13.5" customHeight="1">
      <c r="I49" s="42"/>
      <c r="J49" s="159"/>
    </row>
    <row r="50" spans="1:19" ht="13.5" customHeight="1">
      <c r="I50" s="42"/>
      <c r="J50" s="159"/>
    </row>
    <row r="51" spans="1:19" ht="13.5" customHeight="1">
      <c r="I51" s="42"/>
      <c r="J51" s="223"/>
      <c r="M51" s="42"/>
      <c r="N51" s="159"/>
    </row>
    <row r="52" spans="1:19" ht="13.5" customHeight="1">
      <c r="A52" s="33" t="s">
        <v>46</v>
      </c>
      <c r="B52" s="22" t="s">
        <v>9</v>
      </c>
      <c r="C52" s="8" t="s">
        <v>206</v>
      </c>
      <c r="D52" s="8" t="s">
        <v>191</v>
      </c>
      <c r="E52" s="24" t="s">
        <v>43</v>
      </c>
      <c r="F52" s="23" t="s">
        <v>42</v>
      </c>
      <c r="G52" s="8" t="s">
        <v>175</v>
      </c>
      <c r="I52" s="42"/>
      <c r="J52" s="159"/>
      <c r="N52" s="30"/>
      <c r="S52" s="387"/>
    </row>
    <row r="53" spans="1:19" ht="13.5" customHeight="1">
      <c r="A53" s="9">
        <v>1</v>
      </c>
      <c r="B53" s="160" t="s">
        <v>21</v>
      </c>
      <c r="C53" s="415">
        <f>SUM(J3)</f>
        <v>445105</v>
      </c>
      <c r="D53" s="87">
        <f t="shared" ref="D53:D63" si="10">SUM(Q3)</f>
        <v>327851</v>
      </c>
      <c r="E53" s="80">
        <f t="shared" ref="E53:E62" si="11">SUM(P16/Q16*100)</f>
        <v>91.257165585507266</v>
      </c>
      <c r="F53" s="20">
        <f t="shared" ref="F53:F63" si="12">SUM(C53/D53*100)</f>
        <v>135.76441737252594</v>
      </c>
      <c r="G53" s="21"/>
      <c r="I53" s="42"/>
      <c r="J53" s="159"/>
    </row>
    <row r="54" spans="1:19" ht="13.5" customHeight="1">
      <c r="A54" s="9">
        <v>2</v>
      </c>
      <c r="B54" s="160" t="s">
        <v>5</v>
      </c>
      <c r="C54" s="415">
        <f t="shared" ref="C54:C62" si="13">SUM(J4)</f>
        <v>139269</v>
      </c>
      <c r="D54" s="87">
        <f t="shared" si="10"/>
        <v>130081</v>
      </c>
      <c r="E54" s="80">
        <f t="shared" si="11"/>
        <v>101.70000219072448</v>
      </c>
      <c r="F54" s="398">
        <f t="shared" si="12"/>
        <v>107.06329133386122</v>
      </c>
      <c r="G54" s="21"/>
      <c r="M54" s="386"/>
      <c r="N54" s="17"/>
    </row>
    <row r="55" spans="1:19" ht="13.5" customHeight="1">
      <c r="A55" s="9">
        <v>3</v>
      </c>
      <c r="B55" s="160" t="s">
        <v>30</v>
      </c>
      <c r="C55" s="415">
        <f t="shared" si="13"/>
        <v>136106</v>
      </c>
      <c r="D55" s="87">
        <f t="shared" si="10"/>
        <v>145764</v>
      </c>
      <c r="E55" s="80">
        <f t="shared" si="11"/>
        <v>99.980166454863991</v>
      </c>
      <c r="F55" s="20">
        <f t="shared" si="12"/>
        <v>93.374221344090444</v>
      </c>
      <c r="G55" s="21"/>
      <c r="I55" s="464"/>
      <c r="J55" s="465"/>
    </row>
    <row r="56" spans="1:19" ht="13.5" customHeight="1">
      <c r="A56" s="9">
        <v>4</v>
      </c>
      <c r="B56" s="160" t="s">
        <v>64</v>
      </c>
      <c r="C56" s="415">
        <f t="shared" si="13"/>
        <v>88275</v>
      </c>
      <c r="D56" s="87">
        <f t="shared" si="10"/>
        <v>88360</v>
      </c>
      <c r="E56" s="80">
        <f t="shared" si="11"/>
        <v>106.06916274151688</v>
      </c>
      <c r="F56" s="20">
        <f t="shared" si="12"/>
        <v>99.903802625622447</v>
      </c>
      <c r="G56" s="21"/>
      <c r="I56" s="464"/>
      <c r="J56" s="465"/>
    </row>
    <row r="57" spans="1:19" ht="13.5" customHeight="1">
      <c r="A57" s="9">
        <v>5</v>
      </c>
      <c r="B57" s="160" t="s">
        <v>0</v>
      </c>
      <c r="C57" s="415">
        <f t="shared" si="13"/>
        <v>77198</v>
      </c>
      <c r="D57" s="87">
        <f t="shared" si="10"/>
        <v>72355</v>
      </c>
      <c r="E57" s="80">
        <f t="shared" si="11"/>
        <v>96.386655346351688</v>
      </c>
      <c r="F57" s="20">
        <f t="shared" si="12"/>
        <v>106.69338677354709</v>
      </c>
      <c r="G57" s="21"/>
      <c r="I57" s="159"/>
      <c r="P57" s="28"/>
    </row>
    <row r="58" spans="1:19" ht="13.5" customHeight="1">
      <c r="A58" s="9">
        <v>6</v>
      </c>
      <c r="B58" s="160" t="s">
        <v>2</v>
      </c>
      <c r="C58" s="415">
        <f t="shared" si="13"/>
        <v>68835</v>
      </c>
      <c r="D58" s="87">
        <f t="shared" si="10"/>
        <v>66363</v>
      </c>
      <c r="E58" s="80">
        <f t="shared" si="11"/>
        <v>97.502762117907025</v>
      </c>
      <c r="F58" s="20">
        <f t="shared" si="12"/>
        <v>103.72496722571312</v>
      </c>
      <c r="G58" s="21"/>
    </row>
    <row r="59" spans="1:19" ht="13.5" customHeight="1">
      <c r="A59" s="9">
        <v>7</v>
      </c>
      <c r="B59" s="162" t="s">
        <v>3</v>
      </c>
      <c r="C59" s="415">
        <f t="shared" si="13"/>
        <v>65450</v>
      </c>
      <c r="D59" s="87">
        <f t="shared" si="10"/>
        <v>73449</v>
      </c>
      <c r="E59" s="80">
        <f t="shared" si="11"/>
        <v>105.37076987474643</v>
      </c>
      <c r="F59" s="20">
        <f t="shared" si="12"/>
        <v>89.109450094623483</v>
      </c>
      <c r="G59" s="21"/>
    </row>
    <row r="60" spans="1:19" ht="13.5" customHeight="1">
      <c r="A60" s="9">
        <v>8</v>
      </c>
      <c r="B60" s="160" t="s">
        <v>1</v>
      </c>
      <c r="C60" s="415">
        <f t="shared" si="13"/>
        <v>64863</v>
      </c>
      <c r="D60" s="87">
        <f t="shared" si="10"/>
        <v>61570</v>
      </c>
      <c r="E60" s="80">
        <f t="shared" si="11"/>
        <v>107.14604291590265</v>
      </c>
      <c r="F60" s="20">
        <f t="shared" si="12"/>
        <v>105.34838395322397</v>
      </c>
      <c r="G60" s="21"/>
    </row>
    <row r="61" spans="1:19" ht="13.5" customHeight="1">
      <c r="A61" s="9">
        <v>9</v>
      </c>
      <c r="B61" s="162" t="s">
        <v>6</v>
      </c>
      <c r="C61" s="415">
        <f t="shared" si="13"/>
        <v>52847</v>
      </c>
      <c r="D61" s="87">
        <f t="shared" si="10"/>
        <v>54354</v>
      </c>
      <c r="E61" s="80">
        <f t="shared" si="11"/>
        <v>117.83842843445494</v>
      </c>
      <c r="F61" s="20">
        <f t="shared" si="12"/>
        <v>97.227434963388163</v>
      </c>
      <c r="G61" s="21"/>
    </row>
    <row r="62" spans="1:19" ht="13.5" customHeight="1" thickBot="1">
      <c r="A62" s="127">
        <v>10</v>
      </c>
      <c r="B62" s="378" t="s">
        <v>7</v>
      </c>
      <c r="C62" s="415">
        <f t="shared" si="13"/>
        <v>48583</v>
      </c>
      <c r="D62" s="128">
        <f t="shared" si="10"/>
        <v>55075</v>
      </c>
      <c r="E62" s="129">
        <f t="shared" si="11"/>
        <v>102.08657280941374</v>
      </c>
      <c r="F62" s="130">
        <f t="shared" si="12"/>
        <v>88.212437585111218</v>
      </c>
      <c r="G62" s="131"/>
    </row>
    <row r="63" spans="1:19" ht="13.5" customHeight="1" thickTop="1">
      <c r="A63" s="114"/>
      <c r="B63" s="132" t="s">
        <v>74</v>
      </c>
      <c r="C63" s="133">
        <f>SUM(J43)</f>
        <v>1510177</v>
      </c>
      <c r="D63" s="133">
        <f t="shared" si="10"/>
        <v>1413974</v>
      </c>
      <c r="E63" s="134">
        <f>SUM(C63/R26*100)</f>
        <v>98.857123031926449</v>
      </c>
      <c r="F63" s="135">
        <f t="shared" si="12"/>
        <v>106.80373189323143</v>
      </c>
      <c r="G63" s="140">
        <v>64.2</v>
      </c>
    </row>
    <row r="64" spans="1:19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8・保管高</vt:lpstr>
      <vt:lpstr>9・東部・富士</vt:lpstr>
      <vt:lpstr>10・清水・静岡</vt:lpstr>
      <vt:lpstr>11・駿遠・西部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'1・面積、会員数'!Print_Area</vt:lpstr>
      <vt:lpstr>'10・清水・静岡'!Print_Area</vt:lpstr>
      <vt:lpstr>'11・駿遠・西部'!Print_Area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'8・保管高'!Print_Area</vt:lpstr>
      <vt:lpstr>'9・東部・富士'!Print_Area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2024-03-07T02:27:35Z</cp:lastPrinted>
  <dcterms:created xsi:type="dcterms:W3CDTF">2004-08-12T01:21:30Z</dcterms:created>
  <dcterms:modified xsi:type="dcterms:W3CDTF">2024-04-10T05:27:45Z</dcterms:modified>
</cp:coreProperties>
</file>