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9211616-AB52-4ECE-AF29-6B55A3EF10B6}" xr6:coauthVersionLast="36" xr6:coauthVersionMax="36" xr10:uidLastSave="{00000000-0000-0000-0000-000000000000}"/>
  <bookViews>
    <workbookView xWindow="0" yWindow="0" windowWidth="22725" windowHeight="940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N3" i="57" l="1"/>
  <c r="M16" i="57" s="1"/>
  <c r="P16" i="57" s="1"/>
  <c r="N4" i="57"/>
  <c r="N5" i="57"/>
  <c r="M18" i="57" s="1"/>
  <c r="P18" i="57" s="1"/>
  <c r="N6" i="57"/>
  <c r="M19" i="57" s="1"/>
  <c r="P19" i="57" s="1"/>
  <c r="N7" i="57"/>
  <c r="M20" i="57" s="1"/>
  <c r="P20" i="57" s="1"/>
  <c r="N8" i="57"/>
  <c r="N9" i="57"/>
  <c r="M22" i="57" s="1"/>
  <c r="P22" i="57" s="1"/>
  <c r="N10" i="57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N88" i="51"/>
  <c r="O88" i="51" s="1"/>
  <c r="N58" i="51"/>
  <c r="O58" i="51" s="1"/>
  <c r="N29" i="51"/>
  <c r="O29" i="51" s="1"/>
  <c r="N88" i="56"/>
  <c r="O88" i="56" s="1"/>
  <c r="N58" i="56"/>
  <c r="O58" i="56" s="1"/>
  <c r="N29" i="56"/>
  <c r="O29" i="56" s="1"/>
  <c r="N88" i="49"/>
  <c r="O88" i="49" s="1"/>
  <c r="N58" i="49"/>
  <c r="O58" i="49" s="1"/>
  <c r="N29" i="49"/>
  <c r="N88" i="48"/>
  <c r="O88" i="48" s="1"/>
  <c r="N58" i="48"/>
  <c r="N29" i="48"/>
  <c r="O29" i="48" s="1"/>
  <c r="N75" i="47"/>
  <c r="O75" i="47" s="1"/>
  <c r="N47" i="47"/>
  <c r="N23" i="47"/>
  <c r="O23" i="47" s="1"/>
  <c r="N70" i="46"/>
  <c r="O70" i="46" s="1"/>
  <c r="N46" i="46"/>
  <c r="O46" i="46" s="1"/>
  <c r="N21" i="46"/>
  <c r="O21" i="46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M23" i="57"/>
  <c r="P23" i="57" s="1"/>
  <c r="L10" i="57"/>
  <c r="O35" i="57" s="1"/>
  <c r="O9" i="57"/>
  <c r="O22" i="57" s="1"/>
  <c r="L9" i="57"/>
  <c r="L22" i="57" s="1"/>
  <c r="O8" i="57"/>
  <c r="O21" i="57" s="1"/>
  <c r="M21" i="57"/>
  <c r="P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M17" i="57"/>
  <c r="L4" i="57"/>
  <c r="O29" i="57" s="1"/>
  <c r="O3" i="57"/>
  <c r="O16" i="57" s="1"/>
  <c r="L3" i="57"/>
  <c r="O28" i="57" s="1"/>
  <c r="N13" i="57" l="1"/>
  <c r="O29" i="49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<sst xmlns="http://schemas.openxmlformats.org/spreadsheetml/2006/main" count="1684" uniqueCount="224">
  <si>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</si>
  <si>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</si>
  <si>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</si>
  <si>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</si>
  <si>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</si>
  <si>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</si>
  <si>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</si>
  <si>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</si>
  <si>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</si>
  <si>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</si>
  <si>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</si>
  <si>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</si>
  <si>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</si>
  <si>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</si>
  <si>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</si>
  <si>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</si>
  <si>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</si>
  <si>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</si>
  <si>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</si>
  <si>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</si>
  <si>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</si>
  <si>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</si>
  <si>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</si>
  <si>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</si>
  <si>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</si>
  <si>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</si>
  <si>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</si>
  <si>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</si>
  <si>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</si>
  <si>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</si>
  <si>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</si>
  <si>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</si>
  <si>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</si>
  <si>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</si>
  <si>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</si>
  <si>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</si>
  <si>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</si>
  <si>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</si>
  <si>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</si>
  <si>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</si>
  <si>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</si>
  <si>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</si>
  <si>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</si>
  <si>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</si>
  <si>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</si>
  <si>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</si>
  <si>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</si>
  <si>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</si>
  <si>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</si>
  <si>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</si>
  <si>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</si>
  <si>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</si>
  <si>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</si>
  <si>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</si>
  <si>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</si>
  <si>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</si>
  <si>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</si>
  <si>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</si>
  <si>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</si>
  <si>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</si>
  <si>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</si>
  <si>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</si>
  <si>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</si>
  <si>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</si>
  <si>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</si>
  <si>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</si>
  <si>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</si>
  <si>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</si>
  <si>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</si>
  <si>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</si>
  <si>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</si>
  <si>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</si>
  <si>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</si>
  <si>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</si>
  <si>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</si>
  <si>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</si>
  <si>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</si>
  <si>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</si>
  <si>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</si>
  <si>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</si>
  <si>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</si>
  <si>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</si>
  <si>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</si>
  <si>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</si>
  <si>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</si>
  <si>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</si>
  <si>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</si>
  <si>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</si>
  <si>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</si>
  <si>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</si>
  <si>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</si>
  <si>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</si>
  <si>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</si>
  <si>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</si>
  <si>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</si>
  <si>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</si>
  <si>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</si>
  <si>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</si>
  <si>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</si>
  <si>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</si>
  <si>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</si>
  <si>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</si>
  <si>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</si>
  <si>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</si>
  <si>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</si>
  <si>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</si>
  <si>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</si>
  <si>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</si>
  <si>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</si>
  <si>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</si>
  <si>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</si>
  <si>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</si>
  <si>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</si>
  <si>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</si>
  <si>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</si>
  <si>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</si>
  <si>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</si>
  <si>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</si>
  <si>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</si>
  <si>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</si>
  <si>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</si>
  <si>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</si>
  <si>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</si>
  <si>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</si>
  <si>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</si>
  <si>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</si>
  <si>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</si>
  <si>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</si>
  <si>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</si>
  <si>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</si>
  <si>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</si>
  <si>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</si>
  <si>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</si>
  <si>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</si>
  <si>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</si>
  <si>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</si>
  <si>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</si>
  <si>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</si>
  <si>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</si>
  <si>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</si>
  <si>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</si>
  <si>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</si>
  <si>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</si>
  <si>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</si>
  <si>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</si>
  <si>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</si>
  <si>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</si>
  <si>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</si>
  <si>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</si>
  <si>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</si>
  <si>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</si>
  <si>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</si>
  <si>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</si>
  <si>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</si>
  <si>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</si>
  <si>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</si>
  <si>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</si>
  <si>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</si>
  <si>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</si>
  <si>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</si>
  <si>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</si>
  <si>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</si>
  <si>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</si>
  <si>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</si>
  <si>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</si>
  <si>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</si>
  <si>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</si>
  <si>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</si>
  <si>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</si>
  <si>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</si>
  <si>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</si>
  <si>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</si>
  <si>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</si>
  <si>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</si>
  <si>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</si>
  <si>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</si>
  <si>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</si>
  <si>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</si>
  <si>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</si>
  <si>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</si>
  <si>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</si>
  <si>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</si>
  <si>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</si>
  <si>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</si>
  <si>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</si>
  <si>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</si>
  <si>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</si>
  <si>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</si>
  <si>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</si>
  <si>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</si>
  <si>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</si>
  <si>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</si>
  <si>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</si>
  <si>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</si>
  <si>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</si>
  <si>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</si>
  <si>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</si>
  <si>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</si>
  <si>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</si>
  <si>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</si>
  <si>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</si>
  <si>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</si>
  <si>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 xml:space="preserve"> </t>
    <phoneticPr fontId="2"/>
  </si>
  <si>
    <t>令和5年12月</t>
    <rPh sb="6" eb="7">
      <t>ガツ</t>
    </rPh>
    <phoneticPr fontId="2"/>
  </si>
  <si>
    <t>令和6年1月</t>
    <rPh sb="5" eb="6">
      <t>ガツ</t>
    </rPh>
    <phoneticPr fontId="2"/>
  </si>
  <si>
    <t xml:space="preserve">                       令和6年1月所管面（1～3類）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</si>
  <si>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</si>
  <si>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　　　　　　　　　　　　　　　　令和6年1月末上位10品目入庫高(県合計）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</si>
  <si>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</si>
  <si>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</si>
  <si>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</si>
  <si>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</si>
  <si>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</si>
  <si>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</si>
  <si>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　　　　　　　　　　　　　　　　令和6年1月末上位10品目保管残高(県合計）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</si>
  <si>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</si>
  <si>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</si>
  <si>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</si>
  <si>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</si>
  <si>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t>※</t>
    <phoneticPr fontId="2"/>
  </si>
  <si>
    <t>※</t>
    <phoneticPr fontId="2"/>
  </si>
  <si>
    <r>
      <t>90，051  m</t>
    </r>
    <r>
      <rPr>
        <sz val="8"/>
        <rFont val="ＭＳ Ｐゴシック"/>
        <family val="3"/>
        <charset val="128"/>
      </rPr>
      <t>3</t>
    </r>
    <phoneticPr fontId="2"/>
  </si>
  <si>
    <t>15，077　㎡</t>
    <phoneticPr fontId="2"/>
  </si>
  <si>
    <t>3，445　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</si>
</sst>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6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3" xfId="1" applyFill="1" applyBorder="1"/>
    <xf numFmtId="38" fontId="1" fillId="0" borderId="34" xfId="1" applyBorder="1"/>
    <xf numFmtId="38" fontId="1" fillId="0" borderId="10" xfId="1" applyFont="1" applyBorder="1"/>
    <xf numFmtId="38" fontId="1" fillId="0" borderId="9" xfId="1" applyBorder="1"/>
    <xf numFmtId="38" fontId="1" fillId="0" borderId="8" xfId="1" applyFont="1" applyBorder="1"/>
    <xf numFmtId="38" fontId="1" fillId="0" borderId="11" xfId="1" applyFont="1" applyFill="1" applyBorder="1"/>
    <xf numFmtId="38" fontId="0" fillId="0" borderId="35" xfId="1" applyFont="1" applyFill="1" applyBorder="1"/>
    <xf numFmtId="177" fontId="0" fillId="0" borderId="1" xfId="0" applyNumberFormat="1" applyBorder="1" applyAlignment="1">
      <alignment horizontal="right"/>
    </xf>
    <xf numFmtId="38" fontId="1" fillId="0" borderId="33" xfId="1" applyBorder="1"/>
    <xf numFmtId="38" fontId="0" fillId="0" borderId="2" xfId="1" applyFont="1" applyBorder="1"/>
    <xf numFmtId="38" fontId="0" fillId="0" borderId="8" xfId="1" applyFont="1" applyBorder="1"/>
    <xf numFmtId="38" fontId="1" fillId="0" borderId="38" xfId="1" applyBorder="1"/>
    <xf numFmtId="179" fontId="0" fillId="0" borderId="37" xfId="1" applyNumberFormat="1" applyFont="1" applyFill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令和6年1月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令和6年1月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令和5年12月</c:v>
                </c:pt>
                <c:pt idx="10">
                  <c:v>令和6年1月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3.817335577707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17470</c:v>
                </c:pt>
                <c:pt idx="1">
                  <c:v>7267</c:v>
                </c:pt>
                <c:pt idx="2">
                  <c:v>7237</c:v>
                </c:pt>
                <c:pt idx="3">
                  <c:v>4838</c:v>
                </c:pt>
                <c:pt idx="4">
                  <c:v>3791</c:v>
                </c:pt>
                <c:pt idx="5">
                  <c:v>3201</c:v>
                </c:pt>
                <c:pt idx="6">
                  <c:v>2239</c:v>
                </c:pt>
                <c:pt idx="7">
                  <c:v>1658</c:v>
                </c:pt>
                <c:pt idx="8">
                  <c:v>1461</c:v>
                </c:pt>
                <c:pt idx="9">
                  <c:v>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3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3.662908852751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9416</c:v>
                </c:pt>
                <c:pt idx="1">
                  <c:v>2882</c:v>
                </c:pt>
                <c:pt idx="2">
                  <c:v>16247</c:v>
                </c:pt>
                <c:pt idx="3">
                  <c:v>5656</c:v>
                </c:pt>
                <c:pt idx="4">
                  <c:v>3463</c:v>
                </c:pt>
                <c:pt idx="5">
                  <c:v>2859</c:v>
                </c:pt>
                <c:pt idx="6">
                  <c:v>1971</c:v>
                </c:pt>
                <c:pt idx="7">
                  <c:v>3998</c:v>
                </c:pt>
                <c:pt idx="8">
                  <c:v>1815</c:v>
                </c:pt>
                <c:pt idx="9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2.2657952069716759E-2"/>
                  <c:y val="1.136303984729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1.51941660701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9172113289760349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3943355119825708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49298</c:v>
                </c:pt>
                <c:pt idx="1">
                  <c:v>11403</c:v>
                </c:pt>
                <c:pt idx="2">
                  <c:v>7365</c:v>
                </c:pt>
                <c:pt idx="3">
                  <c:v>5040</c:v>
                </c:pt>
                <c:pt idx="4">
                  <c:v>4703</c:v>
                </c:pt>
                <c:pt idx="5">
                  <c:v>3529</c:v>
                </c:pt>
                <c:pt idx="6">
                  <c:v>3109</c:v>
                </c:pt>
                <c:pt idx="7">
                  <c:v>1930</c:v>
                </c:pt>
                <c:pt idx="8">
                  <c:v>1799</c:v>
                </c:pt>
                <c:pt idx="9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44148</c:v>
                </c:pt>
                <c:pt idx="1">
                  <c:v>13696</c:v>
                </c:pt>
                <c:pt idx="2">
                  <c:v>10273</c:v>
                </c:pt>
                <c:pt idx="3">
                  <c:v>6667</c:v>
                </c:pt>
                <c:pt idx="4">
                  <c:v>7970</c:v>
                </c:pt>
                <c:pt idx="5">
                  <c:v>16634</c:v>
                </c:pt>
                <c:pt idx="6">
                  <c:v>3070</c:v>
                </c:pt>
                <c:pt idx="7">
                  <c:v>3237</c:v>
                </c:pt>
                <c:pt idx="8">
                  <c:v>1996</c:v>
                </c:pt>
                <c:pt idx="9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3.546099290780141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7730496453901359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雑穀</c:v>
                </c:pt>
                <c:pt idx="2">
                  <c:v>その他の機械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21682</c:v>
                </c:pt>
                <c:pt idx="1">
                  <c:v>19809</c:v>
                </c:pt>
                <c:pt idx="2">
                  <c:v>19572</c:v>
                </c:pt>
                <c:pt idx="3">
                  <c:v>17472</c:v>
                </c:pt>
                <c:pt idx="4">
                  <c:v>17018</c:v>
                </c:pt>
                <c:pt idx="5">
                  <c:v>14897</c:v>
                </c:pt>
                <c:pt idx="6">
                  <c:v>10671</c:v>
                </c:pt>
                <c:pt idx="7">
                  <c:v>8579</c:v>
                </c:pt>
                <c:pt idx="8">
                  <c:v>8748</c:v>
                </c:pt>
                <c:pt idx="9">
                  <c:v>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2411347517730464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3.546099290780174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2.325550875907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289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雑穀</c:v>
                </c:pt>
                <c:pt idx="2">
                  <c:v>その他の機械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14125</c:v>
                </c:pt>
                <c:pt idx="1">
                  <c:v>3585</c:v>
                </c:pt>
                <c:pt idx="2">
                  <c:v>31319</c:v>
                </c:pt>
                <c:pt idx="3">
                  <c:v>16435</c:v>
                </c:pt>
                <c:pt idx="4">
                  <c:v>17089</c:v>
                </c:pt>
                <c:pt idx="5">
                  <c:v>14208</c:v>
                </c:pt>
                <c:pt idx="6">
                  <c:v>10169</c:v>
                </c:pt>
                <c:pt idx="7">
                  <c:v>13380</c:v>
                </c:pt>
                <c:pt idx="8">
                  <c:v>8512</c:v>
                </c:pt>
                <c:pt idx="9">
                  <c:v>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動植物性飼・肥料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22410</c:v>
                </c:pt>
                <c:pt idx="1">
                  <c:v>14073</c:v>
                </c:pt>
                <c:pt idx="2">
                  <c:v>8174</c:v>
                </c:pt>
                <c:pt idx="3">
                  <c:v>4754</c:v>
                </c:pt>
                <c:pt idx="4">
                  <c:v>4559</c:v>
                </c:pt>
                <c:pt idx="5">
                  <c:v>2516</c:v>
                </c:pt>
                <c:pt idx="6">
                  <c:v>2101</c:v>
                </c:pt>
                <c:pt idx="7">
                  <c:v>2041</c:v>
                </c:pt>
                <c:pt idx="8">
                  <c:v>1402</c:v>
                </c:pt>
                <c:pt idx="9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112510936132984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動植物性飼・肥料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24157</c:v>
                </c:pt>
                <c:pt idx="1">
                  <c:v>6094</c:v>
                </c:pt>
                <c:pt idx="2">
                  <c:v>3418</c:v>
                </c:pt>
                <c:pt idx="3">
                  <c:v>6268</c:v>
                </c:pt>
                <c:pt idx="4">
                  <c:v>5713</c:v>
                </c:pt>
                <c:pt idx="5">
                  <c:v>825</c:v>
                </c:pt>
                <c:pt idx="6">
                  <c:v>542</c:v>
                </c:pt>
                <c:pt idx="7">
                  <c:v>1368</c:v>
                </c:pt>
                <c:pt idx="8">
                  <c:v>0</c:v>
                </c:pt>
                <c:pt idx="9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39983879967760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雑品</c:v>
                </c:pt>
                <c:pt idx="8">
                  <c:v>紙・パルプ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35051</c:v>
                </c:pt>
                <c:pt idx="1">
                  <c:v>9957</c:v>
                </c:pt>
                <c:pt idx="2">
                  <c:v>9352</c:v>
                </c:pt>
                <c:pt idx="3">
                  <c:v>8937</c:v>
                </c:pt>
                <c:pt idx="4">
                  <c:v>4932</c:v>
                </c:pt>
                <c:pt idx="5">
                  <c:v>4211</c:v>
                </c:pt>
                <c:pt idx="6">
                  <c:v>2526</c:v>
                </c:pt>
                <c:pt idx="7">
                  <c:v>1368</c:v>
                </c:pt>
                <c:pt idx="8">
                  <c:v>1048</c:v>
                </c:pt>
                <c:pt idx="9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雑品</c:v>
                </c:pt>
                <c:pt idx="8">
                  <c:v>紙・パルプ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25036</c:v>
                </c:pt>
                <c:pt idx="1">
                  <c:v>9851</c:v>
                </c:pt>
                <c:pt idx="2">
                  <c:v>9168</c:v>
                </c:pt>
                <c:pt idx="3">
                  <c:v>8526</c:v>
                </c:pt>
                <c:pt idx="4">
                  <c:v>4579</c:v>
                </c:pt>
                <c:pt idx="5">
                  <c:v>4227</c:v>
                </c:pt>
                <c:pt idx="6">
                  <c:v>1202</c:v>
                </c:pt>
                <c:pt idx="7">
                  <c:v>771</c:v>
                </c:pt>
                <c:pt idx="8">
                  <c:v>1020</c:v>
                </c:pt>
                <c:pt idx="9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2.150565856687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283745</c:v>
                </c:pt>
                <c:pt idx="1">
                  <c:v>105992</c:v>
                </c:pt>
                <c:pt idx="2">
                  <c:v>20150</c:v>
                </c:pt>
                <c:pt idx="3">
                  <c:v>14915</c:v>
                </c:pt>
                <c:pt idx="4">
                  <c:v>11526</c:v>
                </c:pt>
                <c:pt idx="5">
                  <c:v>11343</c:v>
                </c:pt>
                <c:pt idx="6">
                  <c:v>9842</c:v>
                </c:pt>
                <c:pt idx="7">
                  <c:v>9575</c:v>
                </c:pt>
                <c:pt idx="8">
                  <c:v>9452</c:v>
                </c:pt>
                <c:pt idx="9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256155</c:v>
                </c:pt>
                <c:pt idx="1">
                  <c:v>79466</c:v>
                </c:pt>
                <c:pt idx="2">
                  <c:v>19721</c:v>
                </c:pt>
                <c:pt idx="3">
                  <c:v>16211</c:v>
                </c:pt>
                <c:pt idx="4">
                  <c:v>11775</c:v>
                </c:pt>
                <c:pt idx="5">
                  <c:v>10467</c:v>
                </c:pt>
                <c:pt idx="6">
                  <c:v>6983</c:v>
                </c:pt>
                <c:pt idx="7">
                  <c:v>12617</c:v>
                </c:pt>
                <c:pt idx="8">
                  <c:v>14442</c:v>
                </c:pt>
                <c:pt idx="9">
                  <c:v>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3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445105</c:v>
                </c:pt>
                <c:pt idx="1">
                  <c:v>139269</c:v>
                </c:pt>
                <c:pt idx="2">
                  <c:v>136106</c:v>
                </c:pt>
                <c:pt idx="3">
                  <c:v>88275</c:v>
                </c:pt>
                <c:pt idx="4">
                  <c:v>77198</c:v>
                </c:pt>
                <c:pt idx="5">
                  <c:v>68835</c:v>
                </c:pt>
                <c:pt idx="6">
                  <c:v>65450</c:v>
                </c:pt>
                <c:pt idx="7">
                  <c:v>64863</c:v>
                </c:pt>
                <c:pt idx="8">
                  <c:v>52847</c:v>
                </c:pt>
                <c:pt idx="9">
                  <c:v>48583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327851</c:v>
                </c:pt>
                <c:pt idx="1">
                  <c:v>130081</c:v>
                </c:pt>
                <c:pt idx="2">
                  <c:v>145764</c:v>
                </c:pt>
                <c:pt idx="3">
                  <c:v>88360</c:v>
                </c:pt>
                <c:pt idx="4">
                  <c:v>72355</c:v>
                </c:pt>
                <c:pt idx="5">
                  <c:v>66363</c:v>
                </c:pt>
                <c:pt idx="6">
                  <c:v>73449</c:v>
                </c:pt>
                <c:pt idx="7">
                  <c:v>61570</c:v>
                </c:pt>
                <c:pt idx="8">
                  <c:v>54354</c:v>
                </c:pt>
                <c:pt idx="9">
                  <c:v>55075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3795754163208229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445105</c:v>
                </c:pt>
                <c:pt idx="1">
                  <c:v>139269</c:v>
                </c:pt>
                <c:pt idx="2">
                  <c:v>136106</c:v>
                </c:pt>
                <c:pt idx="3">
                  <c:v>88275</c:v>
                </c:pt>
                <c:pt idx="4">
                  <c:v>77198</c:v>
                </c:pt>
                <c:pt idx="5">
                  <c:v>68835</c:v>
                </c:pt>
                <c:pt idx="6">
                  <c:v>65450</c:v>
                </c:pt>
                <c:pt idx="7">
                  <c:v>64863</c:v>
                </c:pt>
                <c:pt idx="8">
                  <c:v>52847</c:v>
                </c:pt>
                <c:pt idx="9">
                  <c:v>48583</c:v>
                </c:pt>
                <c:pt idx="10">
                  <c:v>323646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445105</c:v>
                </c:pt>
                <c:pt idx="1">
                  <c:v>139269</c:v>
                </c:pt>
                <c:pt idx="2">
                  <c:v>136106</c:v>
                </c:pt>
                <c:pt idx="3">
                  <c:v>88275</c:v>
                </c:pt>
                <c:pt idx="4">
                  <c:v>77198</c:v>
                </c:pt>
                <c:pt idx="5">
                  <c:v>68835</c:v>
                </c:pt>
                <c:pt idx="6">
                  <c:v>65450</c:v>
                </c:pt>
                <c:pt idx="7">
                  <c:v>64863</c:v>
                </c:pt>
                <c:pt idx="8">
                  <c:v>52847</c:v>
                </c:pt>
                <c:pt idx="9">
                  <c:v>48583</c:v>
                </c:pt>
                <c:pt idx="10">
                  <c:v>323646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0708180561399291"/>
                  <c:y val="-4.8982894379581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7.872772799951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327851</c:v>
                </c:pt>
                <c:pt idx="1">
                  <c:v>130081</c:v>
                </c:pt>
                <c:pt idx="2">
                  <c:v>145764</c:v>
                </c:pt>
                <c:pt idx="3">
                  <c:v>88360</c:v>
                </c:pt>
                <c:pt idx="4">
                  <c:v>72355</c:v>
                </c:pt>
                <c:pt idx="5">
                  <c:v>66363</c:v>
                </c:pt>
                <c:pt idx="6">
                  <c:v>73449</c:v>
                </c:pt>
                <c:pt idx="7">
                  <c:v>61570</c:v>
                </c:pt>
                <c:pt idx="8">
                  <c:v>54354</c:v>
                </c:pt>
                <c:pt idx="9">
                  <c:v>55075</c:v>
                </c:pt>
                <c:pt idx="10" formatCode="#,##0_);[Red]\(#,##0\)">
                  <c:v>338752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3.4541504766212637E-3"/>
                  <c:y val="-1.477378084317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-3.600672846837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707955566881E-3"/>
                  <c:y val="1.12350531797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化学繊維糸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15668</c:v>
                </c:pt>
                <c:pt idx="1">
                  <c:v>11234</c:v>
                </c:pt>
                <c:pt idx="2">
                  <c:v>11152</c:v>
                </c:pt>
                <c:pt idx="3">
                  <c:v>6084</c:v>
                </c:pt>
                <c:pt idx="4">
                  <c:v>5720</c:v>
                </c:pt>
                <c:pt idx="5">
                  <c:v>5691</c:v>
                </c:pt>
                <c:pt idx="6">
                  <c:v>5483</c:v>
                </c:pt>
                <c:pt idx="7">
                  <c:v>4328</c:v>
                </c:pt>
                <c:pt idx="8">
                  <c:v>3265</c:v>
                </c:pt>
                <c:pt idx="9">
                  <c:v>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-8.8128670600248395E-3"/>
                  <c:y val="-1.11425716382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2211919985197609E-2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ゴム製品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化学繊維糸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12070</c:v>
                </c:pt>
                <c:pt idx="1">
                  <c:v>19200</c:v>
                </c:pt>
                <c:pt idx="2">
                  <c:v>9165</c:v>
                </c:pt>
                <c:pt idx="3">
                  <c:v>5382</c:v>
                </c:pt>
                <c:pt idx="4">
                  <c:v>2968</c:v>
                </c:pt>
                <c:pt idx="5">
                  <c:v>5933</c:v>
                </c:pt>
                <c:pt idx="6">
                  <c:v>4899</c:v>
                </c:pt>
                <c:pt idx="7">
                  <c:v>5373</c:v>
                </c:pt>
                <c:pt idx="8">
                  <c:v>2795</c:v>
                </c:pt>
                <c:pt idx="9">
                  <c:v>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2,469,012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2,469,012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391815</c:v>
                </c:pt>
                <c:pt idx="2">
                  <c:v>514802</c:v>
                </c:pt>
                <c:pt idx="3">
                  <c:v>153912</c:v>
                </c:pt>
                <c:pt idx="4">
                  <c:v>277203</c:v>
                </c:pt>
                <c:pt idx="5">
                  <c:v>910940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83643</c:v>
                </c:pt>
                <c:pt idx="1">
                  <c:v>17462</c:v>
                </c:pt>
                <c:pt idx="2">
                  <c:v>13303</c:v>
                </c:pt>
                <c:pt idx="3">
                  <c:v>8803</c:v>
                </c:pt>
                <c:pt idx="4">
                  <c:v>8518</c:v>
                </c:pt>
                <c:pt idx="5">
                  <c:v>8405</c:v>
                </c:pt>
                <c:pt idx="6">
                  <c:v>6695</c:v>
                </c:pt>
                <c:pt idx="7">
                  <c:v>5613</c:v>
                </c:pt>
                <c:pt idx="8">
                  <c:v>4995</c:v>
                </c:pt>
                <c:pt idx="9">
                  <c:v>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1.893999045573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8.7055392585730709E-3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86352</c:v>
                </c:pt>
                <c:pt idx="1">
                  <c:v>22620</c:v>
                </c:pt>
                <c:pt idx="2">
                  <c:v>11807</c:v>
                </c:pt>
                <c:pt idx="3">
                  <c:v>9532</c:v>
                </c:pt>
                <c:pt idx="4">
                  <c:v>10626</c:v>
                </c:pt>
                <c:pt idx="5">
                  <c:v>12826</c:v>
                </c:pt>
                <c:pt idx="6">
                  <c:v>11671</c:v>
                </c:pt>
                <c:pt idx="7">
                  <c:v>6164</c:v>
                </c:pt>
                <c:pt idx="8">
                  <c:v>6887</c:v>
                </c:pt>
                <c:pt idx="9">
                  <c:v>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0742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85707</c:v>
                </c:pt>
                <c:pt idx="1">
                  <c:v>50799</c:v>
                </c:pt>
                <c:pt idx="2">
                  <c:v>33044</c:v>
                </c:pt>
                <c:pt idx="3">
                  <c:v>29111</c:v>
                </c:pt>
                <c:pt idx="4">
                  <c:v>22770</c:v>
                </c:pt>
                <c:pt idx="5">
                  <c:v>16582</c:v>
                </c:pt>
                <c:pt idx="6">
                  <c:v>14961</c:v>
                </c:pt>
                <c:pt idx="7">
                  <c:v>13917</c:v>
                </c:pt>
                <c:pt idx="8">
                  <c:v>12095</c:v>
                </c:pt>
                <c:pt idx="9">
                  <c:v>11826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0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-3.546099290780141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85222</c:v>
                </c:pt>
                <c:pt idx="1">
                  <c:v>52129</c:v>
                </c:pt>
                <c:pt idx="2">
                  <c:v>20991</c:v>
                </c:pt>
                <c:pt idx="3">
                  <c:v>26456</c:v>
                </c:pt>
                <c:pt idx="4">
                  <c:v>22830</c:v>
                </c:pt>
                <c:pt idx="5">
                  <c:v>19631</c:v>
                </c:pt>
                <c:pt idx="6">
                  <c:v>16190</c:v>
                </c:pt>
                <c:pt idx="7">
                  <c:v>14007</c:v>
                </c:pt>
                <c:pt idx="8">
                  <c:v>11883</c:v>
                </c:pt>
                <c:pt idx="9">
                  <c:v>19145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動植物性飼・肥料</c:v>
                </c:pt>
                <c:pt idx="9">
                  <c:v>化学肥料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15411</c:v>
                </c:pt>
                <c:pt idx="1">
                  <c:v>14956</c:v>
                </c:pt>
                <c:pt idx="2">
                  <c:v>8976</c:v>
                </c:pt>
                <c:pt idx="3">
                  <c:v>6533</c:v>
                </c:pt>
                <c:pt idx="4">
                  <c:v>2008</c:v>
                </c:pt>
                <c:pt idx="5">
                  <c:v>1827</c:v>
                </c:pt>
                <c:pt idx="6">
                  <c:v>1476</c:v>
                </c:pt>
                <c:pt idx="7">
                  <c:v>1466</c:v>
                </c:pt>
                <c:pt idx="8">
                  <c:v>1402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3.5651185313065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動植物性飼・肥料</c:v>
                </c:pt>
                <c:pt idx="9">
                  <c:v>化学肥料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14623</c:v>
                </c:pt>
                <c:pt idx="1">
                  <c:v>6608</c:v>
                </c:pt>
                <c:pt idx="2">
                  <c:v>2059</c:v>
                </c:pt>
                <c:pt idx="3">
                  <c:v>8557</c:v>
                </c:pt>
                <c:pt idx="4">
                  <c:v>1738</c:v>
                </c:pt>
                <c:pt idx="5">
                  <c:v>1655</c:v>
                </c:pt>
                <c:pt idx="6">
                  <c:v>1200</c:v>
                </c:pt>
                <c:pt idx="7">
                  <c:v>168</c:v>
                </c:pt>
                <c:pt idx="8">
                  <c:v>0</c:v>
                </c:pt>
                <c:pt idx="9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7727902122470912E-3"/>
                  <c:y val="-1.1835342616071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23658</c:v>
                </c:pt>
                <c:pt idx="1">
                  <c:v>14961</c:v>
                </c:pt>
                <c:pt idx="2">
                  <c:v>13531</c:v>
                </c:pt>
                <c:pt idx="3">
                  <c:v>9760</c:v>
                </c:pt>
                <c:pt idx="4">
                  <c:v>7249</c:v>
                </c:pt>
                <c:pt idx="5">
                  <c:v>4389</c:v>
                </c:pt>
                <c:pt idx="6">
                  <c:v>3514</c:v>
                </c:pt>
                <c:pt idx="7">
                  <c:v>3206</c:v>
                </c:pt>
                <c:pt idx="8">
                  <c:v>3140</c:v>
                </c:pt>
                <c:pt idx="9">
                  <c:v>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20081</c:v>
                </c:pt>
                <c:pt idx="1">
                  <c:v>15284</c:v>
                </c:pt>
                <c:pt idx="2">
                  <c:v>15127</c:v>
                </c:pt>
                <c:pt idx="3">
                  <c:v>7916</c:v>
                </c:pt>
                <c:pt idx="4">
                  <c:v>6757</c:v>
                </c:pt>
                <c:pt idx="5">
                  <c:v>5631</c:v>
                </c:pt>
                <c:pt idx="6">
                  <c:v>4133</c:v>
                </c:pt>
                <c:pt idx="7">
                  <c:v>3135</c:v>
                </c:pt>
                <c:pt idx="8">
                  <c:v>2427</c:v>
                </c:pt>
                <c:pt idx="9">
                  <c:v>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3.225862896170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404341</c:v>
                </c:pt>
                <c:pt idx="1">
                  <c:v>120367</c:v>
                </c:pt>
                <c:pt idx="2">
                  <c:v>38476</c:v>
                </c:pt>
                <c:pt idx="3">
                  <c:v>25045</c:v>
                </c:pt>
                <c:pt idx="4">
                  <c:v>22637</c:v>
                </c:pt>
                <c:pt idx="5">
                  <c:v>19556</c:v>
                </c:pt>
                <c:pt idx="6">
                  <c:v>17482</c:v>
                </c:pt>
                <c:pt idx="7">
                  <c:v>13707</c:v>
                </c:pt>
                <c:pt idx="8">
                  <c:v>13078</c:v>
                </c:pt>
                <c:pt idx="9">
                  <c:v>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23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3.4949764529401419E-3"/>
                  <c:y val="2.1505094121299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299610</c:v>
                </c:pt>
                <c:pt idx="1">
                  <c:v>110815</c:v>
                </c:pt>
                <c:pt idx="2">
                  <c:v>31368</c:v>
                </c:pt>
                <c:pt idx="3">
                  <c:v>25419</c:v>
                </c:pt>
                <c:pt idx="4">
                  <c:v>28760</c:v>
                </c:pt>
                <c:pt idx="5">
                  <c:v>20830</c:v>
                </c:pt>
                <c:pt idx="6">
                  <c:v>15049</c:v>
                </c:pt>
                <c:pt idx="7">
                  <c:v>18413</c:v>
                </c:pt>
                <c:pt idx="8">
                  <c:v>15927</c:v>
                </c:pt>
                <c:pt idx="9">
                  <c:v>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129386</c:v>
                </c:pt>
                <c:pt idx="1">
                  <c:v>246486</c:v>
                </c:pt>
                <c:pt idx="2">
                  <c:v>327276</c:v>
                </c:pt>
                <c:pt idx="3">
                  <c:v>127919</c:v>
                </c:pt>
                <c:pt idx="4">
                  <c:v>163640</c:v>
                </c:pt>
                <c:pt idx="5">
                  <c:v>593323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90954</c:v>
                </c:pt>
                <c:pt idx="1">
                  <c:v>145329</c:v>
                </c:pt>
                <c:pt idx="2">
                  <c:v>187526</c:v>
                </c:pt>
                <c:pt idx="3">
                  <c:v>25993</c:v>
                </c:pt>
                <c:pt idx="4">
                  <c:v>113563</c:v>
                </c:pt>
                <c:pt idx="5">
                  <c:v>317617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0.58721067441227193</c:v>
                </c:pt>
                <c:pt idx="1">
                  <c:v>0.62908770720875928</c:v>
                </c:pt>
                <c:pt idx="2">
                  <c:v>0.63573179591376883</c:v>
                </c:pt>
                <c:pt idx="3">
                  <c:v>0.83111778158947969</c:v>
                </c:pt>
                <c:pt idx="4">
                  <c:v>0.5903255015277612</c:v>
                </c:pt>
                <c:pt idx="5">
                  <c:v>0.65133049377566032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2.020224744634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306560</c:v>
                </c:pt>
                <c:pt idx="1">
                  <c:v>113980</c:v>
                </c:pt>
                <c:pt idx="2">
                  <c:v>91897</c:v>
                </c:pt>
                <c:pt idx="3">
                  <c:v>91233</c:v>
                </c:pt>
                <c:pt idx="4">
                  <c:v>50128</c:v>
                </c:pt>
                <c:pt idx="5">
                  <c:v>42407</c:v>
                </c:pt>
                <c:pt idx="6">
                  <c:v>29931</c:v>
                </c:pt>
                <c:pt idx="7">
                  <c:v>29372</c:v>
                </c:pt>
                <c:pt idx="8">
                  <c:v>27727</c:v>
                </c:pt>
                <c:pt idx="9">
                  <c:v>24526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290803</c:v>
                </c:pt>
                <c:pt idx="1">
                  <c:v>88714</c:v>
                </c:pt>
                <c:pt idx="2">
                  <c:v>88747</c:v>
                </c:pt>
                <c:pt idx="3">
                  <c:v>80699</c:v>
                </c:pt>
                <c:pt idx="4">
                  <c:v>61582</c:v>
                </c:pt>
                <c:pt idx="5">
                  <c:v>39647</c:v>
                </c:pt>
                <c:pt idx="6">
                  <c:v>31856</c:v>
                </c:pt>
                <c:pt idx="7">
                  <c:v>40125</c:v>
                </c:pt>
                <c:pt idx="8">
                  <c:v>34223</c:v>
                </c:pt>
                <c:pt idx="9">
                  <c:v>25067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0.12995364684918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9.9846408087877911E-2"/>
                  <c:y val="-5.88678995400804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7644570069766921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7.4268793323911439E-2"/>
                  <c:y val="-7.9431000024079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2874617737003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1.92636470899841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1785375118708452E-2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306560</c:v>
                </c:pt>
                <c:pt idx="1">
                  <c:v>113980</c:v>
                </c:pt>
                <c:pt idx="2">
                  <c:v>91897</c:v>
                </c:pt>
                <c:pt idx="3">
                  <c:v>91233</c:v>
                </c:pt>
                <c:pt idx="4">
                  <c:v>50128</c:v>
                </c:pt>
                <c:pt idx="5">
                  <c:v>42407</c:v>
                </c:pt>
                <c:pt idx="6">
                  <c:v>29931</c:v>
                </c:pt>
                <c:pt idx="7">
                  <c:v>29372</c:v>
                </c:pt>
                <c:pt idx="8">
                  <c:v>27727</c:v>
                </c:pt>
                <c:pt idx="9">
                  <c:v>24526</c:v>
                </c:pt>
                <c:pt idx="10">
                  <c:v>158399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306560</c:v>
                </c:pt>
                <c:pt idx="1">
                  <c:v>113980</c:v>
                </c:pt>
                <c:pt idx="2">
                  <c:v>91897</c:v>
                </c:pt>
                <c:pt idx="3">
                  <c:v>91233</c:v>
                </c:pt>
                <c:pt idx="4">
                  <c:v>50128</c:v>
                </c:pt>
                <c:pt idx="5">
                  <c:v>42407</c:v>
                </c:pt>
                <c:pt idx="6">
                  <c:v>29931</c:v>
                </c:pt>
                <c:pt idx="7">
                  <c:v>29372</c:v>
                </c:pt>
                <c:pt idx="8">
                  <c:v>27727</c:v>
                </c:pt>
                <c:pt idx="9">
                  <c:v>24526</c:v>
                </c:pt>
                <c:pt idx="10">
                  <c:v>158399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194809786707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4664609671882617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9008742227832209"/>
                  <c:y val="-0.11959356804537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8.0138913933468239E-2"/>
                  <c:y val="-3.7904848100883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4438634102034953E-2"/>
                  <c:y val="6.1876006878450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290803</c:v>
                </c:pt>
                <c:pt idx="1">
                  <c:v>88714</c:v>
                </c:pt>
                <c:pt idx="2">
                  <c:v>88747</c:v>
                </c:pt>
                <c:pt idx="3">
                  <c:v>80699</c:v>
                </c:pt>
                <c:pt idx="4">
                  <c:v>61582</c:v>
                </c:pt>
                <c:pt idx="5">
                  <c:v>39647</c:v>
                </c:pt>
                <c:pt idx="6">
                  <c:v>31856</c:v>
                </c:pt>
                <c:pt idx="7">
                  <c:v>40125</c:v>
                </c:pt>
                <c:pt idx="8">
                  <c:v>34223</c:v>
                </c:pt>
                <c:pt idx="9">
                  <c:v>25067</c:v>
                </c:pt>
                <c:pt idx="10" formatCode="#,##0_);[Red]\(#,##0\)">
                  <c:v>134995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>
          <a:extLst>
            <a:ext uri="{FF2B5EF4-FFF2-40B4-BE49-F238E27FC236}">
              <a16:creationId xmlns:a16="http://schemas.microsoft.com/office/drawing/2014/main" id="{00000000-0008-0000-0200-0000C3500800}"/>
            </a:ext>
          </a:extLst>
        </xdr:cNvPr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9" customWidth="1"/>
    <col min="3" max="3" width="9.625" style="230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4"/>
      <c r="B1" s="225"/>
      <c r="C1" s="226"/>
      <c r="D1" s="227"/>
      <c r="E1" s="227"/>
      <c r="F1" s="227"/>
      <c r="G1" s="227"/>
      <c r="H1" s="228"/>
    </row>
    <row r="2" spans="1:8" ht="24">
      <c r="A2" s="441" t="s">
        <v>132</v>
      </c>
      <c r="B2" s="442"/>
      <c r="C2" s="442"/>
      <c r="D2" s="442"/>
      <c r="E2" s="442"/>
      <c r="F2" s="442"/>
      <c r="G2" s="442"/>
      <c r="H2" s="443"/>
    </row>
    <row r="3" spans="1:8" ht="30" customHeight="1">
      <c r="A3" s="444"/>
      <c r="B3" s="442"/>
      <c r="C3" s="442"/>
      <c r="D3" s="442"/>
      <c r="E3" s="442"/>
      <c r="F3" s="442"/>
      <c r="G3" s="442"/>
      <c r="H3" s="443"/>
    </row>
    <row r="4" spans="1:8">
      <c r="A4" s="99"/>
      <c r="H4" s="231"/>
    </row>
    <row r="5" spans="1:8">
      <c r="A5" s="232"/>
      <c r="B5"/>
      <c r="C5"/>
      <c r="D5"/>
      <c r="E5"/>
      <c r="F5"/>
      <c r="G5"/>
      <c r="H5" s="233"/>
    </row>
    <row r="6" spans="1:8" ht="23.25" customHeight="1">
      <c r="A6" s="234"/>
      <c r="B6" s="235" t="s">
        <v>133</v>
      </c>
      <c r="C6" s="236"/>
      <c r="D6" s="237" t="s">
        <v>134</v>
      </c>
      <c r="E6" s="237"/>
      <c r="F6" s="238"/>
      <c r="G6" s="238"/>
      <c r="H6" s="231"/>
    </row>
    <row r="7" spans="1:8" s="238" customFormat="1" ht="17.100000000000001" customHeight="1">
      <c r="A7" s="239"/>
      <c r="B7" s="240">
        <v>1</v>
      </c>
      <c r="C7" s="241"/>
      <c r="D7" s="238" t="s">
        <v>135</v>
      </c>
      <c r="G7" s="242"/>
      <c r="H7" s="243"/>
    </row>
    <row r="8" spans="1:8" s="238" customFormat="1" ht="17.100000000000001" customHeight="1">
      <c r="A8" s="239"/>
      <c r="B8" s="244"/>
      <c r="C8" s="241"/>
      <c r="H8" s="243"/>
    </row>
    <row r="9" spans="1:8" s="238" customFormat="1" ht="17.100000000000001" customHeight="1">
      <c r="A9" s="239"/>
      <c r="B9" s="245">
        <v>2</v>
      </c>
      <c r="C9" s="241"/>
      <c r="D9" s="238" t="s">
        <v>136</v>
      </c>
      <c r="G9" s="242"/>
      <c r="H9" s="243"/>
    </row>
    <row r="10" spans="1:8" s="238" customFormat="1" ht="17.100000000000001" customHeight="1">
      <c r="A10" s="239"/>
      <c r="B10" s="244"/>
      <c r="C10" s="241"/>
      <c r="H10" s="243"/>
    </row>
    <row r="11" spans="1:8" s="238" customFormat="1" ht="17.100000000000001" customHeight="1">
      <c r="A11" s="239"/>
      <c r="B11" s="246">
        <v>3</v>
      </c>
      <c r="C11" s="241"/>
      <c r="D11" s="238" t="s">
        <v>137</v>
      </c>
      <c r="G11" s="242"/>
      <c r="H11" s="243"/>
    </row>
    <row r="12" spans="1:8" s="238" customFormat="1" ht="17.100000000000001" customHeight="1">
      <c r="A12" s="239"/>
      <c r="B12" s="244"/>
      <c r="C12" s="241"/>
      <c r="H12" s="243"/>
    </row>
    <row r="13" spans="1:8" s="238" customFormat="1" ht="17.100000000000001" customHeight="1">
      <c r="A13" s="239"/>
      <c r="B13" s="342">
        <v>4</v>
      </c>
      <c r="C13" s="241"/>
      <c r="D13" s="238" t="s">
        <v>138</v>
      </c>
      <c r="G13" s="242"/>
      <c r="H13" s="243"/>
    </row>
    <row r="14" spans="1:8" s="238" customFormat="1" ht="17.100000000000001" customHeight="1">
      <c r="A14" s="239"/>
      <c r="B14" s="244" t="s">
        <v>139</v>
      </c>
      <c r="C14" s="241"/>
      <c r="H14" s="243"/>
    </row>
    <row r="15" spans="1:8" s="238" customFormat="1" ht="17.100000000000001" customHeight="1">
      <c r="A15" s="239"/>
      <c r="B15" s="247">
        <v>5</v>
      </c>
      <c r="C15" s="241"/>
      <c r="D15" s="238" t="s">
        <v>140</v>
      </c>
      <c r="G15" s="242"/>
      <c r="H15" s="243"/>
    </row>
    <row r="16" spans="1:8" s="238" customFormat="1" ht="17.100000000000001" customHeight="1">
      <c r="A16" s="239"/>
      <c r="B16" s="244"/>
      <c r="C16" s="241"/>
      <c r="H16" s="243"/>
    </row>
    <row r="17" spans="1:8" s="238" customFormat="1" ht="17.100000000000001" customHeight="1">
      <c r="A17" s="239"/>
      <c r="B17" s="248">
        <v>6</v>
      </c>
      <c r="C17" s="241"/>
      <c r="D17" s="238" t="s">
        <v>141</v>
      </c>
      <c r="H17" s="243"/>
    </row>
    <row r="18" spans="1:8" s="238" customFormat="1" ht="17.100000000000001" customHeight="1">
      <c r="A18" s="239"/>
      <c r="B18" s="244"/>
      <c r="C18" s="241"/>
      <c r="H18" s="243"/>
    </row>
    <row r="19" spans="1:8" s="238" customFormat="1" ht="17.100000000000001" customHeight="1">
      <c r="A19" s="239"/>
      <c r="B19" s="249">
        <v>7</v>
      </c>
      <c r="C19" s="241"/>
      <c r="D19" s="238" t="s">
        <v>142</v>
      </c>
      <c r="H19" s="243"/>
    </row>
    <row r="20" spans="1:8" s="238" customFormat="1" ht="17.100000000000001" customHeight="1">
      <c r="A20" s="239"/>
      <c r="B20" s="244"/>
      <c r="C20" s="241"/>
      <c r="H20" s="243"/>
    </row>
    <row r="21" spans="1:8" s="238" customFormat="1" ht="17.100000000000001" customHeight="1">
      <c r="A21" s="239"/>
      <c r="B21" s="250">
        <v>8</v>
      </c>
      <c r="C21" s="241"/>
      <c r="D21" s="238" t="s">
        <v>143</v>
      </c>
      <c r="H21" s="243"/>
    </row>
    <row r="22" spans="1:8" s="238" customFormat="1" ht="17.100000000000001" customHeight="1">
      <c r="A22" s="239"/>
      <c r="B22" s="244"/>
      <c r="C22" s="241"/>
      <c r="H22" s="243"/>
    </row>
    <row r="23" spans="1:8" s="238" customFormat="1" ht="17.100000000000001" customHeight="1">
      <c r="A23" s="239"/>
      <c r="B23" s="251">
        <v>9</v>
      </c>
      <c r="C23" s="241"/>
      <c r="D23" s="238" t="s">
        <v>144</v>
      </c>
      <c r="H23" s="243"/>
    </row>
    <row r="24" spans="1:8" s="238" customFormat="1" ht="17.100000000000001" customHeight="1">
      <c r="A24" s="239"/>
      <c r="B24" s="244"/>
      <c r="C24" s="241"/>
      <c r="H24" s="243"/>
    </row>
    <row r="25" spans="1:8" s="238" customFormat="1" ht="17.100000000000001" customHeight="1">
      <c r="A25" s="239"/>
      <c r="B25" s="252">
        <v>10</v>
      </c>
      <c r="C25" s="241"/>
      <c r="D25" s="238" t="s">
        <v>145</v>
      </c>
      <c r="H25" s="243"/>
    </row>
    <row r="26" spans="1:8" s="238" customFormat="1" ht="17.100000000000001" customHeight="1">
      <c r="A26" s="239"/>
      <c r="B26" s="244"/>
      <c r="C26" s="241"/>
      <c r="H26" s="243"/>
    </row>
    <row r="27" spans="1:8" s="238" customFormat="1" ht="17.100000000000001" customHeight="1">
      <c r="A27" s="239"/>
      <c r="B27" s="253">
        <v>11</v>
      </c>
      <c r="C27" s="241"/>
      <c r="D27" s="238" t="s">
        <v>146</v>
      </c>
      <c r="H27" s="243"/>
    </row>
    <row r="28" spans="1:8" s="238" customFormat="1" ht="17.100000000000001" customHeight="1">
      <c r="A28" s="239"/>
      <c r="B28" s="244"/>
      <c r="C28" s="241"/>
      <c r="H28" s="243"/>
    </row>
    <row r="29" spans="1:8" s="238" customFormat="1" ht="17.100000000000001" customHeight="1">
      <c r="A29" s="239"/>
      <c r="B29" s="269">
        <v>12</v>
      </c>
      <c r="C29" s="241"/>
      <c r="D29" s="238" t="s">
        <v>147</v>
      </c>
      <c r="H29" s="243"/>
    </row>
    <row r="30" spans="1:8" s="238" customFormat="1" ht="17.100000000000001" customHeight="1">
      <c r="A30" s="254"/>
      <c r="B30" s="255"/>
      <c r="C30" s="256"/>
      <c r="D30" s="256"/>
      <c r="E30" s="256"/>
      <c r="F30" s="256"/>
      <c r="G30" s="256"/>
      <c r="H30" s="257"/>
    </row>
    <row r="31" spans="1:8" s="238" customFormat="1" ht="17.100000000000001" customHeight="1">
      <c r="A31" s="239"/>
      <c r="B31" s="269">
        <v>13</v>
      </c>
      <c r="C31" s="258"/>
      <c r="D31" s="238" t="s">
        <v>148</v>
      </c>
      <c r="H31" s="243"/>
    </row>
    <row r="32" spans="1:8" s="238" customFormat="1" ht="17.100000000000001" customHeight="1">
      <c r="A32" s="239"/>
      <c r="B32" s="244"/>
      <c r="C32" s="241"/>
      <c r="H32" s="243"/>
    </row>
    <row r="33" spans="1:8" s="238" customFormat="1" ht="17.100000000000001" customHeight="1">
      <c r="A33" s="239"/>
      <c r="B33" s="269">
        <v>14</v>
      </c>
      <c r="C33" s="241"/>
      <c r="D33" s="238" t="s">
        <v>149</v>
      </c>
      <c r="H33" s="243"/>
    </row>
    <row r="34" spans="1:8" s="238" customFormat="1" ht="17.100000000000001" customHeight="1">
      <c r="A34" s="259"/>
      <c r="B34" s="244"/>
      <c r="C34" s="241"/>
      <c r="D34" s="260"/>
      <c r="E34" s="260"/>
      <c r="F34" s="260"/>
      <c r="G34" s="260"/>
      <c r="H34" s="261"/>
    </row>
    <row r="35" spans="1:8" s="238" customFormat="1" ht="17.100000000000001" customHeight="1">
      <c r="A35" s="239"/>
      <c r="B35" s="269">
        <v>15</v>
      </c>
      <c r="C35" s="241"/>
      <c r="D35" s="238" t="s">
        <v>91</v>
      </c>
      <c r="E35" s="238" t="s">
        <v>150</v>
      </c>
      <c r="H35" s="243"/>
    </row>
    <row r="36" spans="1:8" s="238" customFormat="1" ht="17.100000000000001" customHeight="1">
      <c r="A36" s="259"/>
      <c r="B36" s="262"/>
      <c r="C36" s="260"/>
      <c r="D36" s="260"/>
      <c r="E36" s="260"/>
      <c r="F36" s="260"/>
      <c r="G36" s="260"/>
      <c r="H36" s="261"/>
    </row>
    <row r="37" spans="1:8" s="238" customFormat="1" ht="17.100000000000001" customHeight="1">
      <c r="A37" s="239"/>
      <c r="B37" s="269">
        <v>16</v>
      </c>
      <c r="C37" s="258"/>
      <c r="D37" s="238" t="s">
        <v>151</v>
      </c>
      <c r="H37" s="243"/>
    </row>
    <row r="38" spans="1:8" s="238" customFormat="1" ht="17.100000000000001" customHeight="1">
      <c r="A38" s="239"/>
      <c r="B38" s="244"/>
      <c r="C38" s="241"/>
      <c r="H38" s="243"/>
    </row>
    <row r="39" spans="1:8" s="238" customFormat="1" ht="17.100000000000001" customHeight="1">
      <c r="A39" s="239"/>
      <c r="B39" s="269">
        <v>17</v>
      </c>
      <c r="C39" s="258"/>
      <c r="D39" s="238" t="s">
        <v>152</v>
      </c>
      <c r="H39" s="243"/>
    </row>
    <row r="40" spans="1:8" s="238" customFormat="1" ht="17.100000000000001" customHeight="1">
      <c r="A40" s="239"/>
      <c r="B40" s="270"/>
      <c r="C40" s="258"/>
      <c r="H40" s="243"/>
    </row>
    <row r="41" spans="1:8" s="238" customFormat="1" ht="17.100000000000001" customHeight="1">
      <c r="A41" s="239"/>
      <c r="B41" s="244"/>
      <c r="C41" s="241"/>
      <c r="H41" s="243"/>
    </row>
    <row r="42" spans="1:8" s="238" customFormat="1" ht="29.25" customHeight="1">
      <c r="A42" s="445" t="s">
        <v>153</v>
      </c>
      <c r="B42" s="446"/>
      <c r="C42" s="446"/>
      <c r="D42" s="446"/>
      <c r="E42" s="446"/>
      <c r="F42" s="446"/>
      <c r="G42" s="446"/>
      <c r="H42" s="447"/>
    </row>
    <row r="43" spans="1:8" s="238" customFormat="1" ht="14.25">
      <c r="A43" s="263"/>
      <c r="B43" s="264"/>
      <c r="C43" s="265"/>
      <c r="D43" s="266"/>
      <c r="E43" s="266"/>
      <c r="F43" s="266"/>
      <c r="G43" s="266"/>
      <c r="H43" s="267"/>
    </row>
    <row r="44" spans="1:8" s="268" customFormat="1">
      <c r="B44" s="229"/>
      <c r="C44" s="230"/>
    </row>
    <row r="45" spans="1:8" s="268" customFormat="1">
      <c r="B45" s="229"/>
      <c r="C45" s="230"/>
    </row>
    <row r="46" spans="1:8" s="268" customFormat="1">
      <c r="B46" s="229"/>
      <c r="C46" s="230"/>
    </row>
    <row r="47" spans="1:8" s="268" customFormat="1">
      <c r="B47" s="229"/>
      <c r="C47" s="230"/>
    </row>
    <row r="48" spans="1:8" s="268" customFormat="1">
      <c r="B48" s="229"/>
      <c r="C48" s="230"/>
    </row>
    <row r="49" spans="2:3" s="268" customFormat="1">
      <c r="B49" s="229"/>
      <c r="C49" s="230"/>
    </row>
    <row r="50" spans="2:3" s="268" customFormat="1">
      <c r="B50" s="229"/>
      <c r="C50" s="230"/>
    </row>
    <row r="51" spans="2:3" s="268" customFormat="1">
      <c r="B51" s="229"/>
      <c r="C51" s="230"/>
    </row>
    <row r="52" spans="2:3" s="268" customFormat="1">
      <c r="B52" s="229"/>
      <c r="C52" s="230"/>
    </row>
    <row r="53" spans="2:3" s="268" customFormat="1">
      <c r="B53" s="229"/>
      <c r="C53" s="230"/>
    </row>
    <row r="54" spans="2:3" s="268" customFormat="1">
      <c r="B54" s="229"/>
      <c r="C54" s="230"/>
    </row>
    <row r="55" spans="2:3" s="268" customFormat="1">
      <c r="B55" s="229"/>
      <c r="C55" s="230"/>
    </row>
    <row r="56" spans="2:3" s="268" customFormat="1">
      <c r="B56" s="229"/>
      <c r="C56" s="230"/>
    </row>
    <row r="57" spans="2:3" s="268" customFormat="1">
      <c r="B57" s="229"/>
      <c r="C57" s="230"/>
    </row>
    <row r="58" spans="2:3" s="268" customFormat="1">
      <c r="B58" s="229"/>
      <c r="C58" s="230"/>
    </row>
    <row r="59" spans="2:3" s="268" customFormat="1">
      <c r="B59" s="229"/>
      <c r="C59" s="230"/>
    </row>
    <row r="60" spans="2:3" s="268" customFormat="1">
      <c r="B60" s="229"/>
      <c r="C60" s="230"/>
    </row>
    <row r="61" spans="2:3" s="268" customFormat="1">
      <c r="B61" s="229"/>
      <c r="C61" s="230"/>
    </row>
    <row r="62" spans="2:3" s="268" customFormat="1">
      <c r="B62" s="229"/>
      <c r="C62" s="230"/>
    </row>
    <row r="63" spans="2:3" s="268" customFormat="1">
      <c r="B63" s="229"/>
      <c r="C63" s="230"/>
    </row>
    <row r="64" spans="2:3" s="268" customFormat="1">
      <c r="B64" s="229"/>
      <c r="C64" s="230"/>
    </row>
    <row r="65" spans="2:3" s="268" customFormat="1">
      <c r="B65" s="229"/>
      <c r="C65" s="230"/>
    </row>
    <row r="66" spans="2:3" s="268" customFormat="1">
      <c r="B66" s="229"/>
      <c r="C66" s="230"/>
    </row>
    <row r="67" spans="2:3" s="268" customFormat="1">
      <c r="B67" s="229"/>
      <c r="C67" s="230"/>
    </row>
    <row r="68" spans="2:3" s="268" customFormat="1">
      <c r="B68" s="229"/>
      <c r="C68" s="230"/>
    </row>
    <row r="69" spans="2:3" s="268" customFormat="1">
      <c r="B69" s="229"/>
      <c r="C69" s="230"/>
    </row>
    <row r="70" spans="2:3" s="268" customFormat="1">
      <c r="B70" s="229"/>
      <c r="C70" s="230"/>
    </row>
    <row r="71" spans="2:3" s="268" customFormat="1">
      <c r="B71" s="229"/>
      <c r="C71" s="230"/>
    </row>
    <row r="72" spans="2:3" s="268" customFormat="1">
      <c r="B72" s="229"/>
      <c r="C72" s="230"/>
    </row>
    <row r="73" spans="2:3" s="268" customFormat="1">
      <c r="B73" s="229"/>
      <c r="C73" s="230"/>
    </row>
    <row r="74" spans="2:3" s="268" customFormat="1">
      <c r="B74" s="229"/>
      <c r="C74" s="230"/>
    </row>
    <row r="75" spans="2:3" s="268" customFormat="1">
      <c r="B75" s="229"/>
      <c r="C75" s="230"/>
    </row>
    <row r="76" spans="2:3" s="268" customFormat="1">
      <c r="B76" s="229"/>
      <c r="C76" s="230"/>
    </row>
    <row r="77" spans="2:3" s="268" customFormat="1">
      <c r="B77" s="229"/>
      <c r="C77" s="230"/>
    </row>
    <row r="78" spans="2:3" s="268" customFormat="1">
      <c r="B78" s="229"/>
      <c r="C78" s="230"/>
    </row>
    <row r="79" spans="2:3" s="268" customFormat="1">
      <c r="B79" s="229"/>
      <c r="C79" s="230"/>
    </row>
    <row r="80" spans="2:3" s="268" customFormat="1">
      <c r="B80" s="229"/>
      <c r="C80" s="230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176</v>
      </c>
      <c r="R1" s="104"/>
    </row>
    <row r="2" spans="8:30">
      <c r="H2" s="183" t="s">
        <v>212</v>
      </c>
      <c r="I2" s="3"/>
      <c r="J2" s="184" t="s">
        <v>102</v>
      </c>
      <c r="K2" s="3"/>
      <c r="L2" s="294" t="s">
        <v>194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4" t="s">
        <v>99</v>
      </c>
      <c r="N3" s="439"/>
      <c r="S3" s="26"/>
      <c r="T3" s="26"/>
      <c r="U3" s="26"/>
    </row>
    <row r="4" spans="8:30" ht="13.5" customHeight="1">
      <c r="H4" s="97">
        <v>15668</v>
      </c>
      <c r="I4" s="3">
        <v>37</v>
      </c>
      <c r="J4" s="160" t="s">
        <v>37</v>
      </c>
      <c r="K4" s="116">
        <f>SUM(I4)</f>
        <v>37</v>
      </c>
      <c r="L4" s="310">
        <v>12070</v>
      </c>
      <c r="M4" s="395"/>
      <c r="N4" s="439"/>
      <c r="O4" s="90"/>
      <c r="S4" s="26"/>
      <c r="T4" s="26"/>
      <c r="U4" s="26"/>
    </row>
    <row r="5" spans="8:30" ht="13.5" customHeight="1">
      <c r="H5" s="334">
        <v>11234</v>
      </c>
      <c r="I5" s="3">
        <v>26</v>
      </c>
      <c r="J5" s="160" t="s">
        <v>30</v>
      </c>
      <c r="K5" s="116">
        <f t="shared" ref="K5:K13" si="0">SUM(I5)</f>
        <v>26</v>
      </c>
      <c r="L5" s="311">
        <v>19200</v>
      </c>
      <c r="M5" s="45"/>
      <c r="N5" s="439"/>
      <c r="O5" s="90"/>
      <c r="S5" s="26"/>
      <c r="T5" s="26"/>
      <c r="U5" s="26"/>
    </row>
    <row r="6" spans="8:30" ht="13.5" customHeight="1">
      <c r="H6" s="88">
        <v>11152</v>
      </c>
      <c r="I6" s="3">
        <v>33</v>
      </c>
      <c r="J6" s="160" t="s">
        <v>0</v>
      </c>
      <c r="K6" s="116">
        <f t="shared" si="0"/>
        <v>33</v>
      </c>
      <c r="L6" s="311">
        <v>9165</v>
      </c>
      <c r="M6" s="45"/>
      <c r="N6" s="439"/>
      <c r="O6" s="90"/>
      <c r="S6" s="26"/>
      <c r="T6" s="26"/>
      <c r="U6" s="26"/>
    </row>
    <row r="7" spans="8:30" ht="13.5" customHeight="1">
      <c r="H7" s="44">
        <v>6084</v>
      </c>
      <c r="I7" s="3">
        <v>25</v>
      </c>
      <c r="J7" s="160" t="s">
        <v>29</v>
      </c>
      <c r="K7" s="116">
        <f t="shared" si="0"/>
        <v>25</v>
      </c>
      <c r="L7" s="311">
        <v>5382</v>
      </c>
      <c r="M7" s="45"/>
      <c r="N7" s="439"/>
      <c r="O7" s="90"/>
      <c r="S7" s="26"/>
      <c r="T7" s="26"/>
      <c r="U7" s="26"/>
    </row>
    <row r="8" spans="8:30">
      <c r="H8" s="44">
        <v>5720</v>
      </c>
      <c r="I8" s="3">
        <v>27</v>
      </c>
      <c r="J8" s="160" t="s">
        <v>31</v>
      </c>
      <c r="K8" s="116">
        <f t="shared" si="0"/>
        <v>27</v>
      </c>
      <c r="L8" s="311">
        <v>2968</v>
      </c>
      <c r="M8" s="45"/>
      <c r="N8" s="90"/>
      <c r="O8" s="90"/>
      <c r="S8" s="26"/>
      <c r="T8" s="26"/>
      <c r="U8" s="26"/>
    </row>
    <row r="9" spans="8:30">
      <c r="H9" s="193">
        <v>5691</v>
      </c>
      <c r="I9" s="33">
        <v>40</v>
      </c>
      <c r="J9" s="160" t="s">
        <v>2</v>
      </c>
      <c r="K9" s="116">
        <f t="shared" si="0"/>
        <v>40</v>
      </c>
      <c r="L9" s="311">
        <v>5933</v>
      </c>
      <c r="M9" s="45"/>
      <c r="N9" s="90"/>
      <c r="O9" s="90"/>
      <c r="S9" s="26"/>
      <c r="T9" s="26"/>
      <c r="U9" s="26"/>
    </row>
    <row r="10" spans="8:30">
      <c r="H10" s="193">
        <v>5483</v>
      </c>
      <c r="I10" s="14">
        <v>14</v>
      </c>
      <c r="J10" s="162" t="s">
        <v>19</v>
      </c>
      <c r="K10" s="116">
        <f t="shared" si="0"/>
        <v>14</v>
      </c>
      <c r="L10" s="311">
        <v>4899</v>
      </c>
      <c r="S10" s="26"/>
      <c r="T10" s="26"/>
      <c r="U10" s="26"/>
    </row>
    <row r="11" spans="8:30">
      <c r="H11" s="89">
        <v>4328</v>
      </c>
      <c r="I11" s="3">
        <v>36</v>
      </c>
      <c r="J11" s="160" t="s">
        <v>5</v>
      </c>
      <c r="K11" s="116">
        <f t="shared" si="0"/>
        <v>36</v>
      </c>
      <c r="L11" s="311">
        <v>5373</v>
      </c>
      <c r="M11" s="45"/>
      <c r="N11" s="90"/>
      <c r="O11" s="90"/>
      <c r="S11" s="26"/>
      <c r="T11" s="26"/>
      <c r="U11" s="26"/>
    </row>
    <row r="12" spans="8:30">
      <c r="H12" s="435">
        <v>3265</v>
      </c>
      <c r="I12" s="14">
        <v>15</v>
      </c>
      <c r="J12" s="162" t="s">
        <v>20</v>
      </c>
      <c r="K12" s="116">
        <f t="shared" si="0"/>
        <v>15</v>
      </c>
      <c r="L12" s="311">
        <v>2795</v>
      </c>
      <c r="M12" s="45"/>
      <c r="N12" s="90"/>
      <c r="O12" s="90"/>
      <c r="S12" s="26"/>
      <c r="T12" s="26"/>
      <c r="U12" s="26"/>
    </row>
    <row r="13" spans="8:30" ht="14.25" thickBot="1">
      <c r="H13" s="434">
        <v>3176</v>
      </c>
      <c r="I13" s="381">
        <v>16</v>
      </c>
      <c r="J13" s="382" t="s">
        <v>3</v>
      </c>
      <c r="K13" s="116">
        <f t="shared" si="0"/>
        <v>16</v>
      </c>
      <c r="L13" s="311">
        <v>3098</v>
      </c>
      <c r="M13" s="45"/>
      <c r="N13" s="90"/>
      <c r="O13" s="90"/>
      <c r="S13" s="26"/>
      <c r="T13" s="26"/>
      <c r="U13" s="26"/>
    </row>
    <row r="14" spans="8:30" ht="14.25" thickTop="1">
      <c r="H14" s="193">
        <v>2190</v>
      </c>
      <c r="I14" s="121">
        <v>17</v>
      </c>
      <c r="J14" s="174" t="s">
        <v>21</v>
      </c>
      <c r="K14" s="107" t="s">
        <v>8</v>
      </c>
      <c r="L14" s="312">
        <v>92436</v>
      </c>
      <c r="S14" s="26"/>
      <c r="T14" s="26"/>
      <c r="U14" s="26"/>
    </row>
    <row r="15" spans="8:30">
      <c r="H15" s="44">
        <v>2135</v>
      </c>
      <c r="I15" s="3">
        <v>34</v>
      </c>
      <c r="J15" s="160" t="s">
        <v>1</v>
      </c>
      <c r="K15" s="50"/>
      <c r="L15" t="s">
        <v>60</v>
      </c>
      <c r="M15" s="405" t="s">
        <v>197</v>
      </c>
      <c r="N15" s="42" t="s">
        <v>75</v>
      </c>
      <c r="S15" s="26"/>
      <c r="T15" s="26"/>
      <c r="U15" s="26"/>
    </row>
    <row r="16" spans="8:30">
      <c r="H16" s="88">
        <v>1722</v>
      </c>
      <c r="I16" s="3">
        <v>1</v>
      </c>
      <c r="J16" s="160" t="s">
        <v>4</v>
      </c>
      <c r="K16" s="116">
        <f>SUM(I4)</f>
        <v>37</v>
      </c>
      <c r="L16" s="160" t="s">
        <v>37</v>
      </c>
      <c r="M16" s="313">
        <v>12308</v>
      </c>
      <c r="N16" s="89">
        <f>SUM(H4)</f>
        <v>15668</v>
      </c>
      <c r="O16" s="45"/>
      <c r="P16" s="17"/>
      <c r="S16" s="26"/>
      <c r="T16" s="26"/>
      <c r="U16" s="26"/>
    </row>
    <row r="17" spans="1:21">
      <c r="H17" s="88">
        <v>1624</v>
      </c>
      <c r="I17" s="3">
        <v>24</v>
      </c>
      <c r="J17" s="160" t="s">
        <v>28</v>
      </c>
      <c r="K17" s="116">
        <f t="shared" ref="K17:K25" si="1">SUM(I5)</f>
        <v>26</v>
      </c>
      <c r="L17" s="160" t="s">
        <v>30</v>
      </c>
      <c r="M17" s="314">
        <v>19913</v>
      </c>
      <c r="N17" s="89">
        <f t="shared" ref="N17:N25" si="2">SUM(H5)</f>
        <v>11234</v>
      </c>
      <c r="O17" s="45"/>
      <c r="P17" s="17"/>
      <c r="S17" s="26"/>
      <c r="T17" s="26"/>
      <c r="U17" s="26"/>
    </row>
    <row r="18" spans="1:21">
      <c r="H18" s="122">
        <v>1611</v>
      </c>
      <c r="I18" s="3">
        <v>38</v>
      </c>
      <c r="J18" s="160" t="s">
        <v>38</v>
      </c>
      <c r="K18" s="116">
        <f t="shared" si="1"/>
        <v>33</v>
      </c>
      <c r="L18" s="160" t="s">
        <v>0</v>
      </c>
      <c r="M18" s="314">
        <v>16555</v>
      </c>
      <c r="N18" s="89">
        <f t="shared" si="2"/>
        <v>11152</v>
      </c>
      <c r="O18" s="45"/>
      <c r="P18" s="17"/>
      <c r="S18" s="26"/>
      <c r="T18" s="26"/>
      <c r="U18" s="26"/>
    </row>
    <row r="19" spans="1:21">
      <c r="H19" s="89">
        <v>642</v>
      </c>
      <c r="I19" s="3">
        <v>2</v>
      </c>
      <c r="J19" s="160" t="s">
        <v>6</v>
      </c>
      <c r="K19" s="116">
        <f t="shared" si="1"/>
        <v>25</v>
      </c>
      <c r="L19" s="160" t="s">
        <v>29</v>
      </c>
      <c r="M19" s="314">
        <v>6218</v>
      </c>
      <c r="N19" s="89">
        <f t="shared" si="2"/>
        <v>6084</v>
      </c>
      <c r="O19" s="45"/>
      <c r="P19" s="17"/>
      <c r="S19" s="26"/>
      <c r="T19" s="26"/>
      <c r="U19" s="26"/>
    </row>
    <row r="20" spans="1:21" ht="14.25" thickBot="1">
      <c r="H20" s="193">
        <v>415</v>
      </c>
      <c r="I20" s="3">
        <v>12</v>
      </c>
      <c r="J20" s="160" t="s">
        <v>18</v>
      </c>
      <c r="K20" s="116">
        <f t="shared" si="1"/>
        <v>27</v>
      </c>
      <c r="L20" s="160" t="s">
        <v>31</v>
      </c>
      <c r="M20" s="314">
        <v>5849</v>
      </c>
      <c r="N20" s="89">
        <f t="shared" si="2"/>
        <v>5720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206</v>
      </c>
      <c r="D21" s="59" t="s">
        <v>191</v>
      </c>
      <c r="E21" s="59" t="s">
        <v>41</v>
      </c>
      <c r="F21" s="59" t="s">
        <v>50</v>
      </c>
      <c r="G21" s="8" t="s">
        <v>175</v>
      </c>
      <c r="H21" s="88">
        <v>364</v>
      </c>
      <c r="I21" s="3">
        <v>23</v>
      </c>
      <c r="J21" s="160" t="s">
        <v>27</v>
      </c>
      <c r="K21" s="116">
        <f t="shared" si="1"/>
        <v>40</v>
      </c>
      <c r="L21" s="160" t="s">
        <v>2</v>
      </c>
      <c r="M21" s="314">
        <v>5773</v>
      </c>
      <c r="N21" s="89">
        <f t="shared" si="2"/>
        <v>5691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37</v>
      </c>
      <c r="C22" s="43">
        <f t="shared" ref="C22:C31" si="3">SUM(H4)</f>
        <v>15668</v>
      </c>
      <c r="D22" s="89">
        <f>SUM(L4)</f>
        <v>12070</v>
      </c>
      <c r="E22" s="52">
        <f t="shared" ref="E22:E32" si="4">SUM(N16/M16*100)</f>
        <v>127.29931751706206</v>
      </c>
      <c r="F22" s="55">
        <f>SUM(C22/D22*100)</f>
        <v>129.80944490472245</v>
      </c>
      <c r="G22" s="3"/>
      <c r="H22" s="125">
        <v>239</v>
      </c>
      <c r="I22" s="3">
        <v>31</v>
      </c>
      <c r="J22" s="160" t="s">
        <v>64</v>
      </c>
      <c r="K22" s="116">
        <f t="shared" si="1"/>
        <v>14</v>
      </c>
      <c r="L22" s="162" t="s">
        <v>19</v>
      </c>
      <c r="M22" s="314">
        <v>5749</v>
      </c>
      <c r="N22" s="89">
        <f t="shared" si="2"/>
        <v>5483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11234</v>
      </c>
      <c r="D23" s="89">
        <f>SUM(L5)</f>
        <v>19200</v>
      </c>
      <c r="E23" s="52">
        <f t="shared" si="4"/>
        <v>56.415407020539341</v>
      </c>
      <c r="F23" s="55">
        <f t="shared" ref="F23:F32" si="5">SUM(C23/D23*100)</f>
        <v>58.510416666666664</v>
      </c>
      <c r="G23" s="3"/>
      <c r="H23" s="125">
        <v>200</v>
      </c>
      <c r="I23" s="3">
        <v>21</v>
      </c>
      <c r="J23" s="160" t="s">
        <v>25</v>
      </c>
      <c r="K23" s="116">
        <f t="shared" si="1"/>
        <v>36</v>
      </c>
      <c r="L23" s="160" t="s">
        <v>5</v>
      </c>
      <c r="M23" s="314">
        <v>5109</v>
      </c>
      <c r="N23" s="89">
        <f t="shared" si="2"/>
        <v>4328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0</v>
      </c>
      <c r="C24" s="43">
        <f t="shared" si="3"/>
        <v>11152</v>
      </c>
      <c r="D24" s="89">
        <f t="shared" ref="D24:D31" si="6">SUM(L6)</f>
        <v>9165</v>
      </c>
      <c r="E24" s="52">
        <f t="shared" si="4"/>
        <v>67.363334340078524</v>
      </c>
      <c r="F24" s="55">
        <f t="shared" si="5"/>
        <v>121.68030551009275</v>
      </c>
      <c r="G24" s="3"/>
      <c r="H24" s="125">
        <v>148</v>
      </c>
      <c r="I24" s="3">
        <v>22</v>
      </c>
      <c r="J24" s="160" t="s">
        <v>26</v>
      </c>
      <c r="K24" s="116">
        <f t="shared" si="1"/>
        <v>15</v>
      </c>
      <c r="L24" s="162" t="s">
        <v>20</v>
      </c>
      <c r="M24" s="314">
        <v>3205</v>
      </c>
      <c r="N24" s="89">
        <f t="shared" si="2"/>
        <v>3265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29</v>
      </c>
      <c r="C25" s="43">
        <f t="shared" si="3"/>
        <v>6084</v>
      </c>
      <c r="D25" s="89">
        <f t="shared" si="6"/>
        <v>5382</v>
      </c>
      <c r="E25" s="52">
        <f t="shared" si="4"/>
        <v>97.844966227082665</v>
      </c>
      <c r="F25" s="55">
        <f t="shared" si="5"/>
        <v>113.04347826086956</v>
      </c>
      <c r="G25" s="3"/>
      <c r="H25" s="375">
        <v>115</v>
      </c>
      <c r="I25" s="3">
        <v>19</v>
      </c>
      <c r="J25" s="160" t="s">
        <v>23</v>
      </c>
      <c r="K25" s="180">
        <f t="shared" si="1"/>
        <v>16</v>
      </c>
      <c r="L25" s="382" t="s">
        <v>3</v>
      </c>
      <c r="M25" s="315">
        <v>3288</v>
      </c>
      <c r="N25" s="166">
        <f t="shared" si="2"/>
        <v>3176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31</v>
      </c>
      <c r="C26" s="89">
        <f t="shared" si="3"/>
        <v>5720</v>
      </c>
      <c r="D26" s="89">
        <f t="shared" si="6"/>
        <v>2968</v>
      </c>
      <c r="E26" s="52">
        <f t="shared" si="4"/>
        <v>97.7944947854334</v>
      </c>
      <c r="F26" s="55">
        <f t="shared" si="5"/>
        <v>192.72237196765499</v>
      </c>
      <c r="G26" s="12"/>
      <c r="H26" s="91">
        <v>68</v>
      </c>
      <c r="I26" s="3">
        <v>9</v>
      </c>
      <c r="J26" s="3" t="s">
        <v>164</v>
      </c>
      <c r="K26" s="3"/>
      <c r="L26" s="364" t="s">
        <v>8</v>
      </c>
      <c r="M26" s="316">
        <v>102639</v>
      </c>
      <c r="N26" s="191">
        <f>SUM(H44)</f>
        <v>83441</v>
      </c>
      <c r="S26" s="26"/>
      <c r="T26" s="26"/>
      <c r="U26" s="26"/>
    </row>
    <row r="27" spans="1:21">
      <c r="A27" s="61">
        <v>6</v>
      </c>
      <c r="B27" s="160" t="s">
        <v>2</v>
      </c>
      <c r="C27" s="43">
        <f t="shared" si="3"/>
        <v>5691</v>
      </c>
      <c r="D27" s="89">
        <f t="shared" si="6"/>
        <v>5933</v>
      </c>
      <c r="E27" s="52">
        <f t="shared" si="4"/>
        <v>98.579594664818984</v>
      </c>
      <c r="F27" s="55">
        <f t="shared" si="5"/>
        <v>95.921119163997986</v>
      </c>
      <c r="G27" s="3"/>
      <c r="H27" s="91">
        <v>61</v>
      </c>
      <c r="I27" s="3">
        <v>32</v>
      </c>
      <c r="J27" s="160" t="s">
        <v>35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19</v>
      </c>
      <c r="C28" s="43">
        <f t="shared" si="3"/>
        <v>5483</v>
      </c>
      <c r="D28" s="89">
        <f t="shared" si="6"/>
        <v>4899</v>
      </c>
      <c r="E28" s="52">
        <f t="shared" si="4"/>
        <v>95.373108366672469</v>
      </c>
      <c r="F28" s="55">
        <f t="shared" si="5"/>
        <v>111.92080016329864</v>
      </c>
      <c r="G28" s="3"/>
      <c r="H28" s="91">
        <v>55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4328</v>
      </c>
      <c r="D29" s="89">
        <f t="shared" si="6"/>
        <v>5373</v>
      </c>
      <c r="E29" s="52">
        <f t="shared" si="4"/>
        <v>84.713251125464865</v>
      </c>
      <c r="F29" s="55">
        <f t="shared" si="5"/>
        <v>80.550902661455424</v>
      </c>
      <c r="G29" s="11"/>
      <c r="H29" s="91">
        <v>42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3265</v>
      </c>
      <c r="D30" s="89">
        <f t="shared" si="6"/>
        <v>2795</v>
      </c>
      <c r="E30" s="52">
        <f t="shared" si="4"/>
        <v>101.87207488299532</v>
      </c>
      <c r="F30" s="55">
        <f t="shared" si="5"/>
        <v>116.81574239713774</v>
      </c>
      <c r="G30" s="12"/>
      <c r="H30" s="375">
        <v>6</v>
      </c>
      <c r="I30" s="3">
        <v>20</v>
      </c>
      <c r="J30" s="160" t="s">
        <v>24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2" t="s">
        <v>3</v>
      </c>
      <c r="C31" s="43">
        <f t="shared" si="3"/>
        <v>3176</v>
      </c>
      <c r="D31" s="89">
        <f t="shared" si="6"/>
        <v>3098</v>
      </c>
      <c r="E31" s="52">
        <f t="shared" si="4"/>
        <v>96.593673965936745</v>
      </c>
      <c r="F31" s="55">
        <f t="shared" si="5"/>
        <v>102.51775338928341</v>
      </c>
      <c r="G31" s="92"/>
      <c r="H31" s="375">
        <v>3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83441</v>
      </c>
      <c r="D32" s="67">
        <f>SUM(L14)</f>
        <v>92436</v>
      </c>
      <c r="E32" s="70">
        <f t="shared" si="4"/>
        <v>81.2956088816142</v>
      </c>
      <c r="F32" s="68">
        <f t="shared" si="5"/>
        <v>90.268942836124452</v>
      </c>
      <c r="G32" s="389">
        <v>68.7</v>
      </c>
      <c r="H32" s="429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43">
        <v>0</v>
      </c>
      <c r="I33" s="3">
        <v>6</v>
      </c>
      <c r="J33" s="160" t="s">
        <v>13</v>
      </c>
      <c r="L33" s="42"/>
      <c r="M33" s="26"/>
      <c r="S33" s="26"/>
      <c r="T33" s="26"/>
      <c r="U33" s="26"/>
    </row>
    <row r="34" spans="2:30">
      <c r="H34" s="43">
        <v>0</v>
      </c>
      <c r="I34" s="3">
        <v>7</v>
      </c>
      <c r="J34" s="160" t="s">
        <v>14</v>
      </c>
      <c r="S34" s="26"/>
      <c r="T34" s="26"/>
      <c r="U34" s="26"/>
    </row>
    <row r="35" spans="2:30">
      <c r="H35" s="348">
        <v>0</v>
      </c>
      <c r="I35" s="3">
        <v>8</v>
      </c>
      <c r="J35" s="160" t="s">
        <v>15</v>
      </c>
      <c r="L35" s="47"/>
      <c r="M35" s="388"/>
      <c r="O35" t="s">
        <v>202</v>
      </c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10</v>
      </c>
      <c r="J36" s="160" t="s">
        <v>16</v>
      </c>
      <c r="S36" s="26"/>
      <c r="T36" s="26"/>
      <c r="U36" s="26"/>
    </row>
    <row r="37" spans="2:30">
      <c r="B37" s="18"/>
      <c r="C37" s="26"/>
      <c r="F37" s="26"/>
      <c r="G37" s="48"/>
      <c r="H37" s="428">
        <v>0</v>
      </c>
      <c r="I37" s="3">
        <v>11</v>
      </c>
      <c r="J37" s="160" t="s">
        <v>17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13</v>
      </c>
      <c r="J38" s="160" t="s">
        <v>7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18</v>
      </c>
      <c r="J39" s="160" t="s">
        <v>22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19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121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83441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91" t="s">
        <v>179</v>
      </c>
      <c r="L46" s="406" t="s">
        <v>182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212</v>
      </c>
      <c r="I47" s="3"/>
      <c r="J47" s="178" t="s">
        <v>71</v>
      </c>
      <c r="K47" s="3"/>
      <c r="L47" s="299" t="s">
        <v>194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3" t="s">
        <v>99</v>
      </c>
      <c r="S48" s="26"/>
      <c r="T48" s="26"/>
      <c r="U48" s="26"/>
      <c r="V48" s="26"/>
    </row>
    <row r="49" spans="1:22">
      <c r="H49" s="43">
        <v>83643</v>
      </c>
      <c r="I49" s="3">
        <v>26</v>
      </c>
      <c r="J49" s="160" t="s">
        <v>30</v>
      </c>
      <c r="K49" s="3">
        <f>SUM(I49)</f>
        <v>26</v>
      </c>
      <c r="L49" s="304">
        <v>86352</v>
      </c>
      <c r="S49" s="26"/>
      <c r="T49" s="26"/>
      <c r="U49" s="26"/>
      <c r="V49" s="26"/>
    </row>
    <row r="50" spans="1:22">
      <c r="H50" s="89">
        <v>17462</v>
      </c>
      <c r="I50" s="3">
        <v>13</v>
      </c>
      <c r="J50" s="160" t="s">
        <v>7</v>
      </c>
      <c r="K50" s="3">
        <f t="shared" ref="K50:K58" si="7">SUM(I50)</f>
        <v>13</v>
      </c>
      <c r="L50" s="304">
        <v>22620</v>
      </c>
      <c r="M50" s="26"/>
      <c r="N50" s="90"/>
      <c r="O50" s="90"/>
      <c r="S50" s="26"/>
      <c r="T50" s="26"/>
      <c r="U50" s="26"/>
      <c r="V50" s="26"/>
    </row>
    <row r="51" spans="1:22">
      <c r="H51" s="44">
        <v>13303</v>
      </c>
      <c r="I51" s="3">
        <v>33</v>
      </c>
      <c r="J51" s="160" t="s">
        <v>0</v>
      </c>
      <c r="K51" s="3">
        <f t="shared" si="7"/>
        <v>33</v>
      </c>
      <c r="L51" s="304">
        <v>11807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8803</v>
      </c>
      <c r="I52" s="3">
        <v>16</v>
      </c>
      <c r="J52" s="160" t="s">
        <v>3</v>
      </c>
      <c r="K52" s="3">
        <f t="shared" si="7"/>
        <v>16</v>
      </c>
      <c r="L52" s="304">
        <v>9532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206</v>
      </c>
      <c r="D53" s="59" t="s">
        <v>191</v>
      </c>
      <c r="E53" s="59" t="s">
        <v>41</v>
      </c>
      <c r="F53" s="59" t="s">
        <v>50</v>
      </c>
      <c r="G53" s="8" t="s">
        <v>175</v>
      </c>
      <c r="H53" s="44">
        <v>8518</v>
      </c>
      <c r="I53" s="3">
        <v>34</v>
      </c>
      <c r="J53" s="160" t="s">
        <v>1</v>
      </c>
      <c r="K53" s="3">
        <f t="shared" si="7"/>
        <v>34</v>
      </c>
      <c r="L53" s="304">
        <v>10626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83643</v>
      </c>
      <c r="D54" s="97">
        <f>SUM(L49)</f>
        <v>86352</v>
      </c>
      <c r="E54" s="52">
        <f t="shared" ref="E54:E64" si="9">SUM(N63/M63*100)</f>
        <v>104.18389716506402</v>
      </c>
      <c r="F54" s="52">
        <f>SUM(C54/D54*100)</f>
        <v>96.862840466926073</v>
      </c>
      <c r="G54" s="3"/>
      <c r="H54" s="44">
        <v>8405</v>
      </c>
      <c r="I54" s="3">
        <v>22</v>
      </c>
      <c r="J54" s="160" t="s">
        <v>26</v>
      </c>
      <c r="K54" s="3">
        <f t="shared" si="7"/>
        <v>22</v>
      </c>
      <c r="L54" s="304">
        <v>12826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17462</v>
      </c>
      <c r="D55" s="97">
        <f t="shared" ref="D55:D64" si="10">SUM(L50)</f>
        <v>22620</v>
      </c>
      <c r="E55" s="52">
        <f t="shared" si="9"/>
        <v>108.07699449155166</v>
      </c>
      <c r="F55" s="52">
        <f t="shared" ref="F55:F64" si="11">SUM(C55/D55*100)</f>
        <v>77.197170645446505</v>
      </c>
      <c r="G55" s="3"/>
      <c r="H55" s="88">
        <v>6695</v>
      </c>
      <c r="I55" s="3">
        <v>25</v>
      </c>
      <c r="J55" s="160" t="s">
        <v>29</v>
      </c>
      <c r="K55" s="3">
        <f t="shared" si="7"/>
        <v>25</v>
      </c>
      <c r="L55" s="304">
        <v>11671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13303</v>
      </c>
      <c r="D56" s="97">
        <f t="shared" si="10"/>
        <v>11807</v>
      </c>
      <c r="E56" s="52">
        <f t="shared" si="9"/>
        <v>87.583119362696692</v>
      </c>
      <c r="F56" s="52">
        <f t="shared" si="11"/>
        <v>112.67044973320913</v>
      </c>
      <c r="G56" s="3"/>
      <c r="H56" s="44">
        <v>5613</v>
      </c>
      <c r="I56" s="3">
        <v>24</v>
      </c>
      <c r="J56" s="160" t="s">
        <v>28</v>
      </c>
      <c r="K56" s="3">
        <f t="shared" si="7"/>
        <v>24</v>
      </c>
      <c r="L56" s="304">
        <v>6164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3</v>
      </c>
      <c r="C57" s="43">
        <f t="shared" si="8"/>
        <v>8803</v>
      </c>
      <c r="D57" s="97">
        <f t="shared" si="10"/>
        <v>9532</v>
      </c>
      <c r="E57" s="52">
        <f t="shared" si="9"/>
        <v>100.97499426473962</v>
      </c>
      <c r="F57" s="52">
        <f t="shared" si="11"/>
        <v>92.352077213596303</v>
      </c>
      <c r="G57" s="3"/>
      <c r="H57" s="436">
        <v>4995</v>
      </c>
      <c r="I57" s="3">
        <v>40</v>
      </c>
      <c r="J57" s="160" t="s">
        <v>2</v>
      </c>
      <c r="K57" s="3">
        <f t="shared" si="7"/>
        <v>40</v>
      </c>
      <c r="L57" s="304">
        <v>6887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8518</v>
      </c>
      <c r="D58" s="97">
        <f t="shared" si="10"/>
        <v>10626</v>
      </c>
      <c r="E58" s="52">
        <f t="shared" si="9"/>
        <v>113.27127659574468</v>
      </c>
      <c r="F58" s="52">
        <f t="shared" si="11"/>
        <v>80.161867118388855</v>
      </c>
      <c r="G58" s="12"/>
      <c r="H58" s="166">
        <v>4871</v>
      </c>
      <c r="I58" s="14">
        <v>36</v>
      </c>
      <c r="J58" s="162" t="s">
        <v>5</v>
      </c>
      <c r="K58" s="14">
        <f t="shared" si="7"/>
        <v>36</v>
      </c>
      <c r="L58" s="305">
        <v>5133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8405</v>
      </c>
      <c r="D59" s="97">
        <f t="shared" si="10"/>
        <v>12826</v>
      </c>
      <c r="E59" s="52">
        <f t="shared" si="9"/>
        <v>101.76776849497517</v>
      </c>
      <c r="F59" s="52">
        <f t="shared" si="11"/>
        <v>65.530952752222049</v>
      </c>
      <c r="G59" s="3"/>
      <c r="H59" s="427">
        <v>3075</v>
      </c>
      <c r="I59" s="336">
        <v>38</v>
      </c>
      <c r="J59" s="221" t="s">
        <v>38</v>
      </c>
      <c r="K59" s="8" t="s">
        <v>67</v>
      </c>
      <c r="L59" s="306">
        <v>194391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6695</v>
      </c>
      <c r="D60" s="97">
        <f t="shared" si="10"/>
        <v>11671</v>
      </c>
      <c r="E60" s="52">
        <f t="shared" si="9"/>
        <v>96.916618413433696</v>
      </c>
      <c r="F60" s="52">
        <f t="shared" si="11"/>
        <v>57.364407505783568</v>
      </c>
      <c r="G60" s="3"/>
      <c r="H60" s="91">
        <v>1671</v>
      </c>
      <c r="I60" s="139">
        <v>12</v>
      </c>
      <c r="J60" s="160" t="s">
        <v>18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5613</v>
      </c>
      <c r="D61" s="97">
        <f t="shared" si="10"/>
        <v>6164</v>
      </c>
      <c r="E61" s="52">
        <f t="shared" si="9"/>
        <v>100.17847581652686</v>
      </c>
      <c r="F61" s="52">
        <f t="shared" si="11"/>
        <v>91.060999351070734</v>
      </c>
      <c r="G61" s="11"/>
      <c r="H61" s="436">
        <v>1599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4995</v>
      </c>
      <c r="D62" s="97">
        <f t="shared" si="10"/>
        <v>6887</v>
      </c>
      <c r="E62" s="52">
        <f t="shared" si="9"/>
        <v>79.323487374940456</v>
      </c>
      <c r="F62" s="52">
        <f t="shared" si="11"/>
        <v>72.527951212429215</v>
      </c>
      <c r="G62" s="12"/>
      <c r="H62" s="125">
        <v>1303</v>
      </c>
      <c r="I62" s="173">
        <v>21</v>
      </c>
      <c r="J62" s="3" t="s">
        <v>157</v>
      </c>
      <c r="K62" s="50"/>
      <c r="L62" t="s">
        <v>61</v>
      </c>
      <c r="M62" s="405" t="s">
        <v>184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1">
        <f t="shared" si="8"/>
        <v>4871</v>
      </c>
      <c r="D63" s="137">
        <f t="shared" si="10"/>
        <v>5133</v>
      </c>
      <c r="E63" s="57">
        <f t="shared" si="9"/>
        <v>96.551040634291368</v>
      </c>
      <c r="F63" s="57">
        <f t="shared" si="11"/>
        <v>94.895772452756674</v>
      </c>
      <c r="G63" s="92"/>
      <c r="H63" s="125">
        <v>774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80284</v>
      </c>
      <c r="N63" s="89">
        <f>SUM(H49)</f>
        <v>83643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172071</v>
      </c>
      <c r="D64" s="138">
        <f t="shared" si="10"/>
        <v>194391</v>
      </c>
      <c r="E64" s="70">
        <f t="shared" si="9"/>
        <v>100.70051616980933</v>
      </c>
      <c r="F64" s="70">
        <f t="shared" si="11"/>
        <v>88.517986943839986</v>
      </c>
      <c r="G64" s="389">
        <v>54</v>
      </c>
      <c r="H64" s="91">
        <v>745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16157</v>
      </c>
      <c r="N64" s="89">
        <f t="shared" ref="N64:N72" si="13">SUM(H50)</f>
        <v>17462</v>
      </c>
      <c r="O64" s="45"/>
      <c r="S64" s="26"/>
      <c r="T64" s="26"/>
      <c r="U64" s="26"/>
      <c r="V64" s="26"/>
    </row>
    <row r="65" spans="2:22">
      <c r="H65" s="43">
        <v>213</v>
      </c>
      <c r="I65" s="3">
        <v>9</v>
      </c>
      <c r="J65" s="3" t="s">
        <v>164</v>
      </c>
      <c r="K65" s="3">
        <f t="shared" si="12"/>
        <v>33</v>
      </c>
      <c r="L65" s="160" t="s">
        <v>0</v>
      </c>
      <c r="M65" s="169">
        <v>15189</v>
      </c>
      <c r="N65" s="89">
        <f t="shared" si="13"/>
        <v>13303</v>
      </c>
      <c r="O65" s="45"/>
      <c r="S65" s="26"/>
      <c r="T65" s="26"/>
      <c r="U65" s="26"/>
      <c r="V65" s="26"/>
    </row>
    <row r="66" spans="2:22">
      <c r="H66" s="43">
        <v>160</v>
      </c>
      <c r="I66" s="3">
        <v>11</v>
      </c>
      <c r="J66" s="160" t="s">
        <v>17</v>
      </c>
      <c r="K66" s="3">
        <f t="shared" si="12"/>
        <v>16</v>
      </c>
      <c r="L66" s="160" t="s">
        <v>3</v>
      </c>
      <c r="M66" s="169">
        <v>8718</v>
      </c>
      <c r="N66" s="89">
        <f t="shared" si="13"/>
        <v>8803</v>
      </c>
      <c r="O66" s="45"/>
      <c r="S66" s="26"/>
      <c r="T66" s="26"/>
      <c r="U66" s="26"/>
      <c r="V66" s="26"/>
    </row>
    <row r="67" spans="2:22">
      <c r="H67" s="89">
        <v>101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7520</v>
      </c>
      <c r="N67" s="89">
        <f t="shared" si="13"/>
        <v>8518</v>
      </c>
      <c r="O67" s="45"/>
      <c r="S67" s="26"/>
      <c r="T67" s="26"/>
      <c r="U67" s="26"/>
      <c r="V67" s="26"/>
    </row>
    <row r="68" spans="2:22">
      <c r="B68" s="51"/>
      <c r="C68" s="26"/>
      <c r="H68" s="88">
        <v>64</v>
      </c>
      <c r="I68" s="3">
        <v>4</v>
      </c>
      <c r="J68" s="160" t="s">
        <v>11</v>
      </c>
      <c r="K68" s="3">
        <f t="shared" si="12"/>
        <v>22</v>
      </c>
      <c r="L68" s="160" t="s">
        <v>26</v>
      </c>
      <c r="M68" s="169">
        <v>8259</v>
      </c>
      <c r="N68" s="89">
        <f t="shared" si="13"/>
        <v>8405</v>
      </c>
      <c r="O68" s="45"/>
      <c r="S68" s="26"/>
      <c r="T68" s="26"/>
      <c r="U68" s="26"/>
      <c r="V68" s="26"/>
    </row>
    <row r="69" spans="2:22">
      <c r="B69" s="51"/>
      <c r="C69" s="26"/>
      <c r="H69" s="44">
        <v>42</v>
      </c>
      <c r="I69" s="3">
        <v>35</v>
      </c>
      <c r="J69" s="160" t="s">
        <v>36</v>
      </c>
      <c r="K69" s="3">
        <f t="shared" si="12"/>
        <v>25</v>
      </c>
      <c r="L69" s="160" t="s">
        <v>29</v>
      </c>
      <c r="M69" s="169">
        <v>6908</v>
      </c>
      <c r="N69" s="89">
        <f t="shared" si="13"/>
        <v>6695</v>
      </c>
      <c r="O69" s="45"/>
      <c r="S69" s="26"/>
      <c r="T69" s="26"/>
      <c r="U69" s="26"/>
      <c r="V69" s="26"/>
    </row>
    <row r="70" spans="2:22">
      <c r="B70" s="50"/>
      <c r="H70" s="88">
        <v>9</v>
      </c>
      <c r="I70" s="3">
        <v>27</v>
      </c>
      <c r="J70" s="160" t="s">
        <v>31</v>
      </c>
      <c r="K70" s="3">
        <f t="shared" si="12"/>
        <v>24</v>
      </c>
      <c r="L70" s="160" t="s">
        <v>28</v>
      </c>
      <c r="M70" s="169">
        <v>5603</v>
      </c>
      <c r="N70" s="89">
        <f t="shared" si="13"/>
        <v>5613</v>
      </c>
      <c r="O70" s="45"/>
      <c r="S70" s="26"/>
      <c r="T70" s="26"/>
      <c r="U70" s="26"/>
      <c r="V70" s="26"/>
    </row>
    <row r="71" spans="2:22">
      <c r="B71" s="50"/>
      <c r="H71" s="88">
        <v>7</v>
      </c>
      <c r="I71" s="3">
        <v>29</v>
      </c>
      <c r="J71" s="160" t="s">
        <v>54</v>
      </c>
      <c r="K71" s="3">
        <f t="shared" si="12"/>
        <v>40</v>
      </c>
      <c r="L71" s="160" t="s">
        <v>2</v>
      </c>
      <c r="M71" s="169">
        <v>6297</v>
      </c>
      <c r="N71" s="89">
        <f t="shared" si="13"/>
        <v>4995</v>
      </c>
      <c r="O71" s="45"/>
      <c r="S71" s="26"/>
      <c r="T71" s="26"/>
      <c r="U71" s="26"/>
      <c r="V71" s="26"/>
    </row>
    <row r="72" spans="2:22" ht="14.25" thickBot="1">
      <c r="B72" s="50"/>
      <c r="H72" s="334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5045</v>
      </c>
      <c r="N72" s="89">
        <f t="shared" si="13"/>
        <v>4871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170874</v>
      </c>
      <c r="N73" s="167">
        <f>SUM(H89)</f>
        <v>172071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33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8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8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290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290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172071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3" t="s">
        <v>177</v>
      </c>
      <c r="J1" s="101"/>
      <c r="Q1" s="26"/>
      <c r="R1" s="108"/>
    </row>
    <row r="2" spans="5:30">
      <c r="H2" s="417" t="s">
        <v>215</v>
      </c>
      <c r="I2" s="3"/>
      <c r="J2" s="185" t="s">
        <v>103</v>
      </c>
      <c r="K2" s="3"/>
      <c r="L2" s="179" t="s">
        <v>216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39"/>
      <c r="R3" s="48"/>
      <c r="S3" s="26"/>
      <c r="T3" s="26"/>
      <c r="U3" s="26"/>
      <c r="V3" s="26"/>
    </row>
    <row r="4" spans="5:30" ht="13.5" customHeight="1">
      <c r="H4" s="89">
        <v>85707</v>
      </c>
      <c r="I4" s="3">
        <v>31</v>
      </c>
      <c r="J4" s="33" t="s">
        <v>64</v>
      </c>
      <c r="K4" s="201">
        <f>SUM(I4)</f>
        <v>31</v>
      </c>
      <c r="L4" s="273">
        <v>85222</v>
      </c>
      <c r="M4" s="395"/>
      <c r="N4" s="439"/>
      <c r="R4" s="48"/>
      <c r="S4" s="26"/>
      <c r="T4" s="26"/>
      <c r="U4" s="26"/>
      <c r="V4" s="26"/>
    </row>
    <row r="5" spans="5:30" ht="13.5" customHeight="1">
      <c r="H5" s="88">
        <v>50799</v>
      </c>
      <c r="I5" s="3">
        <v>2</v>
      </c>
      <c r="J5" s="33" t="s">
        <v>6</v>
      </c>
      <c r="K5" s="201">
        <f t="shared" ref="K5:K13" si="0">SUM(I5)</f>
        <v>2</v>
      </c>
      <c r="L5" s="273">
        <v>52129</v>
      </c>
      <c r="M5" s="45"/>
      <c r="N5" s="439"/>
      <c r="R5" s="48"/>
      <c r="S5" s="26"/>
      <c r="T5" s="26"/>
      <c r="U5" s="26"/>
      <c r="V5" s="26"/>
    </row>
    <row r="6" spans="5:30" ht="13.5" customHeight="1">
      <c r="H6" s="88">
        <v>33044</v>
      </c>
      <c r="I6" s="3">
        <v>17</v>
      </c>
      <c r="J6" s="33" t="s">
        <v>21</v>
      </c>
      <c r="K6" s="201">
        <f t="shared" si="0"/>
        <v>17</v>
      </c>
      <c r="L6" s="273">
        <v>20991</v>
      </c>
      <c r="M6" s="45"/>
      <c r="N6" s="439"/>
      <c r="R6" s="48"/>
      <c r="S6" s="26"/>
      <c r="T6" s="26"/>
      <c r="U6" s="26"/>
      <c r="V6" s="26"/>
    </row>
    <row r="7" spans="5:30" ht="13.5" customHeight="1">
      <c r="H7" s="88">
        <v>29111</v>
      </c>
      <c r="I7" s="3">
        <v>34</v>
      </c>
      <c r="J7" s="33" t="s">
        <v>1</v>
      </c>
      <c r="K7" s="201">
        <f t="shared" si="0"/>
        <v>34</v>
      </c>
      <c r="L7" s="273">
        <v>26456</v>
      </c>
      <c r="M7" s="45"/>
      <c r="N7" s="439"/>
      <c r="R7" s="48"/>
      <c r="S7" s="26"/>
      <c r="T7" s="26"/>
      <c r="U7" s="26"/>
      <c r="V7" s="26"/>
    </row>
    <row r="8" spans="5:30">
      <c r="H8" s="88">
        <v>22770</v>
      </c>
      <c r="I8" s="3">
        <v>3</v>
      </c>
      <c r="J8" s="33" t="s">
        <v>10</v>
      </c>
      <c r="K8" s="201">
        <f t="shared" si="0"/>
        <v>3</v>
      </c>
      <c r="L8" s="273">
        <v>22830</v>
      </c>
      <c r="M8" s="45"/>
      <c r="R8" s="48"/>
      <c r="S8" s="26"/>
      <c r="T8" s="26"/>
      <c r="U8" s="26"/>
      <c r="V8" s="26"/>
    </row>
    <row r="9" spans="5:30">
      <c r="H9" s="88">
        <v>16582</v>
      </c>
      <c r="I9" s="3">
        <v>40</v>
      </c>
      <c r="J9" s="33" t="s">
        <v>2</v>
      </c>
      <c r="K9" s="201">
        <f t="shared" si="0"/>
        <v>40</v>
      </c>
      <c r="L9" s="273">
        <v>19631</v>
      </c>
      <c r="M9" s="45"/>
      <c r="R9" s="48"/>
      <c r="S9" s="26"/>
      <c r="T9" s="26"/>
      <c r="U9" s="26"/>
      <c r="V9" s="26"/>
    </row>
    <row r="10" spans="5:30">
      <c r="H10" s="88">
        <v>14961</v>
      </c>
      <c r="I10" s="3">
        <v>13</v>
      </c>
      <c r="J10" s="33" t="s">
        <v>7</v>
      </c>
      <c r="K10" s="201">
        <f t="shared" si="0"/>
        <v>13</v>
      </c>
      <c r="L10" s="273">
        <v>16190</v>
      </c>
      <c r="M10" s="45"/>
      <c r="R10" s="48"/>
      <c r="S10" s="26"/>
      <c r="T10" s="26"/>
      <c r="U10" s="26"/>
      <c r="V10" s="26"/>
    </row>
    <row r="11" spans="5:30">
      <c r="H11" s="88">
        <v>13917</v>
      </c>
      <c r="I11" s="3">
        <v>33</v>
      </c>
      <c r="J11" s="33" t="s">
        <v>0</v>
      </c>
      <c r="K11" s="201">
        <f t="shared" si="0"/>
        <v>33</v>
      </c>
      <c r="L11" s="273">
        <v>14007</v>
      </c>
      <c r="M11" s="45"/>
      <c r="N11" s="29"/>
      <c r="R11" s="48"/>
      <c r="S11" s="26"/>
      <c r="T11" s="26"/>
      <c r="U11" s="26"/>
      <c r="V11" s="26"/>
    </row>
    <row r="12" spans="5:30">
      <c r="H12" s="437">
        <v>12095</v>
      </c>
      <c r="I12" s="3">
        <v>38</v>
      </c>
      <c r="J12" s="33" t="s">
        <v>38</v>
      </c>
      <c r="K12" s="201">
        <f t="shared" si="0"/>
        <v>38</v>
      </c>
      <c r="L12" s="274">
        <v>11883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6">
        <v>11826</v>
      </c>
      <c r="I13" s="14">
        <v>16</v>
      </c>
      <c r="J13" s="77" t="s">
        <v>3</v>
      </c>
      <c r="K13" s="201">
        <f t="shared" si="0"/>
        <v>16</v>
      </c>
      <c r="L13" s="274">
        <v>19145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9925</v>
      </c>
      <c r="I14" s="220">
        <v>26</v>
      </c>
      <c r="J14" s="380" t="s">
        <v>30</v>
      </c>
      <c r="K14" s="107" t="s">
        <v>8</v>
      </c>
      <c r="L14" s="275">
        <v>360201</v>
      </c>
      <c r="N14" s="32"/>
      <c r="R14" s="48"/>
      <c r="S14" s="26"/>
      <c r="T14" s="26"/>
      <c r="U14" s="26"/>
      <c r="V14" s="26"/>
    </row>
    <row r="15" spans="5:30">
      <c r="H15" s="88">
        <v>8958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8111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>
      <c r="H17" s="44">
        <v>7196</v>
      </c>
      <c r="I17" s="3">
        <v>36</v>
      </c>
      <c r="J17" s="33" t="s">
        <v>5</v>
      </c>
      <c r="L17" s="32"/>
      <c r="M17" s="399"/>
      <c r="R17" s="48"/>
      <c r="S17" s="26"/>
      <c r="T17" s="26"/>
      <c r="U17" s="26"/>
      <c r="V17" s="26"/>
    </row>
    <row r="18" spans="1:22">
      <c r="H18" s="122">
        <v>7083</v>
      </c>
      <c r="I18" s="3">
        <v>25</v>
      </c>
      <c r="J18" s="33" t="s">
        <v>29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5925</v>
      </c>
      <c r="I19" s="3">
        <v>21</v>
      </c>
      <c r="J19" s="3" t="s">
        <v>157</v>
      </c>
      <c r="K19" s="116">
        <f>SUM(I4)</f>
        <v>31</v>
      </c>
      <c r="L19" s="33" t="s">
        <v>64</v>
      </c>
      <c r="M19" s="368">
        <v>80685</v>
      </c>
      <c r="N19" s="89">
        <f>SUM(H4)</f>
        <v>85707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206</v>
      </c>
      <c r="D20" s="59" t="s">
        <v>191</v>
      </c>
      <c r="E20" s="59" t="s">
        <v>41</v>
      </c>
      <c r="F20" s="59" t="s">
        <v>50</v>
      </c>
      <c r="G20" s="8" t="s">
        <v>175</v>
      </c>
      <c r="H20" s="88">
        <v>4687</v>
      </c>
      <c r="I20" s="3">
        <v>24</v>
      </c>
      <c r="J20" s="33" t="s">
        <v>28</v>
      </c>
      <c r="K20" s="116">
        <f t="shared" ref="K20:K28" si="1">SUM(I5)</f>
        <v>2</v>
      </c>
      <c r="L20" s="33" t="s">
        <v>6</v>
      </c>
      <c r="M20" s="369">
        <v>42756</v>
      </c>
      <c r="N20" s="89">
        <f t="shared" ref="N20:N28" si="2">SUM(H5)</f>
        <v>50799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200">
        <f>SUM(H4)</f>
        <v>85707</v>
      </c>
      <c r="D21" s="5">
        <f>SUM(L4)</f>
        <v>85222</v>
      </c>
      <c r="E21" s="52">
        <f t="shared" ref="E21:E30" si="3">SUM(N19/M19*100)</f>
        <v>106.22420524261015</v>
      </c>
      <c r="F21" s="52">
        <f t="shared" ref="F21:F31" si="4">SUM(C21/D21*100)</f>
        <v>100.56910187510266</v>
      </c>
      <c r="G21" s="62"/>
      <c r="H21" s="290">
        <v>4593</v>
      </c>
      <c r="I21" s="3">
        <v>14</v>
      </c>
      <c r="J21" s="33" t="s">
        <v>19</v>
      </c>
      <c r="K21" s="116">
        <f t="shared" si="1"/>
        <v>17</v>
      </c>
      <c r="L21" s="33" t="s">
        <v>21</v>
      </c>
      <c r="M21" s="369">
        <v>33047</v>
      </c>
      <c r="N21" s="89">
        <f t="shared" si="2"/>
        <v>33044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200">
        <f t="shared" ref="C22:C30" si="5">SUM(H5)</f>
        <v>50799</v>
      </c>
      <c r="D22" s="5">
        <f t="shared" ref="D22:D30" si="6">SUM(L5)</f>
        <v>52129</v>
      </c>
      <c r="E22" s="52">
        <f t="shared" si="3"/>
        <v>118.81139489194499</v>
      </c>
      <c r="F22" s="52">
        <f t="shared" si="4"/>
        <v>97.448637035047668</v>
      </c>
      <c r="G22" s="62"/>
      <c r="H22" s="290">
        <v>3261</v>
      </c>
      <c r="I22" s="3">
        <v>9</v>
      </c>
      <c r="J22" s="3" t="s">
        <v>164</v>
      </c>
      <c r="K22" s="116">
        <f t="shared" si="1"/>
        <v>34</v>
      </c>
      <c r="L22" s="33" t="s">
        <v>1</v>
      </c>
      <c r="M22" s="369">
        <v>27757</v>
      </c>
      <c r="N22" s="89">
        <f t="shared" si="2"/>
        <v>29111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200">
        <f t="shared" si="5"/>
        <v>33044</v>
      </c>
      <c r="D23" s="97">
        <f t="shared" si="6"/>
        <v>20991</v>
      </c>
      <c r="E23" s="52">
        <f t="shared" si="3"/>
        <v>99.990922020153121</v>
      </c>
      <c r="F23" s="52">
        <f t="shared" si="4"/>
        <v>157.41984660092422</v>
      </c>
      <c r="G23" s="62"/>
      <c r="H23" s="88">
        <v>2550</v>
      </c>
      <c r="I23" s="3">
        <v>10</v>
      </c>
      <c r="J23" s="33" t="s">
        <v>16</v>
      </c>
      <c r="K23" s="116">
        <f t="shared" si="1"/>
        <v>3</v>
      </c>
      <c r="L23" s="33" t="s">
        <v>10</v>
      </c>
      <c r="M23" s="369">
        <v>19749</v>
      </c>
      <c r="N23" s="89">
        <f t="shared" si="2"/>
        <v>22770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200">
        <f t="shared" si="5"/>
        <v>29111</v>
      </c>
      <c r="D24" s="5">
        <f t="shared" si="6"/>
        <v>26456</v>
      </c>
      <c r="E24" s="52">
        <f t="shared" si="3"/>
        <v>104.8780487804878</v>
      </c>
      <c r="F24" s="52">
        <f t="shared" si="4"/>
        <v>110.03553069247052</v>
      </c>
      <c r="G24" s="62"/>
      <c r="H24" s="290">
        <v>2388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9">
        <v>16146</v>
      </c>
      <c r="N24" s="89">
        <f t="shared" si="2"/>
        <v>16582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10</v>
      </c>
      <c r="C25" s="200">
        <f t="shared" si="5"/>
        <v>22770</v>
      </c>
      <c r="D25" s="5">
        <f t="shared" si="6"/>
        <v>22830</v>
      </c>
      <c r="E25" s="52">
        <f t="shared" si="3"/>
        <v>115.29697706212974</v>
      </c>
      <c r="F25" s="52">
        <f t="shared" si="4"/>
        <v>99.737187910643883</v>
      </c>
      <c r="G25" s="72"/>
      <c r="H25" s="88">
        <v>964</v>
      </c>
      <c r="I25" s="3">
        <v>12</v>
      </c>
      <c r="J25" s="33" t="s">
        <v>18</v>
      </c>
      <c r="K25" s="116">
        <f t="shared" si="1"/>
        <v>13</v>
      </c>
      <c r="L25" s="33" t="s">
        <v>7</v>
      </c>
      <c r="M25" s="369">
        <v>15373</v>
      </c>
      <c r="N25" s="89">
        <f t="shared" si="2"/>
        <v>14961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200">
        <f t="shared" si="5"/>
        <v>16582</v>
      </c>
      <c r="D26" s="5">
        <f t="shared" si="6"/>
        <v>19631</v>
      </c>
      <c r="E26" s="52">
        <f t="shared" si="3"/>
        <v>102.70035922209834</v>
      </c>
      <c r="F26" s="52">
        <f t="shared" si="4"/>
        <v>84.468442769089705</v>
      </c>
      <c r="G26" s="62"/>
      <c r="H26" s="334">
        <v>675</v>
      </c>
      <c r="I26" s="3">
        <v>27</v>
      </c>
      <c r="J26" s="33" t="s">
        <v>31</v>
      </c>
      <c r="K26" s="116">
        <f t="shared" si="1"/>
        <v>33</v>
      </c>
      <c r="L26" s="33" t="s">
        <v>0</v>
      </c>
      <c r="M26" s="369">
        <v>12416</v>
      </c>
      <c r="N26" s="89">
        <f t="shared" si="2"/>
        <v>13917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200">
        <f t="shared" si="5"/>
        <v>14961</v>
      </c>
      <c r="D27" s="5">
        <f t="shared" si="6"/>
        <v>16190</v>
      </c>
      <c r="E27" s="52">
        <f t="shared" si="3"/>
        <v>97.319976582319654</v>
      </c>
      <c r="F27" s="52">
        <f t="shared" si="4"/>
        <v>92.408894379246448</v>
      </c>
      <c r="G27" s="62"/>
      <c r="H27" s="88">
        <v>645</v>
      </c>
      <c r="I27" s="3">
        <v>4</v>
      </c>
      <c r="J27" s="33" t="s">
        <v>11</v>
      </c>
      <c r="K27" s="116">
        <f t="shared" si="1"/>
        <v>38</v>
      </c>
      <c r="L27" s="33" t="s">
        <v>38</v>
      </c>
      <c r="M27" s="370">
        <v>11627</v>
      </c>
      <c r="N27" s="89">
        <f t="shared" si="2"/>
        <v>12095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0</v>
      </c>
      <c r="C28" s="200">
        <f t="shared" si="5"/>
        <v>13917</v>
      </c>
      <c r="D28" s="5">
        <f t="shared" si="6"/>
        <v>14007</v>
      </c>
      <c r="E28" s="52">
        <f t="shared" si="3"/>
        <v>112.08923969072164</v>
      </c>
      <c r="F28" s="52">
        <f t="shared" si="4"/>
        <v>99.357464125080313</v>
      </c>
      <c r="G28" s="73"/>
      <c r="H28" s="88">
        <v>637</v>
      </c>
      <c r="I28" s="3">
        <v>32</v>
      </c>
      <c r="J28" s="33" t="s">
        <v>35</v>
      </c>
      <c r="K28" s="180">
        <f t="shared" si="1"/>
        <v>16</v>
      </c>
      <c r="L28" s="77" t="s">
        <v>3</v>
      </c>
      <c r="M28" s="371">
        <v>12205</v>
      </c>
      <c r="N28" s="166">
        <f t="shared" si="2"/>
        <v>11826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38</v>
      </c>
      <c r="C29" s="200">
        <f t="shared" si="5"/>
        <v>12095</v>
      </c>
      <c r="D29" s="5">
        <f t="shared" si="6"/>
        <v>11883</v>
      </c>
      <c r="E29" s="52">
        <f t="shared" si="3"/>
        <v>104.02511395888881</v>
      </c>
      <c r="F29" s="52">
        <f t="shared" si="4"/>
        <v>101.78406126399058</v>
      </c>
      <c r="G29" s="72"/>
      <c r="H29" s="88">
        <v>518</v>
      </c>
      <c r="I29" s="3">
        <v>15</v>
      </c>
      <c r="J29" s="33" t="s">
        <v>20</v>
      </c>
      <c r="K29" s="114"/>
      <c r="L29" s="114" t="s">
        <v>55</v>
      </c>
      <c r="M29" s="372">
        <v>344567</v>
      </c>
      <c r="N29" s="171">
        <f>SUM(H44)</f>
        <v>360400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11826</v>
      </c>
      <c r="D30" s="5">
        <f t="shared" si="6"/>
        <v>19145</v>
      </c>
      <c r="E30" s="57">
        <f t="shared" si="3"/>
        <v>96.894715280622705</v>
      </c>
      <c r="F30" s="63">
        <f t="shared" si="4"/>
        <v>61.77069731000261</v>
      </c>
      <c r="G30" s="75"/>
      <c r="H30" s="88">
        <v>479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360400</v>
      </c>
      <c r="D31" s="67">
        <f>SUM(L14)</f>
        <v>360201</v>
      </c>
      <c r="E31" s="70">
        <f>SUM(N29/M29*100)</f>
        <v>104.5950424735973</v>
      </c>
      <c r="F31" s="63">
        <f t="shared" si="4"/>
        <v>100.05524693157433</v>
      </c>
      <c r="G31" s="83">
        <v>45.8</v>
      </c>
      <c r="H31" s="88">
        <v>376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08">
        <v>321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274</v>
      </c>
      <c r="I33" s="3">
        <v>7</v>
      </c>
      <c r="J33" s="33" t="s">
        <v>14</v>
      </c>
      <c r="L33" s="42"/>
      <c r="M33" s="26"/>
      <c r="N33" s="26"/>
      <c r="R33" s="48"/>
      <c r="S33" s="26"/>
      <c r="T33" s="26"/>
      <c r="U33" s="26"/>
      <c r="V33" s="26"/>
    </row>
    <row r="34" spans="3:30">
      <c r="H34" s="88">
        <v>13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7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35</v>
      </c>
      <c r="J37" s="33" t="s">
        <v>36</v>
      </c>
      <c r="L37" s="47"/>
      <c r="M37" s="388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6</v>
      </c>
      <c r="J38" s="33" t="s">
        <v>13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19</v>
      </c>
      <c r="J40" s="33" t="s">
        <v>23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44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360400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5" t="s">
        <v>180</v>
      </c>
      <c r="L47" s="399" t="s">
        <v>177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215</v>
      </c>
      <c r="I48" s="3"/>
      <c r="J48" s="188" t="s">
        <v>91</v>
      </c>
      <c r="K48" s="3"/>
      <c r="L48" s="327" t="s">
        <v>216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7" t="s">
        <v>99</v>
      </c>
      <c r="M49" s="400"/>
      <c r="R49" s="48"/>
      <c r="S49" s="26"/>
      <c r="T49" s="26"/>
      <c r="U49" s="26"/>
      <c r="V49" s="26"/>
    </row>
    <row r="50" spans="1:22" ht="13.5" customHeight="1">
      <c r="H50" s="43">
        <v>15411</v>
      </c>
      <c r="I50" s="3">
        <v>16</v>
      </c>
      <c r="J50" s="33" t="s">
        <v>3</v>
      </c>
      <c r="K50" s="325">
        <f>SUM(I50)</f>
        <v>16</v>
      </c>
      <c r="L50" s="328">
        <v>14623</v>
      </c>
      <c r="M50" s="400"/>
      <c r="R50" s="48"/>
      <c r="S50" s="26"/>
      <c r="T50" s="26"/>
      <c r="U50" s="26"/>
      <c r="V50" s="26"/>
    </row>
    <row r="51" spans="1:22" ht="13.5" customHeight="1">
      <c r="H51" s="44">
        <v>14956</v>
      </c>
      <c r="I51" s="3">
        <v>26</v>
      </c>
      <c r="J51" s="33" t="s">
        <v>30</v>
      </c>
      <c r="K51" s="325">
        <f t="shared" ref="K51:K59" si="7">SUM(I51)</f>
        <v>26</v>
      </c>
      <c r="L51" s="329">
        <v>6608</v>
      </c>
      <c r="M51" s="400"/>
      <c r="R51" s="48"/>
      <c r="S51" s="26"/>
      <c r="T51" s="26"/>
      <c r="U51" s="26"/>
      <c r="V51" s="26"/>
    </row>
    <row r="52" spans="1:22" ht="14.25" thickBot="1">
      <c r="H52" s="44">
        <v>8976</v>
      </c>
      <c r="I52" s="3">
        <v>34</v>
      </c>
      <c r="J52" s="33" t="s">
        <v>1</v>
      </c>
      <c r="K52" s="325">
        <f t="shared" si="7"/>
        <v>34</v>
      </c>
      <c r="L52" s="329">
        <v>2059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206</v>
      </c>
      <c r="D53" s="59" t="s">
        <v>191</v>
      </c>
      <c r="E53" s="59" t="s">
        <v>41</v>
      </c>
      <c r="F53" s="59" t="s">
        <v>50</v>
      </c>
      <c r="G53" s="8" t="s">
        <v>175</v>
      </c>
      <c r="H53" s="44">
        <v>6533</v>
      </c>
      <c r="I53" s="3">
        <v>33</v>
      </c>
      <c r="J53" s="33" t="s">
        <v>0</v>
      </c>
      <c r="K53" s="325">
        <f t="shared" si="7"/>
        <v>33</v>
      </c>
      <c r="L53" s="329">
        <v>8557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15411</v>
      </c>
      <c r="D54" s="97">
        <f>SUM(L50)</f>
        <v>14623</v>
      </c>
      <c r="E54" s="52">
        <f t="shared" ref="E54:E63" si="8">SUM(N67/M67*100)</f>
        <v>111.14236261358718</v>
      </c>
      <c r="F54" s="52">
        <f t="shared" ref="F54:F61" si="9">SUM(C54/D54*100)</f>
        <v>105.38877111399849</v>
      </c>
      <c r="G54" s="62"/>
      <c r="H54" s="44">
        <v>2008</v>
      </c>
      <c r="I54" s="3">
        <v>31</v>
      </c>
      <c r="J54" s="33" t="s">
        <v>64</v>
      </c>
      <c r="K54" s="325">
        <f t="shared" si="7"/>
        <v>31</v>
      </c>
      <c r="L54" s="329">
        <v>1738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14956</v>
      </c>
      <c r="D55" s="97">
        <f t="shared" ref="D55:D63" si="11">SUM(L51)</f>
        <v>6608</v>
      </c>
      <c r="E55" s="52">
        <f t="shared" si="8"/>
        <v>198.61885790172641</v>
      </c>
      <c r="F55" s="52">
        <f t="shared" si="9"/>
        <v>226.3317191283293</v>
      </c>
      <c r="G55" s="62"/>
      <c r="H55" s="44">
        <v>1827</v>
      </c>
      <c r="I55" s="3">
        <v>40</v>
      </c>
      <c r="J55" s="33" t="s">
        <v>2</v>
      </c>
      <c r="K55" s="325">
        <f t="shared" si="7"/>
        <v>40</v>
      </c>
      <c r="L55" s="329">
        <v>1655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8976</v>
      </c>
      <c r="D56" s="97">
        <f t="shared" si="11"/>
        <v>2059</v>
      </c>
      <c r="E56" s="52">
        <f t="shared" si="8"/>
        <v>447.68079800498748</v>
      </c>
      <c r="F56" s="52">
        <f t="shared" si="9"/>
        <v>435.93977659057794</v>
      </c>
      <c r="G56" s="62"/>
      <c r="H56" s="88">
        <v>1476</v>
      </c>
      <c r="I56" s="3">
        <v>25</v>
      </c>
      <c r="J56" s="33" t="s">
        <v>29</v>
      </c>
      <c r="K56" s="325">
        <f t="shared" si="7"/>
        <v>25</v>
      </c>
      <c r="L56" s="329">
        <v>1200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6533</v>
      </c>
      <c r="D57" s="97">
        <f t="shared" si="11"/>
        <v>8557</v>
      </c>
      <c r="E57" s="52">
        <f t="shared" si="8"/>
        <v>96.570583887657051</v>
      </c>
      <c r="F57" s="52">
        <f t="shared" si="9"/>
        <v>76.346850531728407</v>
      </c>
      <c r="G57" s="62"/>
      <c r="H57" s="44">
        <v>1466</v>
      </c>
      <c r="I57" s="3">
        <v>36</v>
      </c>
      <c r="J57" s="33" t="s">
        <v>5</v>
      </c>
      <c r="K57" s="325">
        <f t="shared" si="7"/>
        <v>36</v>
      </c>
      <c r="L57" s="329">
        <v>168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64</v>
      </c>
      <c r="C58" s="43">
        <f t="shared" si="10"/>
        <v>2008</v>
      </c>
      <c r="D58" s="97">
        <f t="shared" si="11"/>
        <v>1738</v>
      </c>
      <c r="E58" s="52">
        <f t="shared" si="8"/>
        <v>101.61943319838056</v>
      </c>
      <c r="F58" s="52">
        <f t="shared" si="9"/>
        <v>115.53509781357883</v>
      </c>
      <c r="G58" s="72"/>
      <c r="H58" s="44">
        <v>1402</v>
      </c>
      <c r="I58" s="3">
        <v>39</v>
      </c>
      <c r="J58" s="33" t="s">
        <v>39</v>
      </c>
      <c r="K58" s="325">
        <f t="shared" si="7"/>
        <v>39</v>
      </c>
      <c r="L58" s="329">
        <v>0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1827</v>
      </c>
      <c r="D59" s="97">
        <f t="shared" si="11"/>
        <v>1655</v>
      </c>
      <c r="E59" s="52">
        <f t="shared" si="8"/>
        <v>105.36332179930797</v>
      </c>
      <c r="F59" s="52">
        <f t="shared" si="9"/>
        <v>110.39274924471299</v>
      </c>
      <c r="G59" s="62"/>
      <c r="H59" s="424">
        <v>1371</v>
      </c>
      <c r="I59" s="14">
        <v>22</v>
      </c>
      <c r="J59" s="77" t="s">
        <v>26</v>
      </c>
      <c r="K59" s="326">
        <f t="shared" si="7"/>
        <v>22</v>
      </c>
      <c r="L59" s="330">
        <v>1371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29</v>
      </c>
      <c r="C60" s="89">
        <f t="shared" si="10"/>
        <v>1476</v>
      </c>
      <c r="D60" s="97">
        <f t="shared" si="11"/>
        <v>1200</v>
      </c>
      <c r="E60" s="52">
        <f t="shared" si="8"/>
        <v>130.61946902654867</v>
      </c>
      <c r="F60" s="52">
        <f t="shared" si="9"/>
        <v>123</v>
      </c>
      <c r="G60" s="62"/>
      <c r="H60" s="384">
        <v>1032</v>
      </c>
      <c r="I60" s="220">
        <v>14</v>
      </c>
      <c r="J60" s="380" t="s">
        <v>19</v>
      </c>
      <c r="K60" s="365" t="s">
        <v>8</v>
      </c>
      <c r="L60" s="374">
        <v>43168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5</v>
      </c>
      <c r="C61" s="43">
        <f t="shared" si="10"/>
        <v>1466</v>
      </c>
      <c r="D61" s="97">
        <f t="shared" si="11"/>
        <v>168</v>
      </c>
      <c r="E61" s="52">
        <f t="shared" si="8"/>
        <v>306.69456066945611</v>
      </c>
      <c r="F61" s="52">
        <f t="shared" si="9"/>
        <v>872.61904761904759</v>
      </c>
      <c r="G61" s="73"/>
      <c r="H61" s="44">
        <v>912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39</v>
      </c>
      <c r="C62" s="43">
        <f t="shared" si="10"/>
        <v>1402</v>
      </c>
      <c r="D62" s="97">
        <f t="shared" si="11"/>
        <v>0</v>
      </c>
      <c r="E62" s="433" t="s">
        <v>220</v>
      </c>
      <c r="F62" s="433" t="s">
        <v>220</v>
      </c>
      <c r="G62" s="72"/>
      <c r="H62" s="44">
        <v>892</v>
      </c>
      <c r="I62" s="3">
        <v>38</v>
      </c>
      <c r="J62" s="33" t="s">
        <v>38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26</v>
      </c>
      <c r="C63" s="43">
        <f t="shared" si="10"/>
        <v>1371</v>
      </c>
      <c r="D63" s="97">
        <f t="shared" si="11"/>
        <v>1371</v>
      </c>
      <c r="E63" s="57">
        <f t="shared" si="8"/>
        <v>100</v>
      </c>
      <c r="F63" s="52">
        <f>SUM(C63/D63*100)</f>
        <v>100</v>
      </c>
      <c r="G63" s="75"/>
      <c r="H63" s="44">
        <v>819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61260</v>
      </c>
      <c r="D64" s="67">
        <f>SUM(L60)</f>
        <v>43168</v>
      </c>
      <c r="E64" s="70">
        <f>SUM(N77/M77*100)</f>
        <v>148.24673910413085</v>
      </c>
      <c r="F64" s="70">
        <f>SUM(C64/D64*100)</f>
        <v>141.91067457375834</v>
      </c>
      <c r="G64" s="390">
        <v>110.9</v>
      </c>
      <c r="H64" s="122">
        <v>725</v>
      </c>
      <c r="I64" s="3">
        <v>17</v>
      </c>
      <c r="J64" s="33" t="s">
        <v>21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478</v>
      </c>
      <c r="I65" s="3">
        <v>15</v>
      </c>
      <c r="J65" s="33" t="s">
        <v>20</v>
      </c>
      <c r="M65" s="399" t="s">
        <v>177</v>
      </c>
      <c r="N65" s="26"/>
      <c r="R65" s="48"/>
      <c r="S65" s="26"/>
      <c r="T65" s="26"/>
      <c r="U65" s="26"/>
      <c r="V65" s="26"/>
    </row>
    <row r="66" spans="3:22">
      <c r="H66" s="88">
        <v>352</v>
      </c>
      <c r="I66" s="3">
        <v>19</v>
      </c>
      <c r="J66" s="33" t="s">
        <v>23</v>
      </c>
      <c r="L66" s="189" t="s">
        <v>91</v>
      </c>
      <c r="M66" s="341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250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2">
        <v>13866</v>
      </c>
      <c r="N67" s="89">
        <f>SUM(H50)</f>
        <v>15411</v>
      </c>
      <c r="R67" s="48"/>
      <c r="S67" s="26"/>
      <c r="T67" s="26"/>
      <c r="U67" s="26"/>
      <c r="V67" s="26"/>
    </row>
    <row r="68" spans="3:22">
      <c r="C68" s="26"/>
      <c r="H68" s="88">
        <v>189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3">
        <v>7530</v>
      </c>
      <c r="N68" s="89">
        <f t="shared" ref="N68:N76" si="13">SUM(H51)</f>
        <v>14956</v>
      </c>
      <c r="R68" s="48"/>
      <c r="S68" s="26"/>
      <c r="T68" s="26"/>
      <c r="U68" s="26"/>
      <c r="V68" s="26"/>
    </row>
    <row r="69" spans="3:22">
      <c r="H69" s="88">
        <v>144</v>
      </c>
      <c r="I69" s="3">
        <v>9</v>
      </c>
      <c r="J69" s="3" t="s">
        <v>164</v>
      </c>
      <c r="K69" s="3">
        <f t="shared" si="12"/>
        <v>34</v>
      </c>
      <c r="L69" s="33" t="s">
        <v>1</v>
      </c>
      <c r="M69" s="393">
        <v>2005</v>
      </c>
      <c r="N69" s="89">
        <f t="shared" si="13"/>
        <v>8976</v>
      </c>
      <c r="R69" s="48"/>
      <c r="S69" s="26"/>
      <c r="T69" s="26"/>
      <c r="U69" s="26"/>
      <c r="V69" s="26"/>
    </row>
    <row r="70" spans="3:22">
      <c r="H70" s="44">
        <v>36</v>
      </c>
      <c r="I70" s="3">
        <v>13</v>
      </c>
      <c r="J70" s="33" t="s">
        <v>7</v>
      </c>
      <c r="K70" s="3">
        <f t="shared" si="12"/>
        <v>33</v>
      </c>
      <c r="L70" s="33" t="s">
        <v>0</v>
      </c>
      <c r="M70" s="393">
        <v>6765</v>
      </c>
      <c r="N70" s="89">
        <f t="shared" si="13"/>
        <v>6533</v>
      </c>
      <c r="R70" s="48"/>
      <c r="S70" s="26"/>
      <c r="T70" s="26"/>
      <c r="U70" s="26"/>
      <c r="V70" s="26"/>
    </row>
    <row r="71" spans="3:22">
      <c r="H71" s="44">
        <v>3</v>
      </c>
      <c r="I71" s="3">
        <v>23</v>
      </c>
      <c r="J71" s="33" t="s">
        <v>27</v>
      </c>
      <c r="K71" s="3">
        <f t="shared" si="12"/>
        <v>31</v>
      </c>
      <c r="L71" s="33" t="s">
        <v>64</v>
      </c>
      <c r="M71" s="393">
        <v>1976</v>
      </c>
      <c r="N71" s="89">
        <f t="shared" si="13"/>
        <v>2008</v>
      </c>
      <c r="R71" s="48"/>
      <c r="S71" s="26"/>
      <c r="T71" s="26"/>
      <c r="U71" s="26"/>
      <c r="V71" s="26"/>
    </row>
    <row r="72" spans="3:22">
      <c r="H72" s="88">
        <v>2</v>
      </c>
      <c r="I72" s="3">
        <v>28</v>
      </c>
      <c r="J72" s="33" t="s">
        <v>32</v>
      </c>
      <c r="K72" s="3">
        <f t="shared" si="12"/>
        <v>40</v>
      </c>
      <c r="L72" s="33" t="s">
        <v>2</v>
      </c>
      <c r="M72" s="393">
        <v>1734</v>
      </c>
      <c r="N72" s="89">
        <f t="shared" si="13"/>
        <v>1827</v>
      </c>
      <c r="R72" s="48"/>
      <c r="S72" s="26"/>
      <c r="T72" s="26"/>
      <c r="U72" s="26"/>
      <c r="V72" s="26"/>
    </row>
    <row r="73" spans="3:22">
      <c r="H73" s="290">
        <v>0</v>
      </c>
      <c r="I73" s="3">
        <v>2</v>
      </c>
      <c r="J73" s="33" t="s">
        <v>6</v>
      </c>
      <c r="K73" s="3">
        <f t="shared" si="12"/>
        <v>25</v>
      </c>
      <c r="L73" s="33" t="s">
        <v>29</v>
      </c>
      <c r="M73" s="393">
        <v>1130</v>
      </c>
      <c r="N73" s="89">
        <f t="shared" si="13"/>
        <v>1476</v>
      </c>
      <c r="R73" s="48"/>
      <c r="S73" s="26"/>
      <c r="T73" s="26"/>
      <c r="U73" s="26"/>
      <c r="V73" s="26"/>
    </row>
    <row r="74" spans="3:22">
      <c r="H74" s="44">
        <v>0</v>
      </c>
      <c r="I74" s="3">
        <v>3</v>
      </c>
      <c r="J74" s="33" t="s">
        <v>10</v>
      </c>
      <c r="K74" s="3">
        <f t="shared" si="12"/>
        <v>36</v>
      </c>
      <c r="L74" s="33" t="s">
        <v>5</v>
      </c>
      <c r="M74" s="393">
        <v>478</v>
      </c>
      <c r="N74" s="89">
        <f t="shared" si="13"/>
        <v>1466</v>
      </c>
      <c r="R74" s="48"/>
      <c r="S74" s="26"/>
      <c r="T74" s="26"/>
      <c r="U74" s="26"/>
      <c r="V74" s="26"/>
    </row>
    <row r="75" spans="3:22">
      <c r="H75" s="44">
        <v>0</v>
      </c>
      <c r="I75" s="3">
        <v>4</v>
      </c>
      <c r="J75" s="33" t="s">
        <v>11</v>
      </c>
      <c r="K75" s="3">
        <f t="shared" si="12"/>
        <v>39</v>
      </c>
      <c r="L75" s="33" t="s">
        <v>39</v>
      </c>
      <c r="M75" s="393">
        <v>0</v>
      </c>
      <c r="N75" s="89">
        <f t="shared" si="13"/>
        <v>1402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5</v>
      </c>
      <c r="J76" s="33" t="s">
        <v>12</v>
      </c>
      <c r="K76" s="14">
        <f t="shared" si="12"/>
        <v>22</v>
      </c>
      <c r="L76" s="77" t="s">
        <v>26</v>
      </c>
      <c r="M76" s="394">
        <v>1371</v>
      </c>
      <c r="N76" s="166">
        <f t="shared" si="13"/>
        <v>1371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6</v>
      </c>
      <c r="J77" s="33" t="s">
        <v>13</v>
      </c>
      <c r="K77" s="3"/>
      <c r="L77" s="114" t="s">
        <v>56</v>
      </c>
      <c r="M77" s="295">
        <v>41323</v>
      </c>
      <c r="N77" s="171">
        <f>SUM(H90)</f>
        <v>61260</v>
      </c>
      <c r="R77" s="48"/>
      <c r="S77" s="26"/>
      <c r="T77" s="26"/>
      <c r="U77" s="26"/>
      <c r="V77" s="26"/>
    </row>
    <row r="78" spans="3:22">
      <c r="H78" s="43">
        <v>0</v>
      </c>
      <c r="I78" s="3">
        <v>7</v>
      </c>
      <c r="J78" s="33" t="s">
        <v>14</v>
      </c>
      <c r="R78" s="48"/>
      <c r="S78" s="26"/>
      <c r="T78" s="26"/>
      <c r="U78" s="26"/>
      <c r="V78" s="26"/>
    </row>
    <row r="79" spans="3:22">
      <c r="H79" s="44">
        <v>0</v>
      </c>
      <c r="I79" s="3">
        <v>8</v>
      </c>
      <c r="J79" s="33" t="s">
        <v>15</v>
      </c>
      <c r="R79" s="48"/>
      <c r="S79" s="26"/>
      <c r="T79" s="26"/>
      <c r="U79" s="26"/>
      <c r="V79" s="26"/>
    </row>
    <row r="80" spans="3:22">
      <c r="H80" s="348">
        <v>0</v>
      </c>
      <c r="I80" s="3">
        <v>10</v>
      </c>
      <c r="J80" s="33" t="s">
        <v>16</v>
      </c>
      <c r="R80" s="48"/>
      <c r="S80" s="26"/>
      <c r="T80" s="26"/>
      <c r="U80" s="26"/>
      <c r="V80" s="26"/>
    </row>
    <row r="81" spans="8:22">
      <c r="H81" s="408">
        <v>0</v>
      </c>
      <c r="I81" s="3">
        <v>12</v>
      </c>
      <c r="J81" s="33" t="s">
        <v>18</v>
      </c>
      <c r="R81" s="48"/>
      <c r="S81" s="26"/>
      <c r="T81" s="26"/>
      <c r="U81" s="26"/>
      <c r="V81" s="26"/>
    </row>
    <row r="82" spans="8:22">
      <c r="H82" s="44">
        <v>0</v>
      </c>
      <c r="I82" s="3">
        <v>18</v>
      </c>
      <c r="J82" s="33" t="s">
        <v>22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20</v>
      </c>
      <c r="J83" s="33" t="s">
        <v>24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21</v>
      </c>
      <c r="J84" s="33" t="s">
        <v>72</v>
      </c>
      <c r="L84" s="42"/>
      <c r="M84" s="26"/>
      <c r="R84" s="48"/>
      <c r="S84" s="26"/>
      <c r="T84" s="26"/>
      <c r="U84" s="26"/>
      <c r="V84" s="26"/>
    </row>
    <row r="85" spans="8:22">
      <c r="H85" s="290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88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8"/>
      <c r="R87" s="48"/>
      <c r="S87" s="26"/>
      <c r="T87" s="26"/>
      <c r="U87" s="26"/>
      <c r="V87" s="26"/>
    </row>
    <row r="88" spans="8:22">
      <c r="H88" s="33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61260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O87" sqref="O8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5"/>
      <c r="J1" s="46"/>
      <c r="L1" s="47"/>
      <c r="M1" s="397"/>
      <c r="N1" s="47"/>
      <c r="O1" s="48"/>
      <c r="R1" s="108"/>
    </row>
    <row r="2" spans="8:30" ht="13.5" customHeight="1">
      <c r="H2" s="291" t="s">
        <v>217</v>
      </c>
      <c r="I2" s="3"/>
      <c r="J2" s="182" t="s">
        <v>70</v>
      </c>
      <c r="K2" s="81"/>
      <c r="L2" s="317" t="s">
        <v>218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M3" s="401"/>
      <c r="N3" s="402"/>
      <c r="O3" s="1"/>
      <c r="R3" s="48"/>
      <c r="S3" s="26"/>
      <c r="T3" s="26"/>
      <c r="U3" s="26"/>
      <c r="V3" s="26"/>
    </row>
    <row r="4" spans="8:30" ht="13.5" customHeight="1">
      <c r="H4" s="89">
        <v>23658</v>
      </c>
      <c r="I4" s="3">
        <v>33</v>
      </c>
      <c r="J4" s="160" t="s">
        <v>0</v>
      </c>
      <c r="K4" s="120">
        <f>SUM(I4)</f>
        <v>33</v>
      </c>
      <c r="L4" s="310">
        <v>20081</v>
      </c>
      <c r="M4" s="407"/>
      <c r="N4" s="440"/>
      <c r="O4" s="1"/>
      <c r="R4" s="48"/>
      <c r="S4" s="26"/>
      <c r="T4" s="26"/>
      <c r="U4" s="26"/>
      <c r="V4" s="26"/>
    </row>
    <row r="5" spans="8:30" ht="13.5" customHeight="1">
      <c r="H5" s="88">
        <v>14961</v>
      </c>
      <c r="I5" s="3">
        <v>13</v>
      </c>
      <c r="J5" s="160" t="s">
        <v>7</v>
      </c>
      <c r="K5" s="120">
        <f t="shared" ref="K5:K13" si="0">SUM(I5)</f>
        <v>13</v>
      </c>
      <c r="L5" s="311">
        <v>15284</v>
      </c>
      <c r="M5" s="401"/>
      <c r="N5" s="440"/>
      <c r="O5" s="1"/>
      <c r="R5" s="48"/>
      <c r="S5" s="26"/>
      <c r="T5" s="26"/>
      <c r="U5" s="26"/>
      <c r="V5" s="26"/>
    </row>
    <row r="6" spans="8:30" ht="13.5" customHeight="1">
      <c r="H6" s="88">
        <v>13531</v>
      </c>
      <c r="I6" s="3">
        <v>9</v>
      </c>
      <c r="J6" s="3" t="s">
        <v>164</v>
      </c>
      <c r="K6" s="120">
        <f t="shared" si="0"/>
        <v>9</v>
      </c>
      <c r="L6" s="311">
        <v>15127</v>
      </c>
      <c r="M6" s="95"/>
      <c r="N6" s="440"/>
      <c r="O6" s="1"/>
      <c r="R6" s="48"/>
      <c r="S6" s="26"/>
      <c r="T6" s="26"/>
      <c r="U6" s="26"/>
      <c r="V6" s="26"/>
    </row>
    <row r="7" spans="8:30" ht="13.5" customHeight="1">
      <c r="H7" s="88">
        <v>9760</v>
      </c>
      <c r="I7" s="3">
        <v>34</v>
      </c>
      <c r="J7" s="160" t="s">
        <v>1</v>
      </c>
      <c r="K7" s="120">
        <f t="shared" si="0"/>
        <v>34</v>
      </c>
      <c r="L7" s="311">
        <v>7916</v>
      </c>
      <c r="M7" s="95"/>
      <c r="N7" s="440"/>
      <c r="O7" s="1"/>
      <c r="R7" s="48"/>
      <c r="S7" s="26"/>
      <c r="T7" s="26"/>
      <c r="U7" s="26"/>
      <c r="V7" s="26"/>
    </row>
    <row r="8" spans="8:30" ht="13.5" customHeight="1">
      <c r="H8" s="88">
        <v>7249</v>
      </c>
      <c r="I8" s="3">
        <v>24</v>
      </c>
      <c r="J8" s="160" t="s">
        <v>28</v>
      </c>
      <c r="K8" s="120">
        <f t="shared" si="0"/>
        <v>24</v>
      </c>
      <c r="L8" s="311">
        <v>6757</v>
      </c>
      <c r="M8" s="95"/>
      <c r="N8" s="440"/>
      <c r="O8" s="1"/>
      <c r="R8" s="48"/>
      <c r="S8" s="26"/>
      <c r="T8" s="26"/>
      <c r="U8" s="26"/>
      <c r="V8" s="26"/>
    </row>
    <row r="9" spans="8:30" ht="13.5" customHeight="1">
      <c r="H9" s="290">
        <v>4389</v>
      </c>
      <c r="I9" s="3">
        <v>25</v>
      </c>
      <c r="J9" s="160" t="s">
        <v>29</v>
      </c>
      <c r="K9" s="120">
        <f t="shared" si="0"/>
        <v>25</v>
      </c>
      <c r="L9" s="311">
        <v>5631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3514</v>
      </c>
      <c r="I10" s="3">
        <v>22</v>
      </c>
      <c r="J10" s="160" t="s">
        <v>26</v>
      </c>
      <c r="K10" s="120">
        <f t="shared" si="0"/>
        <v>22</v>
      </c>
      <c r="L10" s="311">
        <v>4133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3206</v>
      </c>
      <c r="I11" s="3">
        <v>17</v>
      </c>
      <c r="J11" s="160" t="s">
        <v>21</v>
      </c>
      <c r="K11" s="120">
        <f t="shared" si="0"/>
        <v>17</v>
      </c>
      <c r="L11" s="311">
        <v>3135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3140</v>
      </c>
      <c r="I12" s="3">
        <v>1</v>
      </c>
      <c r="J12" s="160" t="s">
        <v>4</v>
      </c>
      <c r="K12" s="120">
        <f t="shared" si="0"/>
        <v>1</v>
      </c>
      <c r="L12" s="311">
        <v>2427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3073</v>
      </c>
      <c r="I13" s="14">
        <v>20</v>
      </c>
      <c r="J13" s="162" t="s">
        <v>24</v>
      </c>
      <c r="K13" s="181">
        <f t="shared" si="0"/>
        <v>20</v>
      </c>
      <c r="L13" s="319">
        <v>2307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2641</v>
      </c>
      <c r="I14" s="220">
        <v>26</v>
      </c>
      <c r="J14" s="221" t="s">
        <v>30</v>
      </c>
      <c r="K14" s="81" t="s">
        <v>8</v>
      </c>
      <c r="L14" s="320">
        <v>97274</v>
      </c>
      <c r="N14" s="48"/>
      <c r="R14" s="48"/>
      <c r="S14" s="26"/>
      <c r="T14" s="26"/>
      <c r="U14" s="26"/>
      <c r="V14" s="26"/>
    </row>
    <row r="15" spans="8:30" ht="13.5" customHeight="1">
      <c r="H15" s="88">
        <v>1264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1231</v>
      </c>
      <c r="I16" s="3">
        <v>21</v>
      </c>
      <c r="J16" s="160" t="s">
        <v>25</v>
      </c>
      <c r="K16" s="50"/>
      <c r="R16" s="48"/>
      <c r="S16" s="26"/>
      <c r="T16" s="26"/>
      <c r="U16" s="26"/>
      <c r="V16" s="26"/>
    </row>
    <row r="17" spans="1:22" ht="13.5" customHeight="1">
      <c r="H17" s="290">
        <v>1189</v>
      </c>
      <c r="I17" s="3">
        <v>16</v>
      </c>
      <c r="J17" s="160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25">
        <v>1128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1041</v>
      </c>
      <c r="I19" s="3">
        <v>36</v>
      </c>
      <c r="J19" s="160" t="s">
        <v>5</v>
      </c>
      <c r="L19" s="418" t="s">
        <v>190</v>
      </c>
      <c r="M19" s="93" t="s">
        <v>189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918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1">
        <v>20537</v>
      </c>
      <c r="N20" s="89">
        <f>SUM(H4)</f>
        <v>23658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206</v>
      </c>
      <c r="D21" s="59" t="s">
        <v>191</v>
      </c>
      <c r="E21" s="59" t="s">
        <v>41</v>
      </c>
      <c r="F21" s="59" t="s">
        <v>50</v>
      </c>
      <c r="G21" s="8" t="s">
        <v>175</v>
      </c>
      <c r="H21" s="88">
        <v>849</v>
      </c>
      <c r="I21" s="3">
        <v>2</v>
      </c>
      <c r="J21" s="160" t="s">
        <v>6</v>
      </c>
      <c r="K21" s="120">
        <f t="shared" ref="K21:K29" si="1">SUM(I5)</f>
        <v>13</v>
      </c>
      <c r="L21" s="160" t="s">
        <v>7</v>
      </c>
      <c r="M21" s="322">
        <v>14987</v>
      </c>
      <c r="N21" s="89">
        <f t="shared" ref="N21:N29" si="2">SUM(H5)</f>
        <v>14961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23658</v>
      </c>
      <c r="D22" s="97">
        <f>SUM(L4)</f>
        <v>20081</v>
      </c>
      <c r="E22" s="55">
        <f t="shared" ref="E22:E31" si="3">SUM(N20/M20*100)</f>
        <v>115.19696158153576</v>
      </c>
      <c r="F22" s="52">
        <f t="shared" ref="F22:F32" si="4">SUM(C22/D22*100)</f>
        <v>117.81285792540213</v>
      </c>
      <c r="G22" s="62"/>
      <c r="H22" s="88">
        <v>620</v>
      </c>
      <c r="I22" s="3">
        <v>18</v>
      </c>
      <c r="J22" s="160" t="s">
        <v>22</v>
      </c>
      <c r="K22" s="120">
        <f t="shared" si="1"/>
        <v>9</v>
      </c>
      <c r="L22" s="3" t="s">
        <v>164</v>
      </c>
      <c r="M22" s="322">
        <v>13188</v>
      </c>
      <c r="N22" s="89">
        <f t="shared" si="2"/>
        <v>13531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14961</v>
      </c>
      <c r="D23" s="97">
        <f t="shared" ref="D23:D31" si="6">SUM(L5)</f>
        <v>15284</v>
      </c>
      <c r="E23" s="55">
        <f t="shared" si="3"/>
        <v>99.826516314138928</v>
      </c>
      <c r="F23" s="52">
        <f t="shared" si="4"/>
        <v>97.886678879874381</v>
      </c>
      <c r="G23" s="62"/>
      <c r="H23" s="88">
        <v>618</v>
      </c>
      <c r="I23" s="3">
        <v>12</v>
      </c>
      <c r="J23" s="160" t="s">
        <v>18</v>
      </c>
      <c r="K23" s="120">
        <f t="shared" si="1"/>
        <v>34</v>
      </c>
      <c r="L23" s="160" t="s">
        <v>1</v>
      </c>
      <c r="M23" s="322">
        <v>8938</v>
      </c>
      <c r="N23" s="89">
        <f t="shared" si="2"/>
        <v>9760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164</v>
      </c>
      <c r="C24" s="43">
        <f t="shared" si="5"/>
        <v>13531</v>
      </c>
      <c r="D24" s="97">
        <f t="shared" si="6"/>
        <v>15127</v>
      </c>
      <c r="E24" s="55">
        <f t="shared" si="3"/>
        <v>102.6008492569002</v>
      </c>
      <c r="F24" s="52">
        <f t="shared" si="4"/>
        <v>89.44932901434521</v>
      </c>
      <c r="G24" s="62"/>
      <c r="H24" s="88">
        <v>409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7171</v>
      </c>
      <c r="N24" s="89">
        <f t="shared" si="2"/>
        <v>7249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9760</v>
      </c>
      <c r="D25" s="97">
        <f t="shared" si="6"/>
        <v>7916</v>
      </c>
      <c r="E25" s="55">
        <f t="shared" si="3"/>
        <v>109.1966882971582</v>
      </c>
      <c r="F25" s="52">
        <f t="shared" si="4"/>
        <v>123.29459322890348</v>
      </c>
      <c r="G25" s="62"/>
      <c r="H25" s="290">
        <v>321</v>
      </c>
      <c r="I25" s="3">
        <v>31</v>
      </c>
      <c r="J25" s="3" t="s">
        <v>64</v>
      </c>
      <c r="K25" s="120">
        <f t="shared" si="1"/>
        <v>25</v>
      </c>
      <c r="L25" s="160" t="s">
        <v>29</v>
      </c>
      <c r="M25" s="322">
        <v>4310</v>
      </c>
      <c r="N25" s="89">
        <f t="shared" si="2"/>
        <v>4389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7249</v>
      </c>
      <c r="D26" s="97">
        <f t="shared" si="6"/>
        <v>6757</v>
      </c>
      <c r="E26" s="55">
        <f t="shared" si="3"/>
        <v>101.08771440524333</v>
      </c>
      <c r="F26" s="52">
        <f t="shared" si="4"/>
        <v>107.28133787183663</v>
      </c>
      <c r="G26" s="72"/>
      <c r="H26" s="88">
        <v>290</v>
      </c>
      <c r="I26" s="3">
        <v>14</v>
      </c>
      <c r="J26" s="160" t="s">
        <v>19</v>
      </c>
      <c r="K26" s="120">
        <f t="shared" si="1"/>
        <v>22</v>
      </c>
      <c r="L26" s="160" t="s">
        <v>26</v>
      </c>
      <c r="M26" s="322">
        <v>3563</v>
      </c>
      <c r="N26" s="89">
        <f t="shared" si="2"/>
        <v>3514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4389</v>
      </c>
      <c r="D27" s="97">
        <f t="shared" si="6"/>
        <v>5631</v>
      </c>
      <c r="E27" s="55">
        <f t="shared" si="3"/>
        <v>101.83294663573086</v>
      </c>
      <c r="F27" s="52">
        <f t="shared" si="4"/>
        <v>77.94352690463505</v>
      </c>
      <c r="G27" s="76"/>
      <c r="H27" s="88">
        <v>280</v>
      </c>
      <c r="I27" s="3">
        <v>5</v>
      </c>
      <c r="J27" s="160" t="s">
        <v>12</v>
      </c>
      <c r="K27" s="120">
        <f t="shared" si="1"/>
        <v>17</v>
      </c>
      <c r="L27" s="160" t="s">
        <v>21</v>
      </c>
      <c r="M27" s="322">
        <v>3205</v>
      </c>
      <c r="N27" s="89">
        <f t="shared" si="2"/>
        <v>3206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26</v>
      </c>
      <c r="C28" s="43">
        <f t="shared" si="5"/>
        <v>3514</v>
      </c>
      <c r="D28" s="97">
        <f t="shared" si="6"/>
        <v>4133</v>
      </c>
      <c r="E28" s="55">
        <f t="shared" si="3"/>
        <v>98.624754420432211</v>
      </c>
      <c r="F28" s="52">
        <f t="shared" si="4"/>
        <v>85.022985724655214</v>
      </c>
      <c r="G28" s="62"/>
      <c r="H28" s="290">
        <v>139</v>
      </c>
      <c r="I28" s="3">
        <v>11</v>
      </c>
      <c r="J28" s="160" t="s">
        <v>17</v>
      </c>
      <c r="K28" s="120">
        <f t="shared" si="1"/>
        <v>1</v>
      </c>
      <c r="L28" s="160" t="s">
        <v>4</v>
      </c>
      <c r="M28" s="322">
        <v>3356</v>
      </c>
      <c r="N28" s="89">
        <f t="shared" si="2"/>
        <v>3140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3206</v>
      </c>
      <c r="D29" s="97">
        <f t="shared" si="6"/>
        <v>3135</v>
      </c>
      <c r="E29" s="55">
        <f t="shared" si="3"/>
        <v>100.03120124804991</v>
      </c>
      <c r="F29" s="52">
        <f t="shared" si="4"/>
        <v>102.26475279106859</v>
      </c>
      <c r="G29" s="73"/>
      <c r="H29" s="88">
        <v>43</v>
      </c>
      <c r="I29" s="3">
        <v>4</v>
      </c>
      <c r="J29" s="160" t="s">
        <v>11</v>
      </c>
      <c r="K29" s="181">
        <f t="shared" si="1"/>
        <v>20</v>
      </c>
      <c r="L29" s="162" t="s">
        <v>24</v>
      </c>
      <c r="M29" s="323">
        <v>1649</v>
      </c>
      <c r="N29" s="89">
        <f t="shared" si="2"/>
        <v>3073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3140</v>
      </c>
      <c r="D30" s="97">
        <f t="shared" si="6"/>
        <v>2427</v>
      </c>
      <c r="E30" s="55">
        <f t="shared" si="3"/>
        <v>93.563766388557809</v>
      </c>
      <c r="F30" s="52">
        <f t="shared" si="4"/>
        <v>129.37783271528636</v>
      </c>
      <c r="G30" s="72"/>
      <c r="H30" s="88">
        <v>41</v>
      </c>
      <c r="I30" s="3">
        <v>29</v>
      </c>
      <c r="J30" s="160" t="s">
        <v>54</v>
      </c>
      <c r="K30" s="114"/>
      <c r="L30" s="333" t="s">
        <v>107</v>
      </c>
      <c r="M30" s="324">
        <v>94975</v>
      </c>
      <c r="N30" s="89">
        <f>SUM(H44)</f>
        <v>99554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24</v>
      </c>
      <c r="C31" s="43">
        <f t="shared" si="5"/>
        <v>3073</v>
      </c>
      <c r="D31" s="97">
        <f t="shared" si="6"/>
        <v>2307</v>
      </c>
      <c r="E31" s="56">
        <f t="shared" si="3"/>
        <v>186.35536688902366</v>
      </c>
      <c r="F31" s="63">
        <f t="shared" si="4"/>
        <v>133.20329432162984</v>
      </c>
      <c r="G31" s="75"/>
      <c r="H31" s="88">
        <v>25</v>
      </c>
      <c r="I31" s="3">
        <v>27</v>
      </c>
      <c r="J31" s="160" t="s">
        <v>31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99554</v>
      </c>
      <c r="D32" s="67">
        <f>SUM(L14)</f>
        <v>97274</v>
      </c>
      <c r="E32" s="68">
        <f>SUM(N30/M30*100)</f>
        <v>104.82126875493552</v>
      </c>
      <c r="F32" s="63">
        <f t="shared" si="4"/>
        <v>102.3438945658655</v>
      </c>
      <c r="G32" s="83">
        <v>84.8</v>
      </c>
      <c r="H32" s="89">
        <v>23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3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25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7</v>
      </c>
      <c r="J35" s="160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47"/>
      <c r="M40" s="388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290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99554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178</v>
      </c>
      <c r="J47" s="46"/>
      <c r="L47" s="405"/>
      <c r="N47" s="47"/>
      <c r="R47" s="48"/>
      <c r="S47" s="26"/>
      <c r="T47" s="26"/>
      <c r="U47" s="26"/>
      <c r="V47" s="26"/>
    </row>
    <row r="48" spans="3:30" ht="13.5" customHeight="1">
      <c r="H48" s="183" t="s">
        <v>215</v>
      </c>
      <c r="I48" s="3"/>
      <c r="J48" s="178" t="s">
        <v>104</v>
      </c>
      <c r="K48" s="81"/>
      <c r="L48" s="297" t="s">
        <v>218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401"/>
      <c r="N49" s="402"/>
      <c r="R49" s="48"/>
      <c r="S49" s="26"/>
      <c r="T49" s="26"/>
      <c r="U49" s="26"/>
      <c r="V49" s="26"/>
    </row>
    <row r="50" spans="1:22" ht="13.5" customHeight="1">
      <c r="H50" s="89">
        <v>404341</v>
      </c>
      <c r="I50" s="160">
        <v>17</v>
      </c>
      <c r="J50" s="160" t="s">
        <v>21</v>
      </c>
      <c r="K50" s="123">
        <f>SUM(I50)</f>
        <v>17</v>
      </c>
      <c r="L50" s="298">
        <v>299610</v>
      </c>
      <c r="M50" s="401"/>
      <c r="N50" s="402"/>
      <c r="O50" s="26"/>
      <c r="R50" s="48"/>
      <c r="S50" s="26"/>
      <c r="T50" s="26"/>
      <c r="U50" s="26"/>
      <c r="V50" s="26"/>
    </row>
    <row r="51" spans="1:22" ht="13.5" customHeight="1">
      <c r="H51" s="88">
        <v>120367</v>
      </c>
      <c r="I51" s="160">
        <v>36</v>
      </c>
      <c r="J51" s="160" t="s">
        <v>5</v>
      </c>
      <c r="K51" s="123">
        <f t="shared" ref="K51:K59" si="7">SUM(I51)</f>
        <v>36</v>
      </c>
      <c r="L51" s="298">
        <v>110815</v>
      </c>
      <c r="M51" s="401"/>
      <c r="N51" s="402"/>
      <c r="O51" s="26"/>
      <c r="R51" s="48"/>
      <c r="S51" s="26"/>
      <c r="T51" s="26"/>
      <c r="U51" s="26"/>
      <c r="V51" s="26"/>
    </row>
    <row r="52" spans="1:22" ht="13.5" customHeight="1">
      <c r="H52" s="88">
        <v>38476</v>
      </c>
      <c r="I52" s="160">
        <v>40</v>
      </c>
      <c r="J52" s="160" t="s">
        <v>2</v>
      </c>
      <c r="K52" s="123">
        <f t="shared" si="7"/>
        <v>40</v>
      </c>
      <c r="L52" s="298">
        <v>31368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25045</v>
      </c>
      <c r="I53" s="160">
        <v>16</v>
      </c>
      <c r="J53" s="160" t="s">
        <v>3</v>
      </c>
      <c r="K53" s="123">
        <f t="shared" si="7"/>
        <v>16</v>
      </c>
      <c r="L53" s="298">
        <v>25419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206</v>
      </c>
      <c r="D54" s="59" t="s">
        <v>191</v>
      </c>
      <c r="E54" s="59" t="s">
        <v>41</v>
      </c>
      <c r="F54" s="59" t="s">
        <v>50</v>
      </c>
      <c r="G54" s="8" t="s">
        <v>175</v>
      </c>
      <c r="H54" s="88">
        <v>22637</v>
      </c>
      <c r="I54" s="160">
        <v>38</v>
      </c>
      <c r="J54" s="160" t="s">
        <v>38</v>
      </c>
      <c r="K54" s="123">
        <f t="shared" si="7"/>
        <v>38</v>
      </c>
      <c r="L54" s="298">
        <v>28760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404341</v>
      </c>
      <c r="D55" s="5">
        <f t="shared" ref="D55:D64" si="8">SUM(L50)</f>
        <v>299610</v>
      </c>
      <c r="E55" s="52">
        <f>SUM(N66/M66*100)</f>
        <v>90.558706013043789</v>
      </c>
      <c r="F55" s="52">
        <f t="shared" ref="F55:F65" si="9">SUM(C55/D55*100)</f>
        <v>134.95577584192785</v>
      </c>
      <c r="G55" s="62"/>
      <c r="H55" s="88">
        <v>19556</v>
      </c>
      <c r="I55" s="160">
        <v>24</v>
      </c>
      <c r="J55" s="160" t="s">
        <v>28</v>
      </c>
      <c r="K55" s="123">
        <f t="shared" si="7"/>
        <v>24</v>
      </c>
      <c r="L55" s="298">
        <v>20830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120367</v>
      </c>
      <c r="D56" s="5">
        <f t="shared" si="8"/>
        <v>110815</v>
      </c>
      <c r="E56" s="52">
        <f t="shared" ref="E56:E65" si="11">SUM(N67/M67*100)</f>
        <v>102.07080771676912</v>
      </c>
      <c r="F56" s="52">
        <f t="shared" si="9"/>
        <v>108.61977169155801</v>
      </c>
      <c r="G56" s="62"/>
      <c r="H56" s="290">
        <v>17482</v>
      </c>
      <c r="I56" s="160">
        <v>25</v>
      </c>
      <c r="J56" s="160" t="s">
        <v>29</v>
      </c>
      <c r="K56" s="123">
        <f t="shared" si="7"/>
        <v>25</v>
      </c>
      <c r="L56" s="298">
        <v>15049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38476</v>
      </c>
      <c r="D57" s="5">
        <f t="shared" si="8"/>
        <v>31368</v>
      </c>
      <c r="E57" s="52">
        <f t="shared" si="11"/>
        <v>97.771453256422632</v>
      </c>
      <c r="F57" s="52">
        <f t="shared" si="9"/>
        <v>122.66003570517725</v>
      </c>
      <c r="G57" s="62"/>
      <c r="H57" s="88">
        <v>13707</v>
      </c>
      <c r="I57" s="160">
        <v>26</v>
      </c>
      <c r="J57" s="160" t="s">
        <v>30</v>
      </c>
      <c r="K57" s="123">
        <f t="shared" si="7"/>
        <v>26</v>
      </c>
      <c r="L57" s="298">
        <v>18413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25045</v>
      </c>
      <c r="D58" s="5">
        <f t="shared" si="8"/>
        <v>25419</v>
      </c>
      <c r="E58" s="52">
        <f t="shared" si="11"/>
        <v>110.28181417877587</v>
      </c>
      <c r="F58" s="52">
        <f t="shared" si="9"/>
        <v>98.52865966403084</v>
      </c>
      <c r="G58" s="62"/>
      <c r="H58" s="377">
        <v>13078</v>
      </c>
      <c r="I58" s="162">
        <v>37</v>
      </c>
      <c r="J58" s="162" t="s">
        <v>37</v>
      </c>
      <c r="K58" s="123">
        <f t="shared" si="7"/>
        <v>37</v>
      </c>
      <c r="L58" s="296">
        <v>15927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22637</v>
      </c>
      <c r="D59" s="5">
        <f t="shared" si="8"/>
        <v>28760</v>
      </c>
      <c r="E59" s="52">
        <f t="shared" si="11"/>
        <v>103.96344263800863</v>
      </c>
      <c r="F59" s="52">
        <f t="shared" si="9"/>
        <v>78.710013908205838</v>
      </c>
      <c r="G59" s="72"/>
      <c r="H59" s="377">
        <v>8635</v>
      </c>
      <c r="I59" s="162">
        <v>33</v>
      </c>
      <c r="J59" s="162" t="s">
        <v>0</v>
      </c>
      <c r="K59" s="123">
        <f t="shared" si="7"/>
        <v>33</v>
      </c>
      <c r="L59" s="296">
        <v>8738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19556</v>
      </c>
      <c r="D60" s="5">
        <f t="shared" si="8"/>
        <v>20830</v>
      </c>
      <c r="E60" s="52">
        <f t="shared" si="11"/>
        <v>100.70030895983521</v>
      </c>
      <c r="F60" s="52">
        <f t="shared" si="9"/>
        <v>93.883821411425828</v>
      </c>
      <c r="G60" s="62"/>
      <c r="H60" s="432">
        <v>7506</v>
      </c>
      <c r="I60" s="221">
        <v>30</v>
      </c>
      <c r="J60" s="221" t="s">
        <v>98</v>
      </c>
      <c r="K60" s="81" t="s">
        <v>8</v>
      </c>
      <c r="L60" s="300">
        <v>626504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17482</v>
      </c>
      <c r="D61" s="5">
        <f t="shared" si="8"/>
        <v>15049</v>
      </c>
      <c r="E61" s="52">
        <f t="shared" si="11"/>
        <v>95.566610178756903</v>
      </c>
      <c r="F61" s="52">
        <f t="shared" si="9"/>
        <v>116.1671871885175</v>
      </c>
      <c r="G61" s="62"/>
      <c r="H61" s="88">
        <v>7113</v>
      </c>
      <c r="I61" s="160">
        <v>1</v>
      </c>
      <c r="J61" s="160" t="s">
        <v>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30</v>
      </c>
      <c r="C62" s="43">
        <f t="shared" si="10"/>
        <v>13707</v>
      </c>
      <c r="D62" s="5">
        <f t="shared" si="8"/>
        <v>18413</v>
      </c>
      <c r="E62" s="52">
        <f t="shared" si="11"/>
        <v>86.468584405753219</v>
      </c>
      <c r="F62" s="52">
        <f t="shared" si="9"/>
        <v>74.441970347037426</v>
      </c>
      <c r="G62" s="73"/>
      <c r="H62" s="290">
        <v>6690</v>
      </c>
      <c r="I62" s="160">
        <v>35</v>
      </c>
      <c r="J62" s="160" t="s">
        <v>36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13078</v>
      </c>
      <c r="D63" s="5">
        <f t="shared" si="8"/>
        <v>15927</v>
      </c>
      <c r="E63" s="52">
        <f t="shared" si="11"/>
        <v>108.99241603466956</v>
      </c>
      <c r="F63" s="52">
        <f t="shared" si="9"/>
        <v>82.112136623344014</v>
      </c>
      <c r="G63" s="72"/>
      <c r="H63" s="290">
        <v>6363</v>
      </c>
      <c r="I63" s="160">
        <v>34</v>
      </c>
      <c r="J63" s="160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8635</v>
      </c>
      <c r="D64" s="5">
        <f t="shared" si="8"/>
        <v>8738</v>
      </c>
      <c r="E64" s="57">
        <f t="shared" si="11"/>
        <v>100.05793742757822</v>
      </c>
      <c r="F64" s="52">
        <f t="shared" si="9"/>
        <v>98.821240558480213</v>
      </c>
      <c r="G64" s="75"/>
      <c r="H64" s="122">
        <v>6312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733451</v>
      </c>
      <c r="D65" s="67">
        <f>SUM(L60)</f>
        <v>626504</v>
      </c>
      <c r="E65" s="70">
        <f t="shared" si="11"/>
        <v>94.852041621295868</v>
      </c>
      <c r="F65" s="70">
        <f t="shared" si="9"/>
        <v>117.07044168911931</v>
      </c>
      <c r="G65" s="83">
        <v>68.7</v>
      </c>
      <c r="H65" s="89">
        <v>6012</v>
      </c>
      <c r="I65" s="160">
        <v>15</v>
      </c>
      <c r="J65" s="160" t="s">
        <v>20</v>
      </c>
      <c r="L65" s="190" t="s">
        <v>104</v>
      </c>
      <c r="M65" s="141" t="s">
        <v>183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3474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9">
        <v>446496</v>
      </c>
      <c r="N66" s="89">
        <f>SUM(H50)</f>
        <v>404341</v>
      </c>
      <c r="R66" s="48"/>
      <c r="S66" s="26"/>
      <c r="T66" s="26"/>
      <c r="U66" s="26"/>
      <c r="V66" s="26"/>
    </row>
    <row r="67" spans="1:22" ht="13.5" customHeight="1">
      <c r="H67" s="88">
        <v>3119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7">
        <v>117925</v>
      </c>
      <c r="N67" s="89">
        <f t="shared" ref="N67:N75" si="13">SUM(H51)</f>
        <v>120367</v>
      </c>
      <c r="R67" s="48"/>
      <c r="S67" s="26"/>
      <c r="T67" s="26"/>
      <c r="U67" s="26"/>
      <c r="V67" s="26"/>
    </row>
    <row r="68" spans="1:22" ht="13.5" customHeight="1">
      <c r="C68" s="26"/>
      <c r="H68" s="88">
        <v>1163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7">
        <v>39353</v>
      </c>
      <c r="N68" s="89">
        <f t="shared" si="13"/>
        <v>38476</v>
      </c>
      <c r="R68" s="48"/>
      <c r="S68" s="26"/>
      <c r="T68" s="26"/>
      <c r="U68" s="26"/>
      <c r="V68" s="26"/>
    </row>
    <row r="69" spans="1:22" ht="13.5" customHeight="1">
      <c r="H69" s="88">
        <v>557</v>
      </c>
      <c r="I69" s="160">
        <v>2</v>
      </c>
      <c r="J69" s="160" t="s">
        <v>6</v>
      </c>
      <c r="K69" s="116">
        <f t="shared" si="12"/>
        <v>16</v>
      </c>
      <c r="L69" s="160" t="s">
        <v>3</v>
      </c>
      <c r="M69" s="307">
        <v>22710</v>
      </c>
      <c r="N69" s="89">
        <f t="shared" si="13"/>
        <v>25045</v>
      </c>
      <c r="R69" s="48"/>
      <c r="S69" s="26"/>
      <c r="T69" s="26"/>
      <c r="U69" s="26"/>
      <c r="V69" s="26"/>
    </row>
    <row r="70" spans="1:22" ht="13.5" customHeight="1">
      <c r="H70" s="88">
        <v>422</v>
      </c>
      <c r="I70" s="160">
        <v>9</v>
      </c>
      <c r="J70" s="3" t="s">
        <v>164</v>
      </c>
      <c r="K70" s="116">
        <f t="shared" si="12"/>
        <v>38</v>
      </c>
      <c r="L70" s="160" t="s">
        <v>38</v>
      </c>
      <c r="M70" s="307">
        <v>21774</v>
      </c>
      <c r="N70" s="89">
        <f t="shared" si="13"/>
        <v>22637</v>
      </c>
      <c r="R70" s="48"/>
      <c r="S70" s="26"/>
      <c r="T70" s="26"/>
      <c r="U70" s="26"/>
      <c r="V70" s="26"/>
    </row>
    <row r="71" spans="1:22" ht="13.5" customHeight="1">
      <c r="H71" s="88">
        <v>325</v>
      </c>
      <c r="I71" s="160">
        <v>11</v>
      </c>
      <c r="J71" s="160" t="s">
        <v>17</v>
      </c>
      <c r="K71" s="116">
        <f t="shared" si="12"/>
        <v>24</v>
      </c>
      <c r="L71" s="160" t="s">
        <v>28</v>
      </c>
      <c r="M71" s="307">
        <v>19420</v>
      </c>
      <c r="N71" s="89">
        <f t="shared" si="13"/>
        <v>19556</v>
      </c>
      <c r="R71" s="48"/>
      <c r="S71" s="26"/>
      <c r="T71" s="26"/>
      <c r="U71" s="26"/>
      <c r="V71" s="26"/>
    </row>
    <row r="72" spans="1:22" ht="13.5" customHeight="1">
      <c r="H72" s="88">
        <v>288</v>
      </c>
      <c r="I72" s="160">
        <v>22</v>
      </c>
      <c r="J72" s="160" t="s">
        <v>26</v>
      </c>
      <c r="K72" s="116">
        <f t="shared" si="12"/>
        <v>25</v>
      </c>
      <c r="L72" s="160" t="s">
        <v>29</v>
      </c>
      <c r="M72" s="307">
        <v>18293</v>
      </c>
      <c r="N72" s="89">
        <f t="shared" si="13"/>
        <v>17482</v>
      </c>
      <c r="R72" s="48"/>
      <c r="S72" s="26"/>
      <c r="T72" s="26"/>
      <c r="U72" s="26"/>
      <c r="V72" s="26"/>
    </row>
    <row r="73" spans="1:22" ht="13.5" customHeight="1">
      <c r="H73" s="88">
        <v>206</v>
      </c>
      <c r="I73" s="160">
        <v>28</v>
      </c>
      <c r="J73" s="160" t="s">
        <v>32</v>
      </c>
      <c r="K73" s="116">
        <f t="shared" si="12"/>
        <v>26</v>
      </c>
      <c r="L73" s="160" t="s">
        <v>30</v>
      </c>
      <c r="M73" s="307">
        <v>15852</v>
      </c>
      <c r="N73" s="89">
        <f t="shared" si="13"/>
        <v>13707</v>
      </c>
      <c r="R73" s="48"/>
      <c r="S73" s="26"/>
      <c r="T73" s="26"/>
      <c r="U73" s="26"/>
      <c r="V73" s="26"/>
    </row>
    <row r="74" spans="1:22" ht="13.5" customHeight="1">
      <c r="H74" s="88">
        <v>198</v>
      </c>
      <c r="I74" s="160">
        <v>27</v>
      </c>
      <c r="J74" s="160" t="s">
        <v>31</v>
      </c>
      <c r="K74" s="116">
        <f t="shared" si="12"/>
        <v>37</v>
      </c>
      <c r="L74" s="162" t="s">
        <v>37</v>
      </c>
      <c r="M74" s="308">
        <v>11999</v>
      </c>
      <c r="N74" s="89">
        <f t="shared" si="13"/>
        <v>13078</v>
      </c>
      <c r="R74" s="48"/>
      <c r="S74" s="26"/>
      <c r="T74" s="26"/>
      <c r="U74" s="26"/>
      <c r="V74" s="26"/>
    </row>
    <row r="75" spans="1:22" ht="13.5" customHeight="1" thickBot="1">
      <c r="H75" s="88">
        <v>189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8">
        <v>8630</v>
      </c>
      <c r="N75" s="166">
        <f t="shared" si="13"/>
        <v>8635</v>
      </c>
      <c r="R75" s="48"/>
      <c r="S75" s="26"/>
      <c r="T75" s="26"/>
      <c r="U75" s="26"/>
      <c r="V75" s="26"/>
    </row>
    <row r="76" spans="1:22" ht="13.5" customHeight="1" thickTop="1">
      <c r="H76" s="88">
        <v>110</v>
      </c>
      <c r="I76" s="160">
        <v>23</v>
      </c>
      <c r="J76" s="160" t="s">
        <v>27</v>
      </c>
      <c r="K76" s="3"/>
      <c r="L76" s="333" t="s">
        <v>107</v>
      </c>
      <c r="M76" s="338">
        <v>773258</v>
      </c>
      <c r="N76" s="171">
        <f>SUM(H90)</f>
        <v>733451</v>
      </c>
      <c r="R76" s="48"/>
      <c r="S76" s="26"/>
      <c r="T76" s="26"/>
      <c r="U76" s="26"/>
      <c r="V76" s="26"/>
    </row>
    <row r="77" spans="1:22" ht="13.5" customHeight="1">
      <c r="H77" s="88">
        <v>46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408">
        <v>34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290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>
      <c r="H83" s="193">
        <v>0</v>
      </c>
      <c r="I83" s="160">
        <v>8</v>
      </c>
      <c r="J83" s="160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388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90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733451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B71" sqref="B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2" t="s">
        <v>87</v>
      </c>
      <c r="N16" s="204" t="s">
        <v>121</v>
      </c>
      <c r="O16" s="148" t="s">
        <v>123</v>
      </c>
    </row>
    <row r="17" spans="1:25" ht="11.1" customHeight="1">
      <c r="A17" s="6" t="s">
        <v>172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6">
        <f>SUM(B17:M17)</f>
        <v>813.3</v>
      </c>
      <c r="O17" s="205">
        <v>89.4</v>
      </c>
      <c r="P17" s="142"/>
      <c r="Q17" s="207"/>
      <c r="R17" s="208"/>
      <c r="S17" s="208"/>
      <c r="T17" s="142"/>
      <c r="U17" s="142"/>
      <c r="V17" s="142"/>
      <c r="W17" s="142"/>
      <c r="X17" s="142"/>
      <c r="Y17" s="142"/>
    </row>
    <row r="18" spans="1:25" ht="11.1" customHeight="1">
      <c r="A18" s="6" t="s">
        <v>174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6">
        <f>SUM(B18:M18)</f>
        <v>978.69999999999993</v>
      </c>
      <c r="O18" s="205">
        <f t="shared" ref="O18:O21" si="0">ROUND(N18/N17*100,1)</f>
        <v>120.3</v>
      </c>
      <c r="P18" s="142"/>
      <c r="Q18" s="208"/>
      <c r="R18" s="208"/>
      <c r="S18" s="208"/>
      <c r="T18" s="142"/>
      <c r="U18" s="142"/>
      <c r="V18" s="142"/>
      <c r="W18" s="142"/>
      <c r="X18" s="142"/>
      <c r="Y18" s="142"/>
    </row>
    <row r="19" spans="1:25" ht="11.1" customHeight="1">
      <c r="A19" s="6" t="s">
        <v>186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6">
        <f>SUM(B19:M19)</f>
        <v>850.69999999999993</v>
      </c>
      <c r="O19" s="205">
        <f t="shared" si="0"/>
        <v>86.9</v>
      </c>
      <c r="P19" s="142"/>
      <c r="Q19" s="158"/>
      <c r="R19" s="208"/>
      <c r="S19" s="208"/>
      <c r="T19" s="142"/>
      <c r="U19" s="142"/>
      <c r="V19" s="142"/>
      <c r="W19" s="142"/>
      <c r="X19" s="142"/>
      <c r="Y19" s="142"/>
    </row>
    <row r="20" spans="1:25" ht="11.1" customHeight="1">
      <c r="A20" s="6" t="s">
        <v>191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6">
        <f>SUM(B20:M20)</f>
        <v>799.5</v>
      </c>
      <c r="O20" s="205">
        <f t="shared" si="0"/>
        <v>94</v>
      </c>
      <c r="P20" s="142"/>
      <c r="Q20" s="158"/>
      <c r="R20" s="208"/>
      <c r="S20" s="208"/>
      <c r="T20" s="142"/>
      <c r="U20" s="142"/>
      <c r="V20" s="142"/>
      <c r="W20" s="142"/>
      <c r="X20" s="142"/>
      <c r="Y20" s="142"/>
    </row>
    <row r="21" spans="1:25" ht="11.1" customHeight="1">
      <c r="A21" s="6" t="s">
        <v>206</v>
      </c>
      <c r="B21" s="145">
        <v>54.3</v>
      </c>
      <c r="C21" s="145"/>
      <c r="D21" s="145"/>
      <c r="E21" s="145"/>
      <c r="F21" s="145"/>
      <c r="G21" s="145"/>
      <c r="H21" s="147"/>
      <c r="I21" s="145"/>
      <c r="J21" s="145"/>
      <c r="K21" s="145"/>
      <c r="L21" s="145"/>
      <c r="M21" s="146"/>
      <c r="N21" s="206">
        <f>SUM(B21:M21)</f>
        <v>54.3</v>
      </c>
      <c r="O21" s="205">
        <f t="shared" si="0"/>
        <v>6.8</v>
      </c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2" t="s">
        <v>87</v>
      </c>
      <c r="N41" s="204" t="s">
        <v>122</v>
      </c>
      <c r="O41" s="148" t="s">
        <v>123</v>
      </c>
    </row>
    <row r="42" spans="1:26" ht="11.1" customHeight="1">
      <c r="A42" s="6" t="s">
        <v>172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3">
        <v>92.9</v>
      </c>
      <c r="N42" s="210">
        <v>84</v>
      </c>
      <c r="O42" s="205">
        <v>95.9</v>
      </c>
      <c r="P42" s="142"/>
      <c r="Q42" s="282"/>
      <c r="R42" s="282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174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3">
        <v>100.3</v>
      </c>
      <c r="N43" s="210">
        <f>SUM(B43:M43)/12</f>
        <v>100.38333333333333</v>
      </c>
      <c r="O43" s="205">
        <f t="shared" ref="O43:O46" si="1">ROUND(N43/N42*100,1)</f>
        <v>119.5</v>
      </c>
      <c r="P43" s="142"/>
      <c r="Q43" s="282"/>
      <c r="R43" s="282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186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3">
        <v>89</v>
      </c>
      <c r="N44" s="210">
        <f>SUM(B44:M44)/12</f>
        <v>98.47499999999998</v>
      </c>
      <c r="O44" s="205">
        <f t="shared" si="1"/>
        <v>98.1</v>
      </c>
      <c r="P44" s="142"/>
      <c r="Q44" s="282"/>
      <c r="R44" s="282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191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3">
        <v>102.6</v>
      </c>
      <c r="N45" s="210">
        <f>SUM(B45:M45)/12</f>
        <v>97.99166666666666</v>
      </c>
      <c r="O45" s="205">
        <f t="shared" si="1"/>
        <v>99.5</v>
      </c>
      <c r="P45" s="142"/>
      <c r="Q45" s="282"/>
      <c r="R45" s="282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206</v>
      </c>
      <c r="B46" s="152">
        <v>83.4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203"/>
      <c r="N46" s="210">
        <f>SUM(B46:M46)/12</f>
        <v>6.95</v>
      </c>
      <c r="O46" s="205">
        <f t="shared" si="1"/>
        <v>7.1</v>
      </c>
      <c r="P46" s="142"/>
      <c r="Q46" s="282"/>
      <c r="R46" s="282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2" t="s">
        <v>87</v>
      </c>
      <c r="N65" s="204" t="s">
        <v>122</v>
      </c>
      <c r="O65" s="284" t="s">
        <v>123</v>
      </c>
    </row>
    <row r="66" spans="1:26" ht="11.1" customHeight="1">
      <c r="A66" s="6" t="s">
        <v>172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9">
        <f>SUM(B66:M66)/12</f>
        <v>80.75833333333334</v>
      </c>
      <c r="O66" s="205">
        <v>93.3</v>
      </c>
      <c r="P66" s="18"/>
      <c r="Q66" s="212"/>
      <c r="R66" s="212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174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9">
        <f>SUM(B67:M67)/12</f>
        <v>81.2</v>
      </c>
      <c r="O67" s="205">
        <f t="shared" ref="O67:O69" si="2">ROUND(N67/N66*100,1)</f>
        <v>100.5</v>
      </c>
      <c r="P67" s="18"/>
      <c r="Q67" s="349"/>
      <c r="R67" s="349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186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9">
        <f>SUM(B68:M68)/12</f>
        <v>72.191666666666663</v>
      </c>
      <c r="O68" s="205">
        <f t="shared" si="2"/>
        <v>88.9</v>
      </c>
      <c r="P68" s="18"/>
      <c r="Q68" s="349"/>
      <c r="R68" s="349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191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9">
        <f>SUM(B69:M69)/12</f>
        <v>67.7</v>
      </c>
      <c r="O69" s="205">
        <f t="shared" si="2"/>
        <v>93.8</v>
      </c>
      <c r="P69" s="18"/>
      <c r="Q69" s="349"/>
      <c r="R69" s="349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206</v>
      </c>
      <c r="B70" s="145">
        <v>68.7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209">
        <f>SUM(B70:M70)/12</f>
        <v>5.7250000000000005</v>
      </c>
      <c r="O70" s="205">
        <f t="shared" ref="O70" si="3">ROUND(N70/N69*100,1)</f>
        <v>8.5</v>
      </c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B76" sqref="B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4" t="s">
        <v>121</v>
      </c>
      <c r="O18" s="204" t="s">
        <v>123</v>
      </c>
    </row>
    <row r="19" spans="1:18" ht="11.1" customHeight="1">
      <c r="A19" s="6" t="s">
        <v>172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10">
        <f>SUM(B19:M19)</f>
        <v>149.4</v>
      </c>
      <c r="O19" s="210">
        <v>89.4</v>
      </c>
      <c r="Q19" s="212"/>
      <c r="R19" s="212"/>
    </row>
    <row r="20" spans="1:18" ht="11.1" customHeight="1">
      <c r="A20" s="6" t="s">
        <v>174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10">
        <f>SUM(B20:M20)</f>
        <v>138.10000000000002</v>
      </c>
      <c r="O20" s="210">
        <f t="shared" ref="O20:O22" si="0">ROUND(N20/N19*100,1)</f>
        <v>92.4</v>
      </c>
      <c r="Q20" s="212"/>
      <c r="R20" s="212"/>
    </row>
    <row r="21" spans="1:18" ht="11.1" customHeight="1">
      <c r="A21" s="6" t="s">
        <v>186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10">
        <f>SUM(B21:M21)</f>
        <v>139.6</v>
      </c>
      <c r="O21" s="210">
        <f t="shared" si="0"/>
        <v>101.1</v>
      </c>
      <c r="Q21" s="212"/>
      <c r="R21" s="212"/>
    </row>
    <row r="22" spans="1:18" ht="11.1" customHeight="1">
      <c r="A22" s="6" t="s">
        <v>191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10">
        <f>SUM(B22:M22)</f>
        <v>134.30000000000001</v>
      </c>
      <c r="O22" s="210">
        <f t="shared" si="0"/>
        <v>96.2</v>
      </c>
      <c r="Q22" s="212"/>
      <c r="R22" s="212"/>
    </row>
    <row r="23" spans="1:18" ht="11.1" customHeight="1">
      <c r="A23" s="6" t="s">
        <v>206</v>
      </c>
      <c r="B23" s="152">
        <v>9.3000000000000007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210">
        <f>SUM(B23:M23)</f>
        <v>9.3000000000000007</v>
      </c>
      <c r="O23" s="210">
        <f t="shared" ref="O23" si="1">ROUND(N23/N22*100,1)</f>
        <v>6.9</v>
      </c>
    </row>
    <row r="24" spans="1:18" ht="9.75" customHeight="1">
      <c r="J24" s="335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4" t="s">
        <v>122</v>
      </c>
      <c r="O42" s="204" t="s">
        <v>123</v>
      </c>
    </row>
    <row r="43" spans="1:26" ht="11.1" customHeight="1">
      <c r="A43" s="6" t="s">
        <v>172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10">
        <f>SUM(B43:M43)/12</f>
        <v>22.5</v>
      </c>
      <c r="O43" s="210">
        <v>91.9</v>
      </c>
      <c r="P43" s="154"/>
      <c r="Q43" s="213"/>
      <c r="R43" s="213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174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10">
        <f>SUM(B44:M44)/12</f>
        <v>18.841666666666665</v>
      </c>
      <c r="O44" s="210">
        <f t="shared" ref="O44:O45" si="2">ROUND(N44/N43*100,1)</f>
        <v>83.7</v>
      </c>
      <c r="P44" s="154"/>
      <c r="Q44" s="213"/>
      <c r="R44" s="213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186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10">
        <f>SUM(B45:M45)/12</f>
        <v>18.741666666666664</v>
      </c>
      <c r="O45" s="210">
        <f t="shared" si="2"/>
        <v>99.5</v>
      </c>
      <c r="P45" s="154"/>
      <c r="Q45" s="213"/>
      <c r="R45" s="213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191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10">
        <f>SUM(B46:M46)/12</f>
        <v>18.475000000000001</v>
      </c>
      <c r="O46" s="210">
        <v>98.9</v>
      </c>
      <c r="P46" s="154"/>
      <c r="Q46" s="213"/>
      <c r="R46" s="213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206</v>
      </c>
      <c r="B47" s="152">
        <v>17.2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210">
        <f>SUM(B47:M47)/12</f>
        <v>1.4333333333333333</v>
      </c>
      <c r="O47" s="210">
        <v>98.9</v>
      </c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4" t="s">
        <v>122</v>
      </c>
      <c r="O70" s="204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172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9">
        <f>SUM(B71:M71)/12</f>
        <v>55.875000000000007</v>
      </c>
      <c r="O71" s="210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174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9">
        <f>SUM(B72:M72)/12</f>
        <v>61.07500000000001</v>
      </c>
      <c r="O72" s="210">
        <f t="shared" ref="O72:O74" si="3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186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9">
        <f>SUM(B73:M73)/12</f>
        <v>62.324999999999996</v>
      </c>
      <c r="O73" s="210">
        <f t="shared" si="3"/>
        <v>102</v>
      </c>
      <c r="Q73" s="17"/>
      <c r="R73" s="17"/>
    </row>
    <row r="74" spans="1:26" ht="11.1" customHeight="1">
      <c r="A74" s="6" t="s">
        <v>191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9">
        <f>SUM(B74:M74)/12</f>
        <v>60.791666666666664</v>
      </c>
      <c r="O74" s="210">
        <f t="shared" si="3"/>
        <v>97.5</v>
      </c>
      <c r="Q74" s="17"/>
      <c r="R74" s="17"/>
    </row>
    <row r="75" spans="1:26" ht="11.1" customHeight="1">
      <c r="A75" s="6" t="s">
        <v>191</v>
      </c>
      <c r="B75" s="145">
        <v>54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209">
        <f>SUM(B75:M75)/12</f>
        <v>4.5</v>
      </c>
      <c r="O75" s="210">
        <f t="shared" ref="O75" si="4">ROUND(N75/N74*100,1)</f>
        <v>7.4</v>
      </c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X77" sqref="X77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2" t="s">
        <v>123</v>
      </c>
    </row>
    <row r="25" spans="1:24" ht="11.1" customHeight="1">
      <c r="A25" s="6" t="s">
        <v>172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10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174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10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186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10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191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10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206</v>
      </c>
      <c r="B29" s="152">
        <v>16.899999999999999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210">
        <f>SUM(B29:M29)</f>
        <v>16.899999999999999</v>
      </c>
      <c r="O29" s="147">
        <f t="shared" ref="O29" si="1">ROUND(N29/N28*100,1)</f>
        <v>7.7</v>
      </c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172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10">
        <f>SUM(B54:M54)/12</f>
        <v>40.983333333333327</v>
      </c>
      <c r="O54" s="287">
        <v>102.7</v>
      </c>
      <c r="P54" s="154"/>
      <c r="Q54" s="285"/>
      <c r="R54" s="285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174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10">
        <f>SUM(B55:M55)/12</f>
        <v>38.725000000000001</v>
      </c>
      <c r="O55" s="287">
        <f t="shared" ref="O55:O56" si="2">ROUND(N55/N54*100,1)</f>
        <v>94.5</v>
      </c>
      <c r="P55" s="154"/>
      <c r="Q55" s="285"/>
      <c r="R55" s="285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186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10">
        <f>SUM(B56:M56)/12</f>
        <v>36.900000000000006</v>
      </c>
      <c r="O56" s="287">
        <f t="shared" si="2"/>
        <v>95.3</v>
      </c>
      <c r="P56" s="154"/>
      <c r="Q56" s="285"/>
      <c r="R56" s="285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191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10">
        <f>SUM(B57:M57)/12</f>
        <v>36.85</v>
      </c>
      <c r="O57" s="287">
        <v>100</v>
      </c>
      <c r="P57" s="154"/>
      <c r="Q57" s="285"/>
      <c r="R57" s="285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206</v>
      </c>
      <c r="B58" s="152">
        <v>36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>
        <f>SUM(B58:M58)/12</f>
        <v>3</v>
      </c>
      <c r="O58" s="287">
        <v>100</v>
      </c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2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</row>
    <row r="84" spans="1:18" s="149" customFormat="1" ht="11.1" customHeight="1">
      <c r="A84" s="6" t="s">
        <v>172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9">
        <f t="shared" ref="N84:N87" si="3">SUM(B84:M84)/12</f>
        <v>47.45000000000001</v>
      </c>
      <c r="O84" s="287">
        <v>100</v>
      </c>
      <c r="Q84" s="286"/>
      <c r="R84" s="286"/>
    </row>
    <row r="85" spans="1:18" s="149" customFormat="1" ht="11.1" customHeight="1">
      <c r="A85" s="6" t="s">
        <v>174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9">
        <f t="shared" si="3"/>
        <v>52.383333333333326</v>
      </c>
      <c r="O85" s="287">
        <f t="shared" ref="O85:O87" si="4">ROUND(N85/N84*100,1)</f>
        <v>110.4</v>
      </c>
      <c r="Q85" s="286"/>
      <c r="R85" s="286"/>
    </row>
    <row r="86" spans="1:18" s="149" customFormat="1" ht="11.1" customHeight="1">
      <c r="A86" s="6" t="s">
        <v>186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9">
        <f t="shared" si="3"/>
        <v>55.391666666666673</v>
      </c>
      <c r="O86" s="287">
        <f t="shared" si="4"/>
        <v>105.7</v>
      </c>
      <c r="Q86" s="286"/>
      <c r="R86" s="286"/>
    </row>
    <row r="87" spans="1:18" s="149" customFormat="1" ht="11.1" customHeight="1">
      <c r="A87" s="6" t="s">
        <v>191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9">
        <f t="shared" si="3"/>
        <v>49.733333333333327</v>
      </c>
      <c r="O87" s="287">
        <f t="shared" si="4"/>
        <v>89.8</v>
      </c>
      <c r="Q87" s="286"/>
      <c r="R87" s="286"/>
    </row>
    <row r="88" spans="1:18" ht="11.1" customHeight="1">
      <c r="A88" s="6" t="s">
        <v>206</v>
      </c>
      <c r="B88" s="145">
        <v>45.8</v>
      </c>
      <c r="C88" s="147"/>
      <c r="D88" s="145"/>
      <c r="E88" s="145"/>
      <c r="F88" s="145"/>
      <c r="G88" s="145"/>
      <c r="H88" s="147"/>
      <c r="I88" s="145"/>
      <c r="J88" s="145"/>
      <c r="K88" s="145"/>
      <c r="L88" s="145"/>
      <c r="M88" s="145"/>
      <c r="N88" s="209">
        <f t="shared" ref="N88" si="5">SUM(B88:M88)/12</f>
        <v>3.8166666666666664</v>
      </c>
      <c r="O88" s="287">
        <f t="shared" ref="O88" si="6">ROUND(N88/N87*100,1)</f>
        <v>7.7</v>
      </c>
      <c r="Q88" s="17"/>
    </row>
    <row r="89" spans="1:18" ht="9.9499999999999993" customHeight="1">
      <c r="F89" s="379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U61" sqref="U61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172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2">
        <f>SUM(B25:M25)</f>
        <v>615.49999999999989</v>
      </c>
      <c r="O25" s="205">
        <v>90.7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174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2">
        <f>SUM(B26:M26)</f>
        <v>694.90000000000009</v>
      </c>
      <c r="O26" s="205">
        <f t="shared" ref="O26:O28" si="0">ROUND(N26/N25*100,1)</f>
        <v>112.9</v>
      </c>
      <c r="P26" s="154"/>
      <c r="Q26" s="285"/>
      <c r="R26" s="285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186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2">
        <f>SUM(B27:M27)</f>
        <v>734</v>
      </c>
      <c r="O27" s="205">
        <f t="shared" si="0"/>
        <v>105.6</v>
      </c>
      <c r="P27" s="154"/>
      <c r="Q27" s="285"/>
      <c r="R27" s="285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191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2">
        <f>SUM(B28:M28)</f>
        <v>727.2</v>
      </c>
      <c r="O28" s="205">
        <f t="shared" si="0"/>
        <v>99.1</v>
      </c>
      <c r="P28" s="154"/>
      <c r="Q28" s="285"/>
      <c r="R28" s="285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206</v>
      </c>
      <c r="B29" s="156">
        <v>66.8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302">
        <f>SUM(B29:M29)</f>
        <v>66.8</v>
      </c>
      <c r="O29" s="205">
        <f t="shared" ref="O29" si="1">ROUND(N29/N28*100,1)</f>
        <v>9.1999999999999993</v>
      </c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172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10">
        <f>SUM(B54:M54)/12</f>
        <v>53.1</v>
      </c>
      <c r="O54" s="205">
        <v>89.9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174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10">
        <f>SUM(B55:M55)/12</f>
        <v>38.44166666666667</v>
      </c>
      <c r="O55" s="205">
        <f t="shared" ref="O55:O57" si="2">ROUND(N55/N54*100,1)</f>
        <v>72.400000000000006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186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10">
        <f>SUM(B56:M56)/12</f>
        <v>39.758333333333333</v>
      </c>
      <c r="O56" s="205">
        <f t="shared" si="2"/>
        <v>103.4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191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10">
        <f>SUM(B57:M57)/12</f>
        <v>42.774999999999999</v>
      </c>
      <c r="O57" s="205">
        <f t="shared" si="2"/>
        <v>107.6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206</v>
      </c>
      <c r="B58" s="156">
        <v>61.3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210">
        <f>SUM(B58:M58)/12</f>
        <v>5.1083333333333334</v>
      </c>
      <c r="O58" s="205">
        <f t="shared" ref="O58" si="3">ROUND(N58/N57*100,1)</f>
        <v>11.9</v>
      </c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7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172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9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174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9">
        <f>SUM(B85:M85)/12</f>
        <v>152.74166666666667</v>
      </c>
      <c r="O85" s="147">
        <f t="shared" ref="O85:O87" si="4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186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9">
        <f>SUM(B86:M86)/12</f>
        <v>154.20833333333334</v>
      </c>
      <c r="O86" s="147">
        <f t="shared" si="4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191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9">
        <f>SUM(B87:M87)/12</f>
        <v>141.50833333333333</v>
      </c>
      <c r="O87" s="147">
        <f t="shared" si="4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206</v>
      </c>
      <c r="B88" s="11">
        <v>110.9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09">
        <f>SUM(B88:M88)/12</f>
        <v>9.2416666666666671</v>
      </c>
      <c r="O88" s="147">
        <f t="shared" ref="O88" si="5">ROUND(N88/N87*100,1)</f>
        <v>6.5</v>
      </c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6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B89" sqref="B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172</v>
      </c>
      <c r="B25" s="353">
        <v>84.4</v>
      </c>
      <c r="C25" s="353">
        <v>90.2</v>
      </c>
      <c r="D25" s="353">
        <v>113.2</v>
      </c>
      <c r="E25" s="353">
        <v>112.9</v>
      </c>
      <c r="F25" s="353">
        <v>92.8</v>
      </c>
      <c r="G25" s="353">
        <v>100.2</v>
      </c>
      <c r="H25" s="353">
        <v>103</v>
      </c>
      <c r="I25" s="353">
        <v>90.2</v>
      </c>
      <c r="J25" s="353">
        <v>95.8</v>
      </c>
      <c r="K25" s="353">
        <v>131.9</v>
      </c>
      <c r="L25" s="353">
        <v>84.5</v>
      </c>
      <c r="M25" s="353">
        <v>78.599999999999994</v>
      </c>
      <c r="N25" s="210">
        <f>SUM(B25:M25)</f>
        <v>1177.6999999999998</v>
      </c>
      <c r="O25" s="354">
        <v>88.1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174</v>
      </c>
      <c r="B26" s="353">
        <v>75.7</v>
      </c>
      <c r="C26" s="353">
        <v>92.3</v>
      </c>
      <c r="D26" s="353">
        <v>105</v>
      </c>
      <c r="E26" s="353">
        <v>103.6</v>
      </c>
      <c r="F26" s="353">
        <v>94.9</v>
      </c>
      <c r="G26" s="353">
        <v>106.3</v>
      </c>
      <c r="H26" s="353">
        <v>100.1</v>
      </c>
      <c r="I26" s="353">
        <v>100.9</v>
      </c>
      <c r="J26" s="353">
        <v>91.8</v>
      </c>
      <c r="K26" s="353">
        <v>87.4</v>
      </c>
      <c r="L26" s="353">
        <v>90</v>
      </c>
      <c r="M26" s="353">
        <v>78.099999999999994</v>
      </c>
      <c r="N26" s="210">
        <f>SUM(B26:M26)</f>
        <v>1126.0999999999999</v>
      </c>
      <c r="O26" s="354">
        <f t="shared" ref="O26:O28" si="0">ROUND(N26/N25*100,1)</f>
        <v>95.6</v>
      </c>
      <c r="P26" s="357"/>
      <c r="Q26" s="358"/>
      <c r="R26" s="358"/>
      <c r="S26" s="357"/>
      <c r="T26" s="357"/>
      <c r="U26" s="357"/>
      <c r="V26" s="357"/>
      <c r="W26" s="357"/>
      <c r="X26" s="357"/>
      <c r="Y26" s="357"/>
      <c r="Z26" s="357"/>
    </row>
    <row r="27" spans="1:26" ht="11.1" customHeight="1">
      <c r="A27" s="6" t="s">
        <v>186</v>
      </c>
      <c r="B27" s="353">
        <v>68.900000000000006</v>
      </c>
      <c r="C27" s="353">
        <v>75.7</v>
      </c>
      <c r="D27" s="353">
        <v>96.3</v>
      </c>
      <c r="E27" s="353">
        <v>98.9</v>
      </c>
      <c r="F27" s="353">
        <v>89.3</v>
      </c>
      <c r="G27" s="353">
        <v>96</v>
      </c>
      <c r="H27" s="353">
        <v>90.2</v>
      </c>
      <c r="I27" s="353">
        <v>87.2</v>
      </c>
      <c r="J27" s="353">
        <v>85.7</v>
      </c>
      <c r="K27" s="353">
        <v>93.5</v>
      </c>
      <c r="L27" s="353">
        <v>82.1</v>
      </c>
      <c r="M27" s="353">
        <v>87</v>
      </c>
      <c r="N27" s="210">
        <f>SUM(B27:M27)</f>
        <v>1050.8000000000002</v>
      </c>
      <c r="O27" s="354">
        <f t="shared" si="0"/>
        <v>93.3</v>
      </c>
      <c r="P27" s="357"/>
      <c r="Q27" s="358"/>
      <c r="R27" s="358"/>
      <c r="S27" s="357"/>
      <c r="T27" s="357"/>
      <c r="U27" s="357"/>
      <c r="V27" s="357"/>
      <c r="W27" s="357"/>
      <c r="X27" s="357"/>
      <c r="Y27" s="357"/>
      <c r="Z27" s="357"/>
    </row>
    <row r="28" spans="1:26" ht="11.1" customHeight="1">
      <c r="A28" s="6" t="s">
        <v>191</v>
      </c>
      <c r="B28" s="353">
        <v>72.7</v>
      </c>
      <c r="C28" s="353">
        <v>83.2</v>
      </c>
      <c r="D28" s="353">
        <v>89.9</v>
      </c>
      <c r="E28" s="353">
        <v>103.8</v>
      </c>
      <c r="F28" s="353">
        <v>94.4</v>
      </c>
      <c r="G28" s="353">
        <v>91.6</v>
      </c>
      <c r="H28" s="353">
        <v>108.5</v>
      </c>
      <c r="I28" s="353">
        <v>91.8</v>
      </c>
      <c r="J28" s="353">
        <v>101.6</v>
      </c>
      <c r="K28" s="353">
        <v>100.2</v>
      </c>
      <c r="L28" s="353">
        <v>94.2</v>
      </c>
      <c r="M28" s="353">
        <v>94.5</v>
      </c>
      <c r="N28" s="210">
        <f>SUM(B28:M28)</f>
        <v>1126.4000000000001</v>
      </c>
      <c r="O28" s="354">
        <f t="shared" si="0"/>
        <v>107.2</v>
      </c>
      <c r="P28" s="357"/>
      <c r="Q28" s="358"/>
      <c r="R28" s="358"/>
      <c r="S28" s="357"/>
      <c r="T28" s="357"/>
      <c r="U28" s="357"/>
      <c r="V28" s="357"/>
      <c r="W28" s="357"/>
      <c r="X28" s="357"/>
      <c r="Y28" s="357"/>
      <c r="Z28" s="357"/>
    </row>
    <row r="29" spans="1:26" ht="11.1" customHeight="1">
      <c r="A29" s="6" t="s">
        <v>206</v>
      </c>
      <c r="B29" s="353">
        <v>84.8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210">
        <f>SUM(B29:M29)</f>
        <v>84.8</v>
      </c>
      <c r="O29" s="354">
        <f t="shared" ref="O29" si="1">ROUND(N29/N28*100,1)</f>
        <v>7.5</v>
      </c>
      <c r="P29" s="357"/>
      <c r="Q29" s="359"/>
      <c r="R29" s="359"/>
      <c r="S29" s="357"/>
      <c r="T29" s="357"/>
      <c r="U29" s="357"/>
      <c r="V29" s="357"/>
      <c r="W29" s="357"/>
      <c r="X29" s="357"/>
      <c r="Y29" s="357"/>
      <c r="Z29" s="357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4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172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10">
        <f>SUM(B54:M54)/12</f>
        <v>117.77499999999998</v>
      </c>
      <c r="O54" s="354">
        <v>92.6</v>
      </c>
      <c r="P54" s="355"/>
      <c r="Q54" s="356"/>
      <c r="R54" s="356"/>
      <c r="S54" s="355"/>
      <c r="T54" s="355"/>
      <c r="U54" s="355"/>
      <c r="V54" s="355"/>
      <c r="W54" s="355"/>
      <c r="X54" s="355"/>
      <c r="Y54" s="355"/>
      <c r="Z54" s="355"/>
    </row>
    <row r="55" spans="1:26" s="149" customFormat="1" ht="11.1" customHeight="1">
      <c r="A55" s="6" t="s">
        <v>174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10">
        <f>SUM(B55:M55)/12</f>
        <v>117.84999999999997</v>
      </c>
      <c r="O55" s="354">
        <f t="shared" ref="O55:O57" si="2">ROUND(N55/N54*100,1)</f>
        <v>100.1</v>
      </c>
      <c r="P55" s="355"/>
      <c r="Q55" s="356"/>
      <c r="R55" s="356"/>
      <c r="S55" s="355"/>
      <c r="T55" s="355"/>
      <c r="U55" s="355"/>
      <c r="V55" s="355"/>
      <c r="W55" s="355"/>
      <c r="X55" s="355"/>
      <c r="Y55" s="355"/>
      <c r="Z55" s="355"/>
    </row>
    <row r="56" spans="1:26" s="149" customFormat="1" ht="11.1" customHeight="1">
      <c r="A56" s="6" t="s">
        <v>186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10">
        <f>SUM(B56:M56)/12</f>
        <v>108.60000000000001</v>
      </c>
      <c r="O56" s="354">
        <f t="shared" si="2"/>
        <v>92.2</v>
      </c>
      <c r="P56" s="355"/>
      <c r="Q56" s="356"/>
      <c r="R56" s="356"/>
      <c r="S56" s="355"/>
      <c r="T56" s="355"/>
      <c r="U56" s="355"/>
      <c r="V56" s="355"/>
      <c r="W56" s="355"/>
      <c r="X56" s="355"/>
      <c r="Y56" s="355"/>
      <c r="Z56" s="355"/>
    </row>
    <row r="57" spans="1:26" s="149" customFormat="1" ht="11.1" customHeight="1">
      <c r="A57" s="6" t="s">
        <v>191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10">
        <f>SUM(B57:M57)/12</f>
        <v>102.70833333333336</v>
      </c>
      <c r="O57" s="354">
        <f t="shared" si="2"/>
        <v>94.6</v>
      </c>
      <c r="P57" s="355"/>
      <c r="Q57" s="356"/>
      <c r="R57" s="356"/>
      <c r="S57" s="355"/>
      <c r="T57" s="355"/>
      <c r="U57" s="355"/>
      <c r="V57" s="355"/>
      <c r="W57" s="355"/>
      <c r="X57" s="355"/>
      <c r="Y57" s="355"/>
      <c r="Z57" s="355"/>
    </row>
    <row r="58" spans="1:26" s="149" customFormat="1" ht="11.1" customHeight="1">
      <c r="A58" s="6" t="s">
        <v>206</v>
      </c>
      <c r="B58" s="152">
        <v>99.6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>
        <f>SUM(B58:M58)/12</f>
        <v>8.2999999999999989</v>
      </c>
      <c r="O58" s="354">
        <f t="shared" ref="O58" si="3">ROUND(N58/N57*100,1)</f>
        <v>8.1</v>
      </c>
      <c r="P58" s="158"/>
      <c r="Q58" s="351"/>
      <c r="R58" s="351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2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4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172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9">
        <f t="shared" ref="N84:N87" si="4">SUM(B84:M84)/12</f>
        <v>83.45</v>
      </c>
      <c r="O84" s="214">
        <v>95</v>
      </c>
      <c r="Q84" s="286"/>
      <c r="R84" s="286"/>
    </row>
    <row r="85" spans="1:26" s="149" customFormat="1" ht="11.1" customHeight="1">
      <c r="A85" s="6" t="s">
        <v>174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9">
        <f t="shared" si="4"/>
        <v>80.108333333333334</v>
      </c>
      <c r="O85" s="214">
        <f t="shared" ref="O85:O87" si="5">ROUND(N85/N84*100,1)</f>
        <v>96</v>
      </c>
      <c r="Q85" s="286"/>
      <c r="R85" s="286"/>
    </row>
    <row r="86" spans="1:26" s="149" customFormat="1" ht="11.1" customHeight="1">
      <c r="A86" s="6" t="s">
        <v>186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9">
        <f t="shared" si="4"/>
        <v>80.841666666666669</v>
      </c>
      <c r="O86" s="214">
        <f t="shared" si="5"/>
        <v>100.9</v>
      </c>
      <c r="Q86" s="286"/>
      <c r="R86" s="286"/>
    </row>
    <row r="87" spans="1:26" s="149" customFormat="1" ht="11.1" customHeight="1">
      <c r="A87" s="6" t="s">
        <v>191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9">
        <f t="shared" si="4"/>
        <v>91.341666666666654</v>
      </c>
      <c r="O87" s="214">
        <f t="shared" si="5"/>
        <v>113</v>
      </c>
      <c r="Q87" s="286"/>
      <c r="R87" s="286"/>
    </row>
    <row r="88" spans="1:26" s="149" customFormat="1" ht="11.1" customHeight="1">
      <c r="A88" s="6" t="s">
        <v>206</v>
      </c>
      <c r="B88" s="147">
        <v>84.8</v>
      </c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09">
        <f t="shared" ref="N88" si="6">SUM(B88:M88)/12</f>
        <v>7.0666666666666664</v>
      </c>
      <c r="O88" s="214">
        <f t="shared" ref="O88" si="7">ROUND(N88/N87*100,1)</f>
        <v>7.7</v>
      </c>
    </row>
    <row r="89" spans="1:26" ht="9.9499999999999993" customHeight="1">
      <c r="E89" s="367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B89" sqref="B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3"/>
      <c r="O14" s="223"/>
    </row>
    <row r="17" spans="1:26" ht="9.9499999999999993" customHeight="1">
      <c r="O17" s="223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3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3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172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2">
        <v>19</v>
      </c>
      <c r="N25" s="283">
        <f>SUM(B25:M25)</f>
        <v>261.60000000000002</v>
      </c>
      <c r="O25" s="205">
        <v>100.6</v>
      </c>
      <c r="P25" s="154"/>
      <c r="Q25" s="282"/>
      <c r="R25" s="282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174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2">
        <v>53</v>
      </c>
      <c r="N26" s="283">
        <f>SUM(B26:M26)</f>
        <v>393.7</v>
      </c>
      <c r="O26" s="205">
        <f>SUM(N26/N25)*100</f>
        <v>150.49694189602445</v>
      </c>
      <c r="P26" s="154"/>
      <c r="Q26" s="282"/>
      <c r="R26" s="282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186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2">
        <v>52.5</v>
      </c>
      <c r="N27" s="283">
        <f>SUM(B27:M27)</f>
        <v>590.29999999999995</v>
      </c>
      <c r="O27" s="205">
        <f>SUM(N27/N26)*100</f>
        <v>149.93649987299972</v>
      </c>
      <c r="P27" s="154"/>
      <c r="Q27" s="282"/>
      <c r="R27" s="282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191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2">
        <v>65.099999999999994</v>
      </c>
      <c r="N28" s="283">
        <f>SUM(B28:M28)</f>
        <v>653.20000000000005</v>
      </c>
      <c r="O28" s="205">
        <f>SUM(N28/N27)*100</f>
        <v>110.6555988480434</v>
      </c>
      <c r="P28" s="154"/>
      <c r="Q28" s="282"/>
      <c r="R28" s="282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206</v>
      </c>
      <c r="B29" s="152">
        <v>49.8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332"/>
      <c r="N29" s="283">
        <f>SUM(B29:M29)</f>
        <v>49.8</v>
      </c>
      <c r="O29" s="205">
        <f>SUM(N29/N28)*100</f>
        <v>7.6240048989589706</v>
      </c>
      <c r="P29" s="154"/>
      <c r="Q29" s="213"/>
      <c r="R29" s="213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3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172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10">
        <f t="shared" ref="N54:N57" si="0">SUM(B54:M54)/12</f>
        <v>31.541666666666668</v>
      </c>
      <c r="O54" s="205">
        <v>102.2</v>
      </c>
      <c r="P54" s="154"/>
      <c r="Q54" s="289"/>
      <c r="R54" s="289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174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10">
        <f t="shared" si="0"/>
        <v>42.427500000000002</v>
      </c>
      <c r="O55" s="205">
        <f t="shared" ref="O55:O57" si="1">SUM(N55/N54)*100</f>
        <v>134.51254953764862</v>
      </c>
      <c r="P55" s="154"/>
      <c r="Q55" s="289"/>
      <c r="R55" s="289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186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10">
        <f t="shared" si="0"/>
        <v>61.033333333333331</v>
      </c>
      <c r="O56" s="205">
        <f t="shared" si="1"/>
        <v>143.85323984051223</v>
      </c>
      <c r="P56" s="154"/>
      <c r="Q56" s="289"/>
      <c r="R56" s="289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191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10">
        <f t="shared" si="0"/>
        <v>69.833333333333329</v>
      </c>
      <c r="O57" s="205">
        <f t="shared" si="1"/>
        <v>114.41835062807209</v>
      </c>
      <c r="P57" s="154"/>
      <c r="Q57" s="289"/>
      <c r="R57" s="289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206</v>
      </c>
      <c r="B58" s="152">
        <v>73.3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210">
        <f t="shared" ref="N58" si="2">SUM(B58:M58)/12</f>
        <v>6.1083333333333334</v>
      </c>
      <c r="O58" s="205">
        <f t="shared" ref="O58" si="3">SUM(N58/N57)*100</f>
        <v>8.7470167064439153</v>
      </c>
      <c r="P58" s="154"/>
      <c r="Q58" s="289"/>
      <c r="R58" s="289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172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9">
        <f t="shared" ref="N84:N87" si="4">SUM(B84:M84)/12</f>
        <v>69.2</v>
      </c>
      <c r="O84" s="147">
        <v>98.5</v>
      </c>
      <c r="P84" s="48"/>
      <c r="Q84" s="212"/>
      <c r="R84" s="212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174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9">
        <f t="shared" si="4"/>
        <v>74.61666666666666</v>
      </c>
      <c r="O85" s="147">
        <f t="shared" ref="O85:O87" si="5">ROUND(N85/N84*100,1)</f>
        <v>107.8</v>
      </c>
      <c r="P85" s="48"/>
      <c r="Q85" s="212"/>
      <c r="R85" s="212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186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9">
        <f t="shared" si="4"/>
        <v>80.591666666666683</v>
      </c>
      <c r="O86" s="147">
        <f t="shared" si="5"/>
        <v>108</v>
      </c>
      <c r="P86" s="48"/>
      <c r="Q86" s="212"/>
      <c r="R86" s="212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191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9">
        <f t="shared" si="4"/>
        <v>77.691666666666677</v>
      </c>
      <c r="O87" s="147">
        <f t="shared" si="5"/>
        <v>96.4</v>
      </c>
      <c r="P87" s="48"/>
      <c r="Q87" s="212"/>
      <c r="R87" s="212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206</v>
      </c>
      <c r="B88" s="145">
        <v>68.7</v>
      </c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209">
        <f t="shared" ref="N88" si="6">SUM(B88:M88)/12</f>
        <v>5.7250000000000005</v>
      </c>
      <c r="O88" s="147">
        <f t="shared" ref="O88" si="7">ROUND(N88/N87*100,1)</f>
        <v>7.4</v>
      </c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5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39" sqref="M39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48" t="s">
        <v>128</v>
      </c>
      <c r="F1" s="143"/>
      <c r="G1" s="143"/>
      <c r="H1" s="143"/>
    </row>
    <row r="2" spans="1:13">
      <c r="A2" s="442"/>
    </row>
    <row r="3" spans="1:13" ht="17.25">
      <c r="A3" s="442"/>
      <c r="C3" s="143"/>
    </row>
    <row r="4" spans="1:13" ht="17.25">
      <c r="A4" s="442"/>
      <c r="J4" s="143"/>
      <c r="K4" s="143"/>
      <c r="L4" s="143"/>
      <c r="M4" s="143"/>
    </row>
    <row r="5" spans="1:13">
      <c r="A5" s="442"/>
    </row>
    <row r="6" spans="1:13">
      <c r="A6" s="442"/>
    </row>
    <row r="7" spans="1:13">
      <c r="A7" s="442"/>
    </row>
    <row r="8" spans="1:13">
      <c r="A8" s="442"/>
    </row>
    <row r="9" spans="1:13">
      <c r="A9" s="442"/>
    </row>
    <row r="10" spans="1:13">
      <c r="A10" s="442"/>
    </row>
    <row r="11" spans="1:13">
      <c r="A11" s="442"/>
    </row>
    <row r="12" spans="1:13">
      <c r="A12" s="442"/>
    </row>
    <row r="13" spans="1:13">
      <c r="A13" s="442"/>
    </row>
    <row r="14" spans="1:13">
      <c r="A14" s="442"/>
    </row>
    <row r="15" spans="1:13">
      <c r="A15" s="442"/>
    </row>
    <row r="16" spans="1:13">
      <c r="A16" s="442"/>
    </row>
    <row r="17" spans="1:15">
      <c r="A17" s="442"/>
    </row>
    <row r="18" spans="1:15">
      <c r="A18" s="442"/>
    </row>
    <row r="19" spans="1:15">
      <c r="A19" s="442"/>
    </row>
    <row r="20" spans="1:15">
      <c r="A20" s="442"/>
    </row>
    <row r="21" spans="1:15">
      <c r="A21" s="442"/>
    </row>
    <row r="22" spans="1:15">
      <c r="A22" s="442"/>
    </row>
    <row r="23" spans="1:15">
      <c r="A23" s="442"/>
    </row>
    <row r="24" spans="1:15">
      <c r="A24" s="442"/>
    </row>
    <row r="25" spans="1:15">
      <c r="A25" s="442"/>
    </row>
    <row r="26" spans="1:15">
      <c r="A26" s="442"/>
    </row>
    <row r="27" spans="1:15">
      <c r="A27" s="442"/>
    </row>
    <row r="28" spans="1:15">
      <c r="A28" s="442"/>
    </row>
    <row r="29" spans="1:15">
      <c r="A29" s="442"/>
      <c r="O29" s="347"/>
    </row>
    <row r="30" spans="1:15">
      <c r="A30" s="442"/>
    </row>
    <row r="31" spans="1:15">
      <c r="A31" s="442"/>
    </row>
    <row r="32" spans="1:15">
      <c r="A32" s="442"/>
    </row>
    <row r="33" spans="1:14">
      <c r="A33" s="442"/>
    </row>
    <row r="34" spans="1:14">
      <c r="A34" s="442"/>
    </row>
    <row r="35" spans="1:14" s="42" customFormat="1" ht="20.100000000000001" customHeight="1">
      <c r="A35" s="442"/>
      <c r="B35" s="361" t="s">
        <v>168</v>
      </c>
      <c r="C35" s="362" t="s">
        <v>156</v>
      </c>
      <c r="D35" s="361" t="s">
        <v>158</v>
      </c>
      <c r="E35" s="361" t="s">
        <v>161</v>
      </c>
      <c r="F35" s="361" t="s">
        <v>167</v>
      </c>
      <c r="G35" s="361" t="s">
        <v>170</v>
      </c>
      <c r="H35" s="361" t="s">
        <v>171</v>
      </c>
      <c r="I35" s="361" t="s">
        <v>172</v>
      </c>
      <c r="J35" s="361" t="s">
        <v>188</v>
      </c>
      <c r="K35" s="361" t="s">
        <v>198</v>
      </c>
      <c r="L35" s="361" t="s">
        <v>203</v>
      </c>
      <c r="M35" s="363" t="s">
        <v>204</v>
      </c>
      <c r="N35" s="47"/>
    </row>
    <row r="36" spans="1:14" ht="25.5" customHeight="1">
      <c r="A36" s="442"/>
      <c r="B36" s="420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151</v>
      </c>
    </row>
    <row r="37" spans="1:14" ht="25.5" customHeight="1">
      <c r="A37" s="442"/>
      <c r="B37" s="194" t="s">
        <v>199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246.9</v>
      </c>
    </row>
    <row r="38" spans="1:14" ht="24.75" customHeight="1">
      <c r="A38" s="442"/>
      <c r="B38" s="172" t="s">
        <v>131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M39" sqref="M39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49" t="s">
        <v>205</v>
      </c>
      <c r="C1" s="449"/>
      <c r="D1" s="449"/>
      <c r="E1" s="449"/>
      <c r="F1" s="449"/>
      <c r="G1" s="450" t="s">
        <v>129</v>
      </c>
      <c r="H1" s="450"/>
      <c r="I1" s="450"/>
      <c r="J1" s="222" t="s">
        <v>109</v>
      </c>
      <c r="K1" s="3"/>
      <c r="M1" s="3" t="s">
        <v>185</v>
      </c>
    </row>
    <row r="2" spans="2:15">
      <c r="B2" s="449"/>
      <c r="C2" s="449"/>
      <c r="D2" s="449"/>
      <c r="E2" s="449"/>
      <c r="F2" s="449"/>
      <c r="G2" s="450"/>
      <c r="H2" s="450"/>
      <c r="I2" s="450"/>
      <c r="J2" s="373">
        <v>220340</v>
      </c>
      <c r="K2" s="4" t="s">
        <v>111</v>
      </c>
      <c r="L2" s="339">
        <f t="shared" ref="L2:L7" si="0">SUM(J2)</f>
        <v>220340</v>
      </c>
      <c r="M2" s="373">
        <v>129386</v>
      </c>
    </row>
    <row r="3" spans="2:15">
      <c r="J3" s="373">
        <v>391815</v>
      </c>
      <c r="K3" s="3" t="s">
        <v>112</v>
      </c>
      <c r="L3" s="339">
        <f t="shared" si="0"/>
        <v>391815</v>
      </c>
      <c r="M3" s="373">
        <v>246486</v>
      </c>
    </row>
    <row r="4" spans="2:15">
      <c r="J4" s="373">
        <v>514802</v>
      </c>
      <c r="K4" s="3" t="s">
        <v>103</v>
      </c>
      <c r="L4" s="339">
        <f t="shared" si="0"/>
        <v>514802</v>
      </c>
      <c r="M4" s="373">
        <v>327276</v>
      </c>
    </row>
    <row r="5" spans="2:15">
      <c r="J5" s="373">
        <v>153912</v>
      </c>
      <c r="K5" s="3" t="s">
        <v>91</v>
      </c>
      <c r="L5" s="339">
        <f t="shared" si="0"/>
        <v>153912</v>
      </c>
      <c r="M5" s="373">
        <v>127919</v>
      </c>
    </row>
    <row r="6" spans="2:15">
      <c r="J6" s="373">
        <v>277203</v>
      </c>
      <c r="K6" s="3" t="s">
        <v>101</v>
      </c>
      <c r="L6" s="339">
        <f t="shared" si="0"/>
        <v>277203</v>
      </c>
      <c r="M6" s="373">
        <v>163640</v>
      </c>
    </row>
    <row r="7" spans="2:15">
      <c r="J7" s="373">
        <v>910940</v>
      </c>
      <c r="K7" s="3" t="s">
        <v>104</v>
      </c>
      <c r="L7" s="339">
        <f t="shared" si="0"/>
        <v>910940</v>
      </c>
      <c r="M7" s="373">
        <v>593323</v>
      </c>
    </row>
    <row r="8" spans="2:15">
      <c r="J8" s="339">
        <f>SUM(J2:J7)</f>
        <v>2469012</v>
      </c>
      <c r="K8" s="3" t="s">
        <v>93</v>
      </c>
      <c r="L8" s="410">
        <f>SUM(L2:L7)</f>
        <v>2469012</v>
      </c>
      <c r="M8" s="339">
        <f>SUM(M2:M7)</f>
        <v>1588030</v>
      </c>
    </row>
    <row r="10" spans="2:15">
      <c r="J10" t="s">
        <v>127</v>
      </c>
      <c r="K10" s="3"/>
      <c r="L10" s="3" t="s">
        <v>163</v>
      </c>
      <c r="M10" s="3" t="s">
        <v>113</v>
      </c>
      <c r="N10" s="3"/>
      <c r="O10" s="3" t="s">
        <v>130</v>
      </c>
    </row>
    <row r="11" spans="2:15">
      <c r="K11" s="4" t="s">
        <v>111</v>
      </c>
      <c r="L11" s="339">
        <f>SUM(M2)</f>
        <v>129386</v>
      </c>
      <c r="M11" s="339">
        <f t="shared" ref="M11:M17" si="1">SUM(N11-L11)</f>
        <v>90954</v>
      </c>
      <c r="N11" s="339">
        <f t="shared" ref="N11:N17" si="2">SUM(L2)</f>
        <v>220340</v>
      </c>
      <c r="O11" s="340">
        <f>SUM(L11/N11)</f>
        <v>0.58721067441227193</v>
      </c>
    </row>
    <row r="12" spans="2:15">
      <c r="K12" s="3" t="s">
        <v>112</v>
      </c>
      <c r="L12" s="339">
        <f t="shared" ref="L12:L17" si="3">SUM(M3)</f>
        <v>246486</v>
      </c>
      <c r="M12" s="339">
        <f t="shared" si="1"/>
        <v>145329</v>
      </c>
      <c r="N12" s="339">
        <f t="shared" si="2"/>
        <v>391815</v>
      </c>
      <c r="O12" s="340">
        <f t="shared" ref="O12:O17" si="4">SUM(L12/N12)</f>
        <v>0.62908770720875928</v>
      </c>
    </row>
    <row r="13" spans="2:15">
      <c r="K13" s="3" t="s">
        <v>103</v>
      </c>
      <c r="L13" s="339">
        <f t="shared" si="3"/>
        <v>327276</v>
      </c>
      <c r="M13" s="339">
        <f t="shared" si="1"/>
        <v>187526</v>
      </c>
      <c r="N13" s="339">
        <f t="shared" si="2"/>
        <v>514802</v>
      </c>
      <c r="O13" s="340">
        <f t="shared" si="4"/>
        <v>0.63573179591376883</v>
      </c>
    </row>
    <row r="14" spans="2:15">
      <c r="K14" s="3" t="s">
        <v>91</v>
      </c>
      <c r="L14" s="339">
        <f t="shared" si="3"/>
        <v>127919</v>
      </c>
      <c r="M14" s="339">
        <f t="shared" si="1"/>
        <v>25993</v>
      </c>
      <c r="N14" s="339">
        <f t="shared" si="2"/>
        <v>153912</v>
      </c>
      <c r="O14" s="340">
        <f t="shared" si="4"/>
        <v>0.83111778158947969</v>
      </c>
    </row>
    <row r="15" spans="2:15">
      <c r="K15" s="3" t="s">
        <v>101</v>
      </c>
      <c r="L15" s="339">
        <f t="shared" si="3"/>
        <v>163640</v>
      </c>
      <c r="M15" s="339">
        <f t="shared" si="1"/>
        <v>113563</v>
      </c>
      <c r="N15" s="339">
        <f t="shared" si="2"/>
        <v>277203</v>
      </c>
      <c r="O15" s="340">
        <f t="shared" si="4"/>
        <v>0.5903255015277612</v>
      </c>
    </row>
    <row r="16" spans="2:15">
      <c r="K16" s="3" t="s">
        <v>104</v>
      </c>
      <c r="L16" s="339">
        <f t="shared" si="3"/>
        <v>593323</v>
      </c>
      <c r="M16" s="339">
        <f t="shared" si="1"/>
        <v>317617</v>
      </c>
      <c r="N16" s="339">
        <f t="shared" si="2"/>
        <v>910940</v>
      </c>
      <c r="O16" s="340">
        <f t="shared" si="4"/>
        <v>0.65133049377566032</v>
      </c>
    </row>
    <row r="17" spans="11:15">
      <c r="K17" s="3" t="s">
        <v>93</v>
      </c>
      <c r="L17" s="339">
        <f t="shared" si="3"/>
        <v>1588030</v>
      </c>
      <c r="M17" s="339">
        <f t="shared" si="1"/>
        <v>880982</v>
      </c>
      <c r="N17" s="339">
        <f t="shared" si="2"/>
        <v>2469012</v>
      </c>
      <c r="O17" s="340">
        <f t="shared" si="4"/>
        <v>0.64318439926577919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1" t="s">
        <v>109</v>
      </c>
      <c r="D56" s="452"/>
      <c r="E56" s="451" t="s">
        <v>110</v>
      </c>
      <c r="F56" s="452"/>
      <c r="G56" s="455" t="s">
        <v>115</v>
      </c>
      <c r="H56" s="451" t="s">
        <v>116</v>
      </c>
      <c r="I56" s="452"/>
    </row>
    <row r="57" spans="1:9" ht="14.25">
      <c r="A57" s="37" t="s">
        <v>117</v>
      </c>
      <c r="B57" s="38"/>
      <c r="C57" s="453"/>
      <c r="D57" s="454"/>
      <c r="E57" s="453"/>
      <c r="F57" s="454"/>
      <c r="G57" s="456"/>
      <c r="H57" s="453"/>
      <c r="I57" s="454"/>
    </row>
    <row r="58" spans="1:9" ht="19.5" customHeight="1">
      <c r="A58" s="41" t="s">
        <v>118</v>
      </c>
      <c r="B58" s="39"/>
      <c r="C58" s="459" t="s">
        <v>200</v>
      </c>
      <c r="D58" s="460"/>
      <c r="E58" s="457" t="s">
        <v>223</v>
      </c>
      <c r="F58" s="458"/>
      <c r="G58" s="80">
        <v>14.7</v>
      </c>
      <c r="H58" s="40"/>
      <c r="I58" s="39"/>
    </row>
    <row r="59" spans="1:9" ht="19.5" customHeight="1">
      <c r="A59" s="41" t="s">
        <v>119</v>
      </c>
      <c r="B59" s="39"/>
      <c r="C59" s="461" t="s">
        <v>155</v>
      </c>
      <c r="D59" s="460"/>
      <c r="E59" s="457" t="s">
        <v>221</v>
      </c>
      <c r="F59" s="458"/>
      <c r="G59" s="84">
        <v>28.2</v>
      </c>
      <c r="H59" s="40"/>
      <c r="I59" s="39"/>
    </row>
    <row r="60" spans="1:9" ht="20.100000000000001" customHeight="1">
      <c r="A60" s="41" t="s">
        <v>120</v>
      </c>
      <c r="B60" s="39"/>
      <c r="C60" s="457" t="s">
        <v>201</v>
      </c>
      <c r="D60" s="458"/>
      <c r="E60" s="457" t="s">
        <v>222</v>
      </c>
      <c r="F60" s="458"/>
      <c r="G60" s="80">
        <v>81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M39" sqref="M39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9"/>
    </row>
    <row r="14" spans="1:19" ht="9.9499999999999993" customHeight="1">
      <c r="R14" s="157"/>
      <c r="S14" s="279"/>
    </row>
    <row r="15" spans="1:19" ht="9.9499999999999993" customHeight="1">
      <c r="R15" s="157"/>
      <c r="S15" s="279"/>
    </row>
    <row r="16" spans="1:19" ht="9.9499999999999993" customHeight="1">
      <c r="R16" s="157"/>
      <c r="S16" s="279"/>
    </row>
    <row r="17" spans="1:35" ht="9.9499999999999993" customHeight="1">
      <c r="R17" s="157"/>
      <c r="S17" s="279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4" t="s">
        <v>125</v>
      </c>
      <c r="O25" s="148" t="s">
        <v>124</v>
      </c>
      <c r="AI25"/>
    </row>
    <row r="26" spans="1:35" ht="9.9499999999999993" customHeight="1">
      <c r="A26" s="6" t="s">
        <v>172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1">
        <v>71.8</v>
      </c>
      <c r="N26" s="302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174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1">
        <v>106.6</v>
      </c>
      <c r="N27" s="302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186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1">
        <v>103.6</v>
      </c>
      <c r="N28" s="302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191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1">
        <v>116.4</v>
      </c>
      <c r="N29" s="302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206</v>
      </c>
      <c r="B30" s="145">
        <v>96.6</v>
      </c>
      <c r="C30" s="145"/>
      <c r="D30" s="147"/>
      <c r="E30" s="145"/>
      <c r="F30" s="145"/>
      <c r="G30" s="145"/>
      <c r="H30" s="147"/>
      <c r="I30" s="145"/>
      <c r="J30" s="145"/>
      <c r="K30" s="145"/>
      <c r="L30" s="145"/>
      <c r="M30" s="301"/>
      <c r="N30" s="302">
        <f t="shared" ref="N30" si="2">SUM(B30:M30)</f>
        <v>96.6</v>
      </c>
      <c r="O30" s="147">
        <f>SUM(N30/N29)*100</f>
        <v>7.5961311630101429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4" t="s">
        <v>126</v>
      </c>
      <c r="O55" s="148" t="s">
        <v>124</v>
      </c>
    </row>
    <row r="56" spans="1:17" ht="9.9499999999999993" customHeight="1">
      <c r="A56" s="6" t="s">
        <v>172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9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174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9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186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9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191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9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206</v>
      </c>
      <c r="B60" s="147">
        <v>151</v>
      </c>
      <c r="C60" s="145"/>
      <c r="D60" s="145"/>
      <c r="E60" s="145"/>
      <c r="F60" s="145"/>
      <c r="G60" s="145"/>
      <c r="H60" s="145"/>
      <c r="I60" s="145"/>
      <c r="J60" s="146"/>
      <c r="K60" s="145"/>
      <c r="L60" s="145"/>
      <c r="M60" s="146"/>
      <c r="N60" s="209">
        <f t="shared" ref="N60" si="4">SUM(B60:M60)/12</f>
        <v>12.583333333333334</v>
      </c>
      <c r="O60" s="147">
        <f>SUM(N60/N59)*100</f>
        <v>8.4178838220537404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4" t="s">
        <v>126</v>
      </c>
      <c r="O85" s="148" t="s">
        <v>124</v>
      </c>
    </row>
    <row r="86" spans="1:25" ht="9.9499999999999993" customHeight="1">
      <c r="A86" s="6" t="s">
        <v>172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9">
        <f>SUM(B86:M86)/12</f>
        <v>62.741666666666667</v>
      </c>
      <c r="O86" s="147">
        <v>97.5</v>
      </c>
      <c r="P86" s="47"/>
      <c r="Q86" s="215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174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9">
        <f>SUM(B87:M87)/12</f>
        <v>69.558333333333337</v>
      </c>
      <c r="O87" s="409">
        <f>SUM(N87/N86)*100</f>
        <v>110.86465666091114</v>
      </c>
      <c r="P87" s="47"/>
      <c r="Q87" s="215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186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9">
        <f>SUM(B88:M88)/12</f>
        <v>73.058333333333323</v>
      </c>
      <c r="O88" s="409">
        <f>SUM(N88/N87)*100</f>
        <v>105.03174793338923</v>
      </c>
      <c r="P88" s="47"/>
      <c r="Q88" s="215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191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9">
        <f>SUM(B89:M89)/12</f>
        <v>70.808333333333323</v>
      </c>
      <c r="O89" s="409">
        <f>SUM(N89/N88)*100</f>
        <v>96.920269191285499</v>
      </c>
      <c r="P89" s="47"/>
      <c r="Q89" s="215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191</v>
      </c>
      <c r="B90" s="145">
        <v>64.2</v>
      </c>
      <c r="C90" s="145"/>
      <c r="D90" s="145"/>
      <c r="E90" s="145"/>
      <c r="F90" s="145"/>
      <c r="G90" s="145"/>
      <c r="H90" s="145"/>
      <c r="I90" s="145"/>
      <c r="J90" s="146"/>
      <c r="K90" s="145"/>
      <c r="L90" s="145"/>
      <c r="M90" s="146"/>
      <c r="N90" s="209">
        <f>SUM(B90:M90)/12</f>
        <v>5.3500000000000005</v>
      </c>
      <c r="O90" s="409">
        <f>SUM(N90/N89)*100</f>
        <v>7.5556078615982125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2" t="s">
        <v>207</v>
      </c>
      <c r="B1" s="463"/>
      <c r="C1" s="463"/>
      <c r="D1" s="463"/>
      <c r="E1" s="463"/>
      <c r="F1" s="463"/>
      <c r="G1" s="463"/>
      <c r="M1" s="16"/>
      <c r="N1" t="s">
        <v>206</v>
      </c>
      <c r="O1" s="110"/>
      <c r="Q1" s="280" t="s">
        <v>191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306560</v>
      </c>
      <c r="K3" s="196">
        <v>1</v>
      </c>
      <c r="L3" s="3">
        <f>SUM(H3)</f>
        <v>17</v>
      </c>
      <c r="M3" s="160" t="s">
        <v>21</v>
      </c>
      <c r="N3" s="13">
        <f>SUM(J3)</f>
        <v>306560</v>
      </c>
      <c r="O3" s="3">
        <f>SUM(H3)</f>
        <v>17</v>
      </c>
      <c r="P3" s="160" t="s">
        <v>21</v>
      </c>
      <c r="Q3" s="197">
        <v>290803</v>
      </c>
    </row>
    <row r="4" spans="1:18" ht="13.5" customHeight="1">
      <c r="H4" s="3">
        <v>36</v>
      </c>
      <c r="I4" s="160" t="s">
        <v>5</v>
      </c>
      <c r="J4" s="13">
        <v>113980</v>
      </c>
      <c r="K4" s="196">
        <v>2</v>
      </c>
      <c r="L4" s="3">
        <f t="shared" ref="L4:L12" si="0">SUM(H4)</f>
        <v>36</v>
      </c>
      <c r="M4" s="160" t="s">
        <v>5</v>
      </c>
      <c r="N4" s="13">
        <f t="shared" ref="N4:N12" si="1">SUM(J4)</f>
        <v>113980</v>
      </c>
      <c r="O4" s="3">
        <f t="shared" ref="O4:O12" si="2">SUM(H4)</f>
        <v>36</v>
      </c>
      <c r="P4" s="160" t="s">
        <v>5</v>
      </c>
      <c r="Q4" s="86">
        <v>88714</v>
      </c>
    </row>
    <row r="5" spans="1:18" ht="13.5" customHeight="1">
      <c r="G5" s="17"/>
      <c r="H5" s="3">
        <v>26</v>
      </c>
      <c r="I5" s="160" t="s">
        <v>30</v>
      </c>
      <c r="J5" s="13">
        <v>91897</v>
      </c>
      <c r="K5" s="196">
        <v>3</v>
      </c>
      <c r="L5" s="3">
        <f t="shared" si="0"/>
        <v>26</v>
      </c>
      <c r="M5" s="160" t="s">
        <v>30</v>
      </c>
      <c r="N5" s="13">
        <f t="shared" si="1"/>
        <v>91897</v>
      </c>
      <c r="O5" s="3">
        <f t="shared" si="2"/>
        <v>26</v>
      </c>
      <c r="P5" s="160" t="s">
        <v>30</v>
      </c>
      <c r="Q5" s="86">
        <v>88747</v>
      </c>
    </row>
    <row r="6" spans="1:18" ht="13.5" customHeight="1">
      <c r="H6" s="3">
        <v>33</v>
      </c>
      <c r="I6" s="160" t="s">
        <v>0</v>
      </c>
      <c r="J6" s="13">
        <v>91233</v>
      </c>
      <c r="K6" s="196">
        <v>4</v>
      </c>
      <c r="L6" s="3">
        <f t="shared" si="0"/>
        <v>33</v>
      </c>
      <c r="M6" s="160" t="s">
        <v>0</v>
      </c>
      <c r="N6" s="13">
        <f t="shared" si="1"/>
        <v>91233</v>
      </c>
      <c r="O6" s="3">
        <f t="shared" si="2"/>
        <v>33</v>
      </c>
      <c r="P6" s="160" t="s">
        <v>0</v>
      </c>
      <c r="Q6" s="86">
        <v>80699</v>
      </c>
    </row>
    <row r="7" spans="1:18" ht="13.5" customHeight="1">
      <c r="H7" s="3">
        <v>16</v>
      </c>
      <c r="I7" s="160" t="s">
        <v>3</v>
      </c>
      <c r="J7" s="87">
        <v>50128</v>
      </c>
      <c r="K7" s="196">
        <v>5</v>
      </c>
      <c r="L7" s="3">
        <f t="shared" si="0"/>
        <v>16</v>
      </c>
      <c r="M7" s="160" t="s">
        <v>3</v>
      </c>
      <c r="N7" s="13">
        <f t="shared" si="1"/>
        <v>50128</v>
      </c>
      <c r="O7" s="3">
        <f t="shared" si="2"/>
        <v>16</v>
      </c>
      <c r="P7" s="160" t="s">
        <v>3</v>
      </c>
      <c r="Q7" s="86">
        <v>61582</v>
      </c>
    </row>
    <row r="8" spans="1:18" ht="13.5" customHeight="1">
      <c r="H8" s="3">
        <v>34</v>
      </c>
      <c r="I8" s="160" t="s">
        <v>1</v>
      </c>
      <c r="J8" s="218">
        <v>42407</v>
      </c>
      <c r="K8" s="196">
        <v>6</v>
      </c>
      <c r="L8" s="3">
        <f t="shared" si="0"/>
        <v>34</v>
      </c>
      <c r="M8" s="160" t="s">
        <v>1</v>
      </c>
      <c r="N8" s="13">
        <f t="shared" si="1"/>
        <v>42407</v>
      </c>
      <c r="O8" s="3">
        <f t="shared" si="2"/>
        <v>34</v>
      </c>
      <c r="P8" s="160" t="s">
        <v>1</v>
      </c>
      <c r="Q8" s="86">
        <v>39647</v>
      </c>
    </row>
    <row r="9" spans="1:18" ht="13.5" customHeight="1">
      <c r="H9" s="14">
        <v>13</v>
      </c>
      <c r="I9" s="162" t="s">
        <v>7</v>
      </c>
      <c r="J9" s="136">
        <v>29931</v>
      </c>
      <c r="K9" s="196">
        <v>7</v>
      </c>
      <c r="L9" s="3">
        <f t="shared" si="0"/>
        <v>13</v>
      </c>
      <c r="M9" s="162" t="s">
        <v>7</v>
      </c>
      <c r="N9" s="13">
        <f t="shared" si="1"/>
        <v>29931</v>
      </c>
      <c r="O9" s="3">
        <f t="shared" si="2"/>
        <v>13</v>
      </c>
      <c r="P9" s="162" t="s">
        <v>7</v>
      </c>
      <c r="Q9" s="86">
        <v>31856</v>
      </c>
    </row>
    <row r="10" spans="1:18" ht="13.5" customHeight="1">
      <c r="H10" s="3">
        <v>25</v>
      </c>
      <c r="I10" s="160" t="s">
        <v>29</v>
      </c>
      <c r="J10" s="13">
        <v>29372</v>
      </c>
      <c r="K10" s="196">
        <v>8</v>
      </c>
      <c r="L10" s="3">
        <f t="shared" si="0"/>
        <v>25</v>
      </c>
      <c r="M10" s="160" t="s">
        <v>29</v>
      </c>
      <c r="N10" s="13">
        <f t="shared" si="1"/>
        <v>29372</v>
      </c>
      <c r="O10" s="3">
        <f t="shared" si="2"/>
        <v>25</v>
      </c>
      <c r="P10" s="160" t="s">
        <v>29</v>
      </c>
      <c r="Q10" s="86">
        <v>40125</v>
      </c>
    </row>
    <row r="11" spans="1:18" ht="13.5" customHeight="1">
      <c r="H11" s="77">
        <v>40</v>
      </c>
      <c r="I11" s="162" t="s">
        <v>2</v>
      </c>
      <c r="J11" s="13">
        <v>27727</v>
      </c>
      <c r="K11" s="196">
        <v>9</v>
      </c>
      <c r="L11" s="3">
        <f t="shared" si="0"/>
        <v>40</v>
      </c>
      <c r="M11" s="162" t="s">
        <v>2</v>
      </c>
      <c r="N11" s="13">
        <f t="shared" si="1"/>
        <v>27727</v>
      </c>
      <c r="O11" s="3">
        <f t="shared" si="2"/>
        <v>40</v>
      </c>
      <c r="P11" s="162" t="s">
        <v>2</v>
      </c>
      <c r="Q11" s="86">
        <v>34223</v>
      </c>
    </row>
    <row r="12" spans="1:18" ht="13.5" customHeight="1" thickBot="1">
      <c r="H12" s="272">
        <v>24</v>
      </c>
      <c r="I12" s="378" t="s">
        <v>28</v>
      </c>
      <c r="J12" s="438">
        <v>24526</v>
      </c>
      <c r="K12" s="195">
        <v>10</v>
      </c>
      <c r="L12" s="3">
        <f t="shared" si="0"/>
        <v>24</v>
      </c>
      <c r="M12" s="378" t="s">
        <v>28</v>
      </c>
      <c r="N12" s="13">
        <f t="shared" si="1"/>
        <v>24526</v>
      </c>
      <c r="O12" s="14">
        <f t="shared" si="2"/>
        <v>24</v>
      </c>
      <c r="P12" s="378" t="s">
        <v>28</v>
      </c>
      <c r="Q12" s="198">
        <v>25067</v>
      </c>
    </row>
    <row r="13" spans="1:18" ht="13.5" customHeight="1" thickTop="1" thickBot="1">
      <c r="H13" s="121">
        <v>38</v>
      </c>
      <c r="I13" s="174" t="s">
        <v>38</v>
      </c>
      <c r="J13" s="421">
        <v>23853</v>
      </c>
      <c r="K13" s="103"/>
      <c r="L13" s="78"/>
      <c r="M13" s="163"/>
      <c r="N13" s="337">
        <v>916458</v>
      </c>
      <c r="O13" s="3"/>
      <c r="P13" s="271" t="s">
        <v>154</v>
      </c>
      <c r="Q13" s="199">
        <v>916458</v>
      </c>
    </row>
    <row r="14" spans="1:18" ht="13.5" customHeight="1">
      <c r="B14" s="19"/>
      <c r="H14" s="3">
        <v>2</v>
      </c>
      <c r="I14" s="160" t="s">
        <v>6</v>
      </c>
      <c r="J14" s="13">
        <v>21694</v>
      </c>
      <c r="K14" s="103"/>
      <c r="L14" s="26"/>
      <c r="N14" t="s">
        <v>59</v>
      </c>
      <c r="O14"/>
    </row>
    <row r="15" spans="1:18" ht="13.5" customHeight="1">
      <c r="H15" s="3">
        <v>3</v>
      </c>
      <c r="I15" s="160" t="s">
        <v>10</v>
      </c>
      <c r="J15" s="13">
        <v>19810</v>
      </c>
      <c r="K15" s="103"/>
      <c r="L15" s="26"/>
      <c r="M15" t="s">
        <v>209</v>
      </c>
      <c r="N15" s="15"/>
      <c r="O15"/>
      <c r="P15" t="s">
        <v>210</v>
      </c>
      <c r="Q15" s="85" t="s">
        <v>63</v>
      </c>
    </row>
    <row r="16" spans="1:18" ht="13.5" customHeight="1">
      <c r="C16" s="15"/>
      <c r="E16" s="17"/>
      <c r="H16" s="3">
        <v>31</v>
      </c>
      <c r="I16" s="160" t="s">
        <v>105</v>
      </c>
      <c r="J16" s="13">
        <v>18589</v>
      </c>
      <c r="K16" s="103"/>
      <c r="L16" s="3">
        <f>SUM(L3)</f>
        <v>17</v>
      </c>
      <c r="M16" s="13">
        <f>SUM(N3)</f>
        <v>306560</v>
      </c>
      <c r="N16" s="160" t="s">
        <v>21</v>
      </c>
      <c r="O16" s="3">
        <f>SUM(O3)</f>
        <v>17</v>
      </c>
      <c r="P16" s="13">
        <f>SUM(M16)</f>
        <v>306560</v>
      </c>
      <c r="Q16" s="276">
        <v>441989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">
        <v>17436</v>
      </c>
      <c r="K17" s="103"/>
      <c r="L17" s="3">
        <f t="shared" ref="L17:L25" si="3">SUM(L4)</f>
        <v>36</v>
      </c>
      <c r="M17" s="13">
        <f t="shared" ref="M17:M25" si="4">SUM(N4)</f>
        <v>113980</v>
      </c>
      <c r="N17" s="160" t="s">
        <v>5</v>
      </c>
      <c r="O17" s="3">
        <f t="shared" ref="O17:O25" si="5">SUM(O4)</f>
        <v>36</v>
      </c>
      <c r="P17" s="13">
        <f t="shared" ref="P17:P25" si="6">SUM(M17)</f>
        <v>113980</v>
      </c>
      <c r="Q17" s="277">
        <v>122976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165</v>
      </c>
      <c r="J18" s="218">
        <v>11477</v>
      </c>
      <c r="K18" s="103"/>
      <c r="L18" s="3">
        <f t="shared" si="3"/>
        <v>26</v>
      </c>
      <c r="M18" s="13">
        <f t="shared" si="4"/>
        <v>91897</v>
      </c>
      <c r="N18" s="160" t="s">
        <v>30</v>
      </c>
      <c r="O18" s="3">
        <f t="shared" si="5"/>
        <v>26</v>
      </c>
      <c r="P18" s="13">
        <f t="shared" si="6"/>
        <v>91897</v>
      </c>
      <c r="Q18" s="277">
        <v>105529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9209</v>
      </c>
      <c r="L19" s="3">
        <f t="shared" si="3"/>
        <v>33</v>
      </c>
      <c r="M19" s="13">
        <f t="shared" si="4"/>
        <v>91233</v>
      </c>
      <c r="N19" s="160" t="s">
        <v>0</v>
      </c>
      <c r="O19" s="3">
        <f t="shared" si="5"/>
        <v>33</v>
      </c>
      <c r="P19" s="13">
        <f t="shared" si="6"/>
        <v>91233</v>
      </c>
      <c r="Q19" s="277">
        <v>111337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7100</v>
      </c>
      <c r="L20" s="3">
        <f t="shared" si="3"/>
        <v>16</v>
      </c>
      <c r="M20" s="13">
        <f t="shared" si="4"/>
        <v>50128</v>
      </c>
      <c r="N20" s="160" t="s">
        <v>3</v>
      </c>
      <c r="O20" s="3">
        <f t="shared" si="5"/>
        <v>16</v>
      </c>
      <c r="P20" s="13">
        <f t="shared" si="6"/>
        <v>50128</v>
      </c>
      <c r="Q20" s="277">
        <v>56232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160</v>
      </c>
      <c r="J21" s="13">
        <v>5070</v>
      </c>
      <c r="L21" s="3">
        <f t="shared" si="3"/>
        <v>34</v>
      </c>
      <c r="M21" s="13">
        <f t="shared" si="4"/>
        <v>42407</v>
      </c>
      <c r="N21" s="160" t="s">
        <v>1</v>
      </c>
      <c r="O21" s="3">
        <f t="shared" si="5"/>
        <v>34</v>
      </c>
      <c r="P21" s="13">
        <f t="shared" si="6"/>
        <v>42407</v>
      </c>
      <c r="Q21" s="277">
        <v>48666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218">
        <v>4385</v>
      </c>
      <c r="K22" s="15"/>
      <c r="L22" s="3">
        <f t="shared" si="3"/>
        <v>13</v>
      </c>
      <c r="M22" s="13">
        <f t="shared" si="4"/>
        <v>29931</v>
      </c>
      <c r="N22" s="162" t="s">
        <v>7</v>
      </c>
      <c r="O22" s="3">
        <f t="shared" si="5"/>
        <v>13</v>
      </c>
      <c r="P22" s="13">
        <f t="shared" si="6"/>
        <v>29931</v>
      </c>
      <c r="Q22" s="277">
        <v>33307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218">
        <v>2945</v>
      </c>
      <c r="K23" s="15"/>
      <c r="L23" s="3">
        <f t="shared" si="3"/>
        <v>25</v>
      </c>
      <c r="M23" s="13">
        <f t="shared" si="4"/>
        <v>29372</v>
      </c>
      <c r="N23" s="160" t="s">
        <v>29</v>
      </c>
      <c r="O23" s="3">
        <f t="shared" si="5"/>
        <v>25</v>
      </c>
      <c r="P23" s="13">
        <f t="shared" si="6"/>
        <v>29372</v>
      </c>
      <c r="Q23" s="277">
        <v>41395</v>
      </c>
      <c r="R23" s="79"/>
      <c r="S23" s="42"/>
    </row>
    <row r="24" spans="2:20" ht="13.5" customHeight="1">
      <c r="C24" s="15"/>
      <c r="E24" s="17"/>
      <c r="H24" s="3">
        <v>20</v>
      </c>
      <c r="I24" s="160" t="s">
        <v>24</v>
      </c>
      <c r="J24" s="87">
        <v>2580</v>
      </c>
      <c r="K24" s="15"/>
      <c r="L24" s="3">
        <f t="shared" si="3"/>
        <v>40</v>
      </c>
      <c r="M24" s="13">
        <f t="shared" si="4"/>
        <v>27727</v>
      </c>
      <c r="N24" s="162" t="s">
        <v>2</v>
      </c>
      <c r="O24" s="3">
        <f t="shared" si="5"/>
        <v>40</v>
      </c>
      <c r="P24" s="13">
        <f t="shared" si="6"/>
        <v>27727</v>
      </c>
      <c r="Q24" s="277">
        <v>41333</v>
      </c>
      <c r="R24" s="79"/>
      <c r="S24" s="111"/>
    </row>
    <row r="25" spans="2:20" ht="13.5" customHeight="1" thickBot="1">
      <c r="C25" s="15"/>
      <c r="E25" s="17"/>
      <c r="H25" s="3">
        <v>1</v>
      </c>
      <c r="I25" s="160" t="s">
        <v>4</v>
      </c>
      <c r="J25" s="13">
        <v>2531</v>
      </c>
      <c r="K25" s="15"/>
      <c r="L25" s="14">
        <f t="shared" si="3"/>
        <v>24</v>
      </c>
      <c r="M25" s="113">
        <f t="shared" si="4"/>
        <v>24526</v>
      </c>
      <c r="N25" s="378" t="s">
        <v>28</v>
      </c>
      <c r="O25" s="14">
        <f t="shared" si="5"/>
        <v>24</v>
      </c>
      <c r="P25" s="113">
        <f t="shared" si="6"/>
        <v>24526</v>
      </c>
      <c r="Q25" s="278">
        <v>29183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2149</v>
      </c>
      <c r="K26" s="15"/>
      <c r="L26" s="114"/>
      <c r="M26" s="161">
        <f>SUM(J43-(M16+M17+M18+M19+M20+M21+M22+M23+M24+M25))</f>
        <v>158399</v>
      </c>
      <c r="N26" s="219" t="s">
        <v>45</v>
      </c>
      <c r="O26" s="115"/>
      <c r="P26" s="161">
        <f>SUM(M26)</f>
        <v>158399</v>
      </c>
      <c r="Q26" s="161"/>
      <c r="R26" s="175">
        <v>1164439</v>
      </c>
      <c r="T26" s="28"/>
    </row>
    <row r="27" spans="2:20" ht="13.5" customHeight="1">
      <c r="H27" s="3">
        <v>12</v>
      </c>
      <c r="I27" s="160" t="s">
        <v>18</v>
      </c>
      <c r="J27" s="13">
        <v>1714</v>
      </c>
      <c r="K27" s="15"/>
      <c r="M27" t="s">
        <v>192</v>
      </c>
      <c r="O27" s="110"/>
      <c r="P27" s="28" t="s">
        <v>193</v>
      </c>
    </row>
    <row r="28" spans="2:20" ht="13.5" customHeight="1">
      <c r="H28" s="3">
        <v>39</v>
      </c>
      <c r="I28" s="160" t="s">
        <v>39</v>
      </c>
      <c r="J28" s="13">
        <v>1530</v>
      </c>
      <c r="K28" s="15"/>
      <c r="M28" s="86">
        <f t="shared" ref="M28:M37" si="7">SUM(Q3)</f>
        <v>290803</v>
      </c>
      <c r="N28" s="160" t="s">
        <v>21</v>
      </c>
      <c r="O28" s="3">
        <f>SUM(L3)</f>
        <v>17</v>
      </c>
      <c r="P28" s="86">
        <f t="shared" ref="P28:P37" si="8">SUM(Q3)</f>
        <v>290803</v>
      </c>
    </row>
    <row r="29" spans="2:20" ht="13.5" customHeight="1">
      <c r="H29" s="3">
        <v>30</v>
      </c>
      <c r="I29" s="160" t="s">
        <v>33</v>
      </c>
      <c r="J29" s="13">
        <v>1455</v>
      </c>
      <c r="K29" s="15"/>
      <c r="M29" s="86">
        <f t="shared" si="7"/>
        <v>88714</v>
      </c>
      <c r="N29" s="160" t="s">
        <v>5</v>
      </c>
      <c r="O29" s="3">
        <f t="shared" ref="O29:O37" si="9">SUM(L4)</f>
        <v>36</v>
      </c>
      <c r="P29" s="86">
        <f t="shared" si="8"/>
        <v>88714</v>
      </c>
    </row>
    <row r="30" spans="2:20" ht="13.5" customHeight="1">
      <c r="H30" s="3">
        <v>35</v>
      </c>
      <c r="I30" s="160" t="s">
        <v>36</v>
      </c>
      <c r="J30" s="136">
        <v>1056</v>
      </c>
      <c r="K30" s="15"/>
      <c r="M30" s="86">
        <f t="shared" si="7"/>
        <v>88747</v>
      </c>
      <c r="N30" s="160" t="s">
        <v>30</v>
      </c>
      <c r="O30" s="3">
        <f t="shared" si="9"/>
        <v>26</v>
      </c>
      <c r="P30" s="86">
        <f t="shared" si="8"/>
        <v>88747</v>
      </c>
    </row>
    <row r="31" spans="2:20" ht="13.5" customHeight="1">
      <c r="H31" s="3">
        <v>29</v>
      </c>
      <c r="I31" s="160" t="s">
        <v>95</v>
      </c>
      <c r="J31" s="13">
        <v>713</v>
      </c>
      <c r="K31" s="15"/>
      <c r="M31" s="86">
        <f t="shared" si="7"/>
        <v>80699</v>
      </c>
      <c r="N31" s="160" t="s">
        <v>0</v>
      </c>
      <c r="O31" s="3">
        <f t="shared" si="9"/>
        <v>33</v>
      </c>
      <c r="P31" s="86">
        <f t="shared" si="8"/>
        <v>80699</v>
      </c>
    </row>
    <row r="32" spans="2:20" ht="13.5" customHeight="1">
      <c r="H32" s="3">
        <v>6</v>
      </c>
      <c r="I32" s="160" t="s">
        <v>13</v>
      </c>
      <c r="J32" s="218">
        <v>547</v>
      </c>
      <c r="K32" s="15"/>
      <c r="M32" s="86">
        <f t="shared" si="7"/>
        <v>61582</v>
      </c>
      <c r="N32" s="160" t="s">
        <v>3</v>
      </c>
      <c r="O32" s="3">
        <f t="shared" si="9"/>
        <v>16</v>
      </c>
      <c r="P32" s="86">
        <f t="shared" si="8"/>
        <v>61582</v>
      </c>
      <c r="S32" s="10"/>
    </row>
    <row r="33" spans="8:21" ht="13.5" customHeight="1">
      <c r="H33" s="3">
        <v>23</v>
      </c>
      <c r="I33" s="160" t="s">
        <v>27</v>
      </c>
      <c r="J33" s="13">
        <v>525</v>
      </c>
      <c r="K33" s="15"/>
      <c r="M33" s="86">
        <f t="shared" si="7"/>
        <v>39647</v>
      </c>
      <c r="N33" s="160" t="s">
        <v>1</v>
      </c>
      <c r="O33" s="3">
        <f t="shared" si="9"/>
        <v>34</v>
      </c>
      <c r="P33" s="86">
        <f t="shared" si="8"/>
        <v>39647</v>
      </c>
      <c r="S33" s="28"/>
      <c r="T33" s="28"/>
    </row>
    <row r="34" spans="8:21" ht="13.5" customHeight="1">
      <c r="H34" s="3">
        <v>18</v>
      </c>
      <c r="I34" s="160" t="s">
        <v>22</v>
      </c>
      <c r="J34" s="13">
        <v>484</v>
      </c>
      <c r="K34" s="15"/>
      <c r="M34" s="86">
        <f t="shared" si="7"/>
        <v>31856</v>
      </c>
      <c r="N34" s="162" t="s">
        <v>7</v>
      </c>
      <c r="O34" s="3">
        <f t="shared" si="9"/>
        <v>13</v>
      </c>
      <c r="P34" s="86">
        <f t="shared" si="8"/>
        <v>31856</v>
      </c>
      <c r="S34" s="28"/>
      <c r="T34" s="28"/>
    </row>
    <row r="35" spans="8:21" ht="13.5" customHeight="1">
      <c r="H35" s="3">
        <v>10</v>
      </c>
      <c r="I35" s="160" t="s">
        <v>16</v>
      </c>
      <c r="J35" s="13">
        <v>350</v>
      </c>
      <c r="K35" s="15"/>
      <c r="M35" s="86">
        <f t="shared" si="7"/>
        <v>40125</v>
      </c>
      <c r="N35" s="160" t="s">
        <v>29</v>
      </c>
      <c r="O35" s="3">
        <f t="shared" si="9"/>
        <v>25</v>
      </c>
      <c r="P35" s="86">
        <f t="shared" si="8"/>
        <v>40125</v>
      </c>
      <c r="S35" s="28"/>
    </row>
    <row r="36" spans="8:21" ht="13.5" customHeight="1">
      <c r="H36" s="3">
        <v>19</v>
      </c>
      <c r="I36" s="160" t="s">
        <v>23</v>
      </c>
      <c r="J36" s="13">
        <v>339</v>
      </c>
      <c r="K36" s="15"/>
      <c r="M36" s="86">
        <f t="shared" si="7"/>
        <v>34223</v>
      </c>
      <c r="N36" s="162" t="s">
        <v>2</v>
      </c>
      <c r="O36" s="3">
        <f t="shared" si="9"/>
        <v>40</v>
      </c>
      <c r="P36" s="86">
        <f t="shared" si="8"/>
        <v>34223</v>
      </c>
      <c r="S36" s="28"/>
    </row>
    <row r="37" spans="8:21" ht="13.5" customHeight="1" thickBot="1">
      <c r="H37" s="3">
        <v>32</v>
      </c>
      <c r="I37" s="160" t="s">
        <v>35</v>
      </c>
      <c r="J37" s="136">
        <v>296</v>
      </c>
      <c r="K37" s="15"/>
      <c r="M37" s="112">
        <f t="shared" si="7"/>
        <v>25067</v>
      </c>
      <c r="N37" s="378" t="s">
        <v>28</v>
      </c>
      <c r="O37" s="14">
        <f t="shared" si="9"/>
        <v>24</v>
      </c>
      <c r="P37" s="112">
        <f t="shared" si="8"/>
        <v>25067</v>
      </c>
      <c r="S37" s="28"/>
    </row>
    <row r="38" spans="8:21" ht="13.5" customHeight="1" thickTop="1">
      <c r="H38" s="3">
        <v>5</v>
      </c>
      <c r="I38" s="160" t="s">
        <v>12</v>
      </c>
      <c r="J38" s="218">
        <v>215</v>
      </c>
      <c r="K38" s="15"/>
      <c r="M38" s="343">
        <f>SUM(Q13-(Q3+Q4+Q5+Q6+Q7+Q8+Q9+Q10+Q11+Q12))</f>
        <v>134995</v>
      </c>
      <c r="N38" s="344" t="s">
        <v>162</v>
      </c>
      <c r="O38" s="345"/>
      <c r="P38" s="346">
        <f>SUM(M38)</f>
        <v>134995</v>
      </c>
      <c r="U38" s="28"/>
    </row>
    <row r="39" spans="8:21" ht="13.5" customHeight="1">
      <c r="H39" s="3">
        <v>4</v>
      </c>
      <c r="I39" s="160" t="s">
        <v>11</v>
      </c>
      <c r="J39" s="218">
        <v>205</v>
      </c>
      <c r="K39" s="15"/>
      <c r="P39" s="28"/>
    </row>
    <row r="40" spans="8:21" ht="13.5" customHeight="1">
      <c r="H40" s="3">
        <v>7</v>
      </c>
      <c r="I40" s="160" t="s">
        <v>14</v>
      </c>
      <c r="J40" s="218">
        <v>121</v>
      </c>
      <c r="K40" s="15"/>
    </row>
    <row r="41" spans="8:21" ht="13.5" customHeight="1">
      <c r="H41" s="3">
        <v>28</v>
      </c>
      <c r="I41" s="160" t="s">
        <v>32</v>
      </c>
      <c r="J41" s="13">
        <v>21</v>
      </c>
      <c r="K41" s="15"/>
    </row>
    <row r="42" spans="8:21" ht="13.5" customHeight="1" thickBot="1">
      <c r="H42" s="14">
        <v>8</v>
      </c>
      <c r="I42" s="162" t="s">
        <v>15</v>
      </c>
      <c r="J42" s="113">
        <v>0</v>
      </c>
      <c r="K42" s="15"/>
    </row>
    <row r="43" spans="8:21" ht="13.5" customHeight="1" thickTop="1">
      <c r="H43" s="114"/>
      <c r="I43" s="292" t="s">
        <v>93</v>
      </c>
      <c r="J43" s="293">
        <f>SUM(J3:J42)</f>
        <v>966160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206</v>
      </c>
      <c r="D52" s="8" t="s">
        <v>208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306560</v>
      </c>
      <c r="D53" s="87">
        <f t="shared" ref="D53:D63" si="11">SUM(Q3)</f>
        <v>290803</v>
      </c>
      <c r="E53" s="80">
        <f t="shared" ref="E53:E62" si="12">SUM(P16/Q16*100)</f>
        <v>69.359192197090877</v>
      </c>
      <c r="F53" s="20">
        <f t="shared" ref="F53:F63" si="13">SUM(C53/D53*100)</f>
        <v>105.41844478908402</v>
      </c>
      <c r="G53" s="21"/>
      <c r="I53" s="159"/>
    </row>
    <row r="54" spans="1:16" ht="13.5" customHeight="1">
      <c r="A54" s="9">
        <v>2</v>
      </c>
      <c r="B54" s="160" t="s">
        <v>5</v>
      </c>
      <c r="C54" s="13">
        <f t="shared" si="10"/>
        <v>113980</v>
      </c>
      <c r="D54" s="87">
        <f t="shared" si="11"/>
        <v>88714</v>
      </c>
      <c r="E54" s="80">
        <f t="shared" si="12"/>
        <v>92.684751496226909</v>
      </c>
      <c r="F54" s="20">
        <f t="shared" si="13"/>
        <v>128.4802849606601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91897</v>
      </c>
      <c r="D55" s="87">
        <f t="shared" si="11"/>
        <v>88747</v>
      </c>
      <c r="E55" s="80">
        <f t="shared" si="12"/>
        <v>87.082223843682783</v>
      </c>
      <c r="F55" s="20">
        <f t="shared" si="13"/>
        <v>103.54941575489876</v>
      </c>
      <c r="G55" s="21"/>
      <c r="I55" s="159"/>
    </row>
    <row r="56" spans="1:16" ht="13.5" customHeight="1">
      <c r="A56" s="9">
        <v>4</v>
      </c>
      <c r="B56" s="160" t="s">
        <v>0</v>
      </c>
      <c r="C56" s="13">
        <f t="shared" si="10"/>
        <v>91233</v>
      </c>
      <c r="D56" s="87">
        <f t="shared" si="11"/>
        <v>80699</v>
      </c>
      <c r="E56" s="80">
        <f t="shared" si="12"/>
        <v>81.943109658065154</v>
      </c>
      <c r="F56" s="20">
        <f t="shared" si="13"/>
        <v>113.05344551977102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50128</v>
      </c>
      <c r="D57" s="87">
        <f t="shared" si="11"/>
        <v>61582</v>
      </c>
      <c r="E57" s="80">
        <f t="shared" si="12"/>
        <v>89.144970835111678</v>
      </c>
      <c r="F57" s="20">
        <f t="shared" si="13"/>
        <v>81.400409210483588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42407</v>
      </c>
      <c r="D58" s="87">
        <f t="shared" si="11"/>
        <v>39647</v>
      </c>
      <c r="E58" s="80">
        <f t="shared" si="12"/>
        <v>87.138864915957754</v>
      </c>
      <c r="F58" s="20">
        <f t="shared" si="13"/>
        <v>106.96143466088228</v>
      </c>
      <c r="G58" s="21"/>
    </row>
    <row r="59" spans="1:16" ht="13.5" customHeight="1">
      <c r="A59" s="9">
        <v>7</v>
      </c>
      <c r="B59" s="162" t="s">
        <v>7</v>
      </c>
      <c r="C59" s="13">
        <f t="shared" si="10"/>
        <v>29931</v>
      </c>
      <c r="D59" s="87">
        <f t="shared" si="11"/>
        <v>31856</v>
      </c>
      <c r="E59" s="80">
        <f t="shared" si="12"/>
        <v>89.863992554117758</v>
      </c>
      <c r="F59" s="20">
        <f t="shared" si="13"/>
        <v>93.957182320441987</v>
      </c>
      <c r="G59" s="21"/>
    </row>
    <row r="60" spans="1:16" ht="13.5" customHeight="1">
      <c r="A60" s="9">
        <v>8</v>
      </c>
      <c r="B60" s="160" t="s">
        <v>29</v>
      </c>
      <c r="C60" s="13">
        <f t="shared" si="10"/>
        <v>29372</v>
      </c>
      <c r="D60" s="87">
        <f t="shared" si="11"/>
        <v>40125</v>
      </c>
      <c r="E60" s="80">
        <f t="shared" si="12"/>
        <v>70.955429399685954</v>
      </c>
      <c r="F60" s="20">
        <f t="shared" si="13"/>
        <v>73.201246105919012</v>
      </c>
      <c r="G60" s="21"/>
    </row>
    <row r="61" spans="1:16" ht="13.5" customHeight="1">
      <c r="A61" s="9">
        <v>9</v>
      </c>
      <c r="B61" s="162" t="s">
        <v>2</v>
      </c>
      <c r="C61" s="13">
        <f t="shared" si="10"/>
        <v>27727</v>
      </c>
      <c r="D61" s="87">
        <f t="shared" si="11"/>
        <v>34223</v>
      </c>
      <c r="E61" s="80">
        <f t="shared" si="12"/>
        <v>67.081992596714485</v>
      </c>
      <c r="F61" s="20">
        <f t="shared" si="13"/>
        <v>81.018613213336067</v>
      </c>
      <c r="G61" s="21"/>
    </row>
    <row r="62" spans="1:16" ht="13.5" customHeight="1" thickBot="1">
      <c r="A62" s="127">
        <v>10</v>
      </c>
      <c r="B62" s="378" t="s">
        <v>28</v>
      </c>
      <c r="C62" s="113">
        <f t="shared" si="10"/>
        <v>24526</v>
      </c>
      <c r="D62" s="128">
        <f t="shared" si="11"/>
        <v>25067</v>
      </c>
      <c r="E62" s="129">
        <f t="shared" si="12"/>
        <v>84.042079292738919</v>
      </c>
      <c r="F62" s="130">
        <f t="shared" si="13"/>
        <v>97.841784018829543</v>
      </c>
      <c r="G62" s="131"/>
    </row>
    <row r="63" spans="1:16" ht="13.5" customHeight="1" thickTop="1">
      <c r="A63" s="114"/>
      <c r="B63" s="132" t="s">
        <v>74</v>
      </c>
      <c r="C63" s="133">
        <f>SUM(J43)</f>
        <v>966160</v>
      </c>
      <c r="D63" s="133">
        <f t="shared" si="11"/>
        <v>916458</v>
      </c>
      <c r="E63" s="134">
        <f>SUM(C63/R26*100)</f>
        <v>82.97214366746563</v>
      </c>
      <c r="F63" s="135">
        <f t="shared" si="13"/>
        <v>105.42327089730243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206</v>
      </c>
      <c r="I2" s="3"/>
      <c r="J2" s="184" t="s">
        <v>102</v>
      </c>
      <c r="K2" s="3"/>
      <c r="L2" s="294" t="s">
        <v>195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4" t="s">
        <v>99</v>
      </c>
      <c r="N3" s="439"/>
      <c r="S3" s="26"/>
      <c r="T3" s="26"/>
      <c r="U3" s="26"/>
    </row>
    <row r="4" spans="8:30" ht="13.5" customHeight="1">
      <c r="H4" s="97">
        <v>17470</v>
      </c>
      <c r="I4" s="3">
        <v>33</v>
      </c>
      <c r="J4" s="160" t="s">
        <v>0</v>
      </c>
      <c r="K4" s="116">
        <f>SUM(I4)</f>
        <v>33</v>
      </c>
      <c r="L4" s="310">
        <v>9416</v>
      </c>
      <c r="M4" s="45"/>
      <c r="N4" s="439"/>
      <c r="O4" s="90"/>
      <c r="S4" s="26"/>
      <c r="T4" s="26"/>
      <c r="U4" s="26"/>
    </row>
    <row r="5" spans="8:30" ht="13.5" customHeight="1">
      <c r="H5" s="44">
        <v>7267</v>
      </c>
      <c r="I5" s="3">
        <v>37</v>
      </c>
      <c r="J5" s="160" t="s">
        <v>37</v>
      </c>
      <c r="K5" s="116">
        <f t="shared" ref="K5:K13" si="0">SUM(I5)</f>
        <v>37</v>
      </c>
      <c r="L5" s="311">
        <v>2882</v>
      </c>
      <c r="M5" s="45"/>
      <c r="N5" s="439"/>
      <c r="O5" s="90"/>
      <c r="S5" s="26"/>
      <c r="T5" s="26"/>
      <c r="U5" s="26"/>
    </row>
    <row r="6" spans="8:30" ht="13.5" customHeight="1">
      <c r="H6" s="44">
        <v>7237</v>
      </c>
      <c r="I6" s="3">
        <v>26</v>
      </c>
      <c r="J6" s="160" t="s">
        <v>30</v>
      </c>
      <c r="K6" s="116">
        <f t="shared" si="0"/>
        <v>26</v>
      </c>
      <c r="L6" s="311">
        <v>16247</v>
      </c>
      <c r="M6" s="45"/>
      <c r="N6" s="439"/>
      <c r="O6" s="90"/>
      <c r="S6" s="26"/>
      <c r="T6" s="26"/>
      <c r="U6" s="26"/>
    </row>
    <row r="7" spans="8:30" ht="13.5" customHeight="1">
      <c r="H7" s="193">
        <v>4838</v>
      </c>
      <c r="I7" s="3">
        <v>14</v>
      </c>
      <c r="J7" s="160" t="s">
        <v>19</v>
      </c>
      <c r="K7" s="116">
        <f t="shared" si="0"/>
        <v>14</v>
      </c>
      <c r="L7" s="311">
        <v>5656</v>
      </c>
      <c r="M7" s="45"/>
      <c r="N7" s="439"/>
      <c r="O7" s="90"/>
      <c r="S7" s="26"/>
      <c r="T7" s="26"/>
      <c r="U7" s="26"/>
    </row>
    <row r="8" spans="8:30">
      <c r="H8" s="334">
        <v>3791</v>
      </c>
      <c r="I8" s="3">
        <v>38</v>
      </c>
      <c r="J8" s="160" t="s">
        <v>38</v>
      </c>
      <c r="K8" s="116">
        <f t="shared" si="0"/>
        <v>38</v>
      </c>
      <c r="L8" s="311">
        <v>3463</v>
      </c>
      <c r="M8" s="45"/>
      <c r="N8" s="90"/>
      <c r="O8" s="90"/>
      <c r="S8" s="26"/>
      <c r="T8" s="26"/>
      <c r="U8" s="26"/>
    </row>
    <row r="9" spans="8:30">
      <c r="H9" s="88">
        <v>3201</v>
      </c>
      <c r="I9" s="3">
        <v>15</v>
      </c>
      <c r="J9" s="160" t="s">
        <v>20</v>
      </c>
      <c r="K9" s="116">
        <f t="shared" si="0"/>
        <v>15</v>
      </c>
      <c r="L9" s="311">
        <v>2859</v>
      </c>
      <c r="M9" s="45"/>
      <c r="N9" s="90"/>
      <c r="O9" s="90"/>
      <c r="S9" s="26"/>
      <c r="T9" s="26"/>
      <c r="U9" s="26"/>
    </row>
    <row r="10" spans="8:30">
      <c r="H10" s="44">
        <v>2239</v>
      </c>
      <c r="I10" s="14">
        <v>36</v>
      </c>
      <c r="J10" s="162" t="s">
        <v>5</v>
      </c>
      <c r="K10" s="116">
        <f t="shared" si="0"/>
        <v>36</v>
      </c>
      <c r="L10" s="311">
        <v>1971</v>
      </c>
      <c r="S10" s="26"/>
      <c r="T10" s="26"/>
      <c r="U10" s="26"/>
    </row>
    <row r="11" spans="8:30">
      <c r="H11" s="43">
        <v>1658</v>
      </c>
      <c r="I11" s="3">
        <v>24</v>
      </c>
      <c r="J11" s="160" t="s">
        <v>28</v>
      </c>
      <c r="K11" s="116">
        <f t="shared" si="0"/>
        <v>24</v>
      </c>
      <c r="L11" s="311">
        <v>3998</v>
      </c>
      <c r="M11" s="45"/>
      <c r="N11" s="90"/>
      <c r="O11" s="90"/>
      <c r="S11" s="26"/>
      <c r="T11" s="26"/>
      <c r="U11" s="26"/>
    </row>
    <row r="12" spans="8:30">
      <c r="H12" s="166">
        <v>1461</v>
      </c>
      <c r="I12" s="14">
        <v>27</v>
      </c>
      <c r="J12" s="162" t="s">
        <v>31</v>
      </c>
      <c r="K12" s="116">
        <f t="shared" si="0"/>
        <v>27</v>
      </c>
      <c r="L12" s="311">
        <v>1815</v>
      </c>
      <c r="M12" s="45"/>
      <c r="N12" s="90"/>
      <c r="O12" s="90"/>
      <c r="S12" s="26"/>
      <c r="T12" s="26"/>
      <c r="U12" s="26"/>
    </row>
    <row r="13" spans="8:30" ht="14.25" thickBot="1">
      <c r="H13" s="426">
        <v>1196</v>
      </c>
      <c r="I13" s="381">
        <v>34</v>
      </c>
      <c r="J13" s="382" t="s">
        <v>1</v>
      </c>
      <c r="K13" s="116">
        <f t="shared" si="0"/>
        <v>34</v>
      </c>
      <c r="L13" s="311">
        <v>2416</v>
      </c>
      <c r="M13" s="45"/>
      <c r="N13" s="90"/>
      <c r="O13" s="90"/>
      <c r="S13" s="26"/>
      <c r="T13" s="26"/>
      <c r="U13" s="26"/>
    </row>
    <row r="14" spans="8:30" ht="14.25" thickTop="1">
      <c r="H14" s="44">
        <v>1164</v>
      </c>
      <c r="I14" s="121">
        <v>25</v>
      </c>
      <c r="J14" s="174" t="s">
        <v>29</v>
      </c>
      <c r="K14" s="107" t="s">
        <v>8</v>
      </c>
      <c r="L14" s="312">
        <v>54811</v>
      </c>
      <c r="S14" s="26"/>
      <c r="T14" s="26"/>
      <c r="U14" s="26"/>
    </row>
    <row r="15" spans="8:30">
      <c r="H15" s="44">
        <v>842</v>
      </c>
      <c r="I15" s="3">
        <v>17</v>
      </c>
      <c r="J15" s="160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88">
        <v>649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3">
        <v>20458</v>
      </c>
      <c r="N16" s="89">
        <f>SUM(H4)</f>
        <v>17470</v>
      </c>
      <c r="O16" s="45"/>
      <c r="P16" s="17"/>
      <c r="S16" s="26"/>
      <c r="T16" s="26"/>
      <c r="U16" s="26"/>
    </row>
    <row r="17" spans="1:21">
      <c r="H17" s="88">
        <v>460</v>
      </c>
      <c r="I17" s="33">
        <v>40</v>
      </c>
      <c r="J17" s="160" t="s">
        <v>2</v>
      </c>
      <c r="K17" s="116">
        <f t="shared" ref="K17:K25" si="1">SUM(I5)</f>
        <v>37</v>
      </c>
      <c r="L17" s="160" t="s">
        <v>37</v>
      </c>
      <c r="M17" s="314">
        <v>1680</v>
      </c>
      <c r="N17" s="89">
        <f t="shared" ref="N17:N25" si="2">SUM(H5)</f>
        <v>7267</v>
      </c>
      <c r="O17" s="45"/>
      <c r="P17" s="17"/>
      <c r="S17" s="26"/>
      <c r="T17" s="26"/>
      <c r="U17" s="26"/>
    </row>
    <row r="18" spans="1:21">
      <c r="H18" s="431">
        <v>219</v>
      </c>
      <c r="I18" s="3">
        <v>1</v>
      </c>
      <c r="J18" s="160" t="s">
        <v>4</v>
      </c>
      <c r="K18" s="116">
        <f t="shared" si="1"/>
        <v>26</v>
      </c>
      <c r="L18" s="160" t="s">
        <v>30</v>
      </c>
      <c r="M18" s="314">
        <v>18229</v>
      </c>
      <c r="N18" s="89">
        <f t="shared" si="2"/>
        <v>7237</v>
      </c>
      <c r="O18" s="45"/>
      <c r="P18" s="17"/>
      <c r="S18" s="26"/>
      <c r="T18" s="26"/>
      <c r="U18" s="26"/>
    </row>
    <row r="19" spans="1:21">
      <c r="H19" s="408">
        <v>156</v>
      </c>
      <c r="I19" s="3">
        <v>23</v>
      </c>
      <c r="J19" s="160" t="s">
        <v>27</v>
      </c>
      <c r="K19" s="116">
        <f t="shared" si="1"/>
        <v>14</v>
      </c>
      <c r="L19" s="160" t="s">
        <v>19</v>
      </c>
      <c r="M19" s="314">
        <v>5512</v>
      </c>
      <c r="N19" s="89">
        <f t="shared" si="2"/>
        <v>4838</v>
      </c>
      <c r="O19" s="45"/>
      <c r="P19" s="17"/>
      <c r="S19" s="26"/>
      <c r="T19" s="26"/>
      <c r="U19" s="26"/>
    </row>
    <row r="20" spans="1:21" ht="14.25" thickBot="1">
      <c r="H20" s="88">
        <v>142</v>
      </c>
      <c r="I20" s="3">
        <v>32</v>
      </c>
      <c r="J20" s="160" t="s">
        <v>35</v>
      </c>
      <c r="K20" s="116">
        <f t="shared" si="1"/>
        <v>38</v>
      </c>
      <c r="L20" s="160" t="s">
        <v>38</v>
      </c>
      <c r="M20" s="314">
        <v>4322</v>
      </c>
      <c r="N20" s="89">
        <f t="shared" si="2"/>
        <v>3791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206</v>
      </c>
      <c r="D21" s="59" t="s">
        <v>191</v>
      </c>
      <c r="E21" s="59" t="s">
        <v>51</v>
      </c>
      <c r="F21" s="59" t="s">
        <v>50</v>
      </c>
      <c r="G21" s="59" t="s">
        <v>52</v>
      </c>
      <c r="H21" s="88">
        <v>129</v>
      </c>
      <c r="I21" s="3">
        <v>21</v>
      </c>
      <c r="J21" s="160" t="s">
        <v>25</v>
      </c>
      <c r="K21" s="116">
        <f t="shared" si="1"/>
        <v>15</v>
      </c>
      <c r="L21" s="160" t="s">
        <v>20</v>
      </c>
      <c r="M21" s="314">
        <v>3569</v>
      </c>
      <c r="N21" s="89">
        <f t="shared" si="2"/>
        <v>3201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17470</v>
      </c>
      <c r="D22" s="89">
        <f>SUM(L4)</f>
        <v>9416</v>
      </c>
      <c r="E22" s="52">
        <f t="shared" ref="E22:E32" si="4">SUM(N16/M16*100)</f>
        <v>85.39446671228859</v>
      </c>
      <c r="F22" s="55">
        <f>SUM(C22/D22*100)</f>
        <v>185.53525913338999</v>
      </c>
      <c r="G22" s="3"/>
      <c r="H22" s="430">
        <v>85</v>
      </c>
      <c r="I22" s="3">
        <v>9</v>
      </c>
      <c r="J22" s="3" t="s">
        <v>166</v>
      </c>
      <c r="K22" s="116">
        <f t="shared" si="1"/>
        <v>36</v>
      </c>
      <c r="L22" s="162" t="s">
        <v>5</v>
      </c>
      <c r="M22" s="314">
        <v>5599</v>
      </c>
      <c r="N22" s="89">
        <f t="shared" si="2"/>
        <v>2239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7267</v>
      </c>
      <c r="D23" s="89">
        <f>SUM(L5)</f>
        <v>2882</v>
      </c>
      <c r="E23" s="52">
        <f t="shared" si="4"/>
        <v>432.55952380952385</v>
      </c>
      <c r="F23" s="55">
        <f t="shared" ref="F23:F32" si="5">SUM(C23/D23*100)</f>
        <v>252.15128383067315</v>
      </c>
      <c r="G23" s="3"/>
      <c r="H23" s="91">
        <v>51</v>
      </c>
      <c r="I23" s="3">
        <v>22</v>
      </c>
      <c r="J23" s="160" t="s">
        <v>26</v>
      </c>
      <c r="K23" s="116">
        <f t="shared" si="1"/>
        <v>24</v>
      </c>
      <c r="L23" s="160" t="s">
        <v>28</v>
      </c>
      <c r="M23" s="314">
        <v>3737</v>
      </c>
      <c r="N23" s="89">
        <f t="shared" si="2"/>
        <v>1658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7237</v>
      </c>
      <c r="D24" s="89">
        <f t="shared" ref="D24:D31" si="6">SUM(L6)</f>
        <v>16247</v>
      </c>
      <c r="E24" s="52">
        <f t="shared" si="4"/>
        <v>39.700477261506393</v>
      </c>
      <c r="F24" s="55">
        <f t="shared" si="5"/>
        <v>44.543608050717054</v>
      </c>
      <c r="G24" s="3"/>
      <c r="H24" s="91">
        <v>24</v>
      </c>
      <c r="I24" s="3">
        <v>4</v>
      </c>
      <c r="J24" s="160" t="s">
        <v>11</v>
      </c>
      <c r="K24" s="116">
        <f t="shared" si="1"/>
        <v>27</v>
      </c>
      <c r="L24" s="162" t="s">
        <v>31</v>
      </c>
      <c r="M24" s="314">
        <v>1768</v>
      </c>
      <c r="N24" s="89">
        <f t="shared" si="2"/>
        <v>1461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4838</v>
      </c>
      <c r="D25" s="89">
        <f t="shared" si="6"/>
        <v>5656</v>
      </c>
      <c r="E25" s="52">
        <f t="shared" si="4"/>
        <v>87.77213352685051</v>
      </c>
      <c r="F25" s="55">
        <f t="shared" si="5"/>
        <v>85.53748231966054</v>
      </c>
      <c r="G25" s="3"/>
      <c r="H25" s="375">
        <v>12</v>
      </c>
      <c r="I25" s="3">
        <v>2</v>
      </c>
      <c r="J25" s="160" t="s">
        <v>6</v>
      </c>
      <c r="K25" s="180">
        <f t="shared" si="1"/>
        <v>34</v>
      </c>
      <c r="L25" s="382" t="s">
        <v>1</v>
      </c>
      <c r="M25" s="315">
        <v>4452</v>
      </c>
      <c r="N25" s="166">
        <f t="shared" si="2"/>
        <v>1196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3791</v>
      </c>
      <c r="D26" s="89">
        <f t="shared" si="6"/>
        <v>3463</v>
      </c>
      <c r="E26" s="52">
        <f t="shared" si="4"/>
        <v>87.714021286441451</v>
      </c>
      <c r="F26" s="55">
        <f t="shared" si="5"/>
        <v>109.47155645394166</v>
      </c>
      <c r="G26" s="12"/>
      <c r="H26" s="125">
        <v>5</v>
      </c>
      <c r="I26" s="3">
        <v>19</v>
      </c>
      <c r="J26" s="160" t="s">
        <v>23</v>
      </c>
      <c r="K26" s="3"/>
      <c r="L26" s="364" t="s">
        <v>159</v>
      </c>
      <c r="M26" s="316">
        <v>74280</v>
      </c>
      <c r="N26" s="191">
        <f>SUM(H44)</f>
        <v>54299</v>
      </c>
      <c r="S26" s="26"/>
      <c r="T26" s="26"/>
      <c r="U26" s="26"/>
    </row>
    <row r="27" spans="1:21">
      <c r="A27" s="61">
        <v>6</v>
      </c>
      <c r="B27" s="160" t="s">
        <v>20</v>
      </c>
      <c r="C27" s="43">
        <f t="shared" si="3"/>
        <v>3201</v>
      </c>
      <c r="D27" s="89">
        <f t="shared" si="6"/>
        <v>2859</v>
      </c>
      <c r="E27" s="52">
        <f t="shared" si="4"/>
        <v>89.688988512188288</v>
      </c>
      <c r="F27" s="55">
        <f t="shared" si="5"/>
        <v>111.96222455403988</v>
      </c>
      <c r="G27" s="3"/>
      <c r="H27" s="91">
        <v>2</v>
      </c>
      <c r="I27" s="3">
        <v>31</v>
      </c>
      <c r="J27" s="160" t="s">
        <v>105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5</v>
      </c>
      <c r="C28" s="43">
        <f t="shared" si="3"/>
        <v>2239</v>
      </c>
      <c r="D28" s="89">
        <f t="shared" si="6"/>
        <v>1971</v>
      </c>
      <c r="E28" s="52">
        <f t="shared" si="4"/>
        <v>39.989283800678692</v>
      </c>
      <c r="F28" s="55">
        <f t="shared" si="5"/>
        <v>113.59715880263825</v>
      </c>
      <c r="G28" s="3"/>
      <c r="H28" s="91">
        <v>1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1658</v>
      </c>
      <c r="D29" s="89">
        <f t="shared" si="6"/>
        <v>3998</v>
      </c>
      <c r="E29" s="52">
        <f t="shared" si="4"/>
        <v>44.36713941664437</v>
      </c>
      <c r="F29" s="55">
        <f t="shared" si="5"/>
        <v>41.470735367683844</v>
      </c>
      <c r="G29" s="11"/>
      <c r="H29" s="91">
        <v>0</v>
      </c>
      <c r="I29" s="3">
        <v>5</v>
      </c>
      <c r="J29" s="160" t="s">
        <v>12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1461</v>
      </c>
      <c r="D30" s="89">
        <f t="shared" si="6"/>
        <v>1815</v>
      </c>
      <c r="E30" s="52">
        <f t="shared" si="4"/>
        <v>82.635746606334834</v>
      </c>
      <c r="F30" s="55">
        <f t="shared" si="5"/>
        <v>80.495867768595048</v>
      </c>
      <c r="G30" s="12"/>
      <c r="H30" s="375">
        <v>0</v>
      </c>
      <c r="I30" s="3">
        <v>6</v>
      </c>
      <c r="J30" s="160" t="s">
        <v>13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2" t="s">
        <v>1</v>
      </c>
      <c r="C31" s="43">
        <f t="shared" si="3"/>
        <v>1196</v>
      </c>
      <c r="D31" s="89">
        <f t="shared" si="6"/>
        <v>2416</v>
      </c>
      <c r="E31" s="52">
        <f t="shared" si="4"/>
        <v>26.864330637915547</v>
      </c>
      <c r="F31" s="55">
        <f t="shared" si="5"/>
        <v>49.503311258278146</v>
      </c>
      <c r="G31" s="92"/>
      <c r="H31" s="91">
        <v>0</v>
      </c>
      <c r="I31" s="3">
        <v>7</v>
      </c>
      <c r="J31" s="160" t="s">
        <v>14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54299</v>
      </c>
      <c r="D32" s="67">
        <f>SUM(L14)</f>
        <v>54811</v>
      </c>
      <c r="E32" s="70">
        <f t="shared" si="4"/>
        <v>73.100430802369402</v>
      </c>
      <c r="F32" s="68">
        <f t="shared" si="5"/>
        <v>99.065880936308403</v>
      </c>
      <c r="G32" s="69"/>
      <c r="H32" s="429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89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97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122">
        <v>0</v>
      </c>
      <c r="I35" s="3">
        <v>12</v>
      </c>
      <c r="J35" s="160" t="s">
        <v>18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422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29</v>
      </c>
      <c r="J40" s="160" t="s">
        <v>95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44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54299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206</v>
      </c>
      <c r="I47" s="3"/>
      <c r="J47" s="178" t="s">
        <v>71</v>
      </c>
      <c r="K47" s="3"/>
      <c r="L47" s="299" t="s">
        <v>191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3" t="s">
        <v>99</v>
      </c>
      <c r="S48" s="26"/>
      <c r="T48" s="26"/>
      <c r="U48" s="26"/>
      <c r="V48" s="26"/>
    </row>
    <row r="49" spans="1:22">
      <c r="H49" s="43">
        <v>49298</v>
      </c>
      <c r="I49" s="3">
        <v>26</v>
      </c>
      <c r="J49" s="160" t="s">
        <v>30</v>
      </c>
      <c r="K49" s="3">
        <f>SUM(I49)</f>
        <v>26</v>
      </c>
      <c r="L49" s="304">
        <v>44148</v>
      </c>
      <c r="S49" s="26"/>
      <c r="T49" s="26"/>
      <c r="U49" s="26"/>
      <c r="V49" s="26"/>
    </row>
    <row r="50" spans="1:22">
      <c r="H50" s="43">
        <v>11403</v>
      </c>
      <c r="I50" s="3">
        <v>13</v>
      </c>
      <c r="J50" s="160" t="s">
        <v>7</v>
      </c>
      <c r="K50" s="3">
        <f t="shared" ref="K50:K58" si="7">SUM(I50)</f>
        <v>13</v>
      </c>
      <c r="L50" s="304">
        <v>13696</v>
      </c>
      <c r="M50" s="26"/>
      <c r="N50" s="90"/>
      <c r="O50" s="90"/>
      <c r="S50" s="26"/>
      <c r="T50" s="26"/>
      <c r="U50" s="26"/>
      <c r="V50" s="26"/>
    </row>
    <row r="51" spans="1:22">
      <c r="H51" s="44">
        <v>7365</v>
      </c>
      <c r="I51" s="3">
        <v>33</v>
      </c>
      <c r="J51" s="160" t="s">
        <v>0</v>
      </c>
      <c r="K51" s="3">
        <f t="shared" si="7"/>
        <v>33</v>
      </c>
      <c r="L51" s="304">
        <v>10273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5040</v>
      </c>
      <c r="I52" s="3">
        <v>34</v>
      </c>
      <c r="J52" s="160" t="s">
        <v>1</v>
      </c>
      <c r="K52" s="3">
        <f t="shared" si="7"/>
        <v>34</v>
      </c>
      <c r="L52" s="304">
        <v>6667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206</v>
      </c>
      <c r="D53" s="59" t="s">
        <v>191</v>
      </c>
      <c r="E53" s="59" t="s">
        <v>51</v>
      </c>
      <c r="F53" s="59" t="s">
        <v>50</v>
      </c>
      <c r="G53" s="59" t="s">
        <v>52</v>
      </c>
      <c r="H53" s="44">
        <v>4703</v>
      </c>
      <c r="I53" s="3">
        <v>40</v>
      </c>
      <c r="J53" s="160" t="s">
        <v>2</v>
      </c>
      <c r="K53" s="3">
        <f t="shared" si="7"/>
        <v>40</v>
      </c>
      <c r="L53" s="304">
        <v>7970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49298</v>
      </c>
      <c r="D54" s="97">
        <f>SUM(L49)</f>
        <v>44148</v>
      </c>
      <c r="E54" s="52">
        <f t="shared" ref="E54:E64" si="9">SUM(N63/M63*100)</f>
        <v>93.562345796166255</v>
      </c>
      <c r="F54" s="52">
        <f>SUM(C54/D54*100)</f>
        <v>111.66530760170336</v>
      </c>
      <c r="G54" s="3"/>
      <c r="H54" s="88">
        <v>3529</v>
      </c>
      <c r="I54" s="3">
        <v>25</v>
      </c>
      <c r="J54" s="160" t="s">
        <v>29</v>
      </c>
      <c r="K54" s="3">
        <f t="shared" si="7"/>
        <v>25</v>
      </c>
      <c r="L54" s="304">
        <v>16634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11403</v>
      </c>
      <c r="D55" s="97">
        <f t="shared" ref="D55:D64" si="10">SUM(L50)</f>
        <v>13696</v>
      </c>
      <c r="E55" s="52">
        <f t="shared" si="9"/>
        <v>97.14602146873402</v>
      </c>
      <c r="F55" s="52">
        <f t="shared" ref="F55:F64" si="11">SUM(C55/D55*100)</f>
        <v>83.257885514018696</v>
      </c>
      <c r="G55" s="3"/>
      <c r="H55" s="88">
        <v>3109</v>
      </c>
      <c r="I55" s="3">
        <v>24</v>
      </c>
      <c r="J55" s="160" t="s">
        <v>28</v>
      </c>
      <c r="K55" s="3">
        <f t="shared" si="7"/>
        <v>24</v>
      </c>
      <c r="L55" s="304">
        <v>3070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7365</v>
      </c>
      <c r="D56" s="97">
        <f t="shared" si="10"/>
        <v>10273</v>
      </c>
      <c r="E56" s="52">
        <f t="shared" si="9"/>
        <v>59.9365234375</v>
      </c>
      <c r="F56" s="52">
        <f t="shared" si="11"/>
        <v>71.692786917161484</v>
      </c>
      <c r="G56" s="3"/>
      <c r="H56" s="334">
        <v>1930</v>
      </c>
      <c r="I56" s="3">
        <v>22</v>
      </c>
      <c r="J56" s="160" t="s">
        <v>26</v>
      </c>
      <c r="K56" s="3">
        <f t="shared" si="7"/>
        <v>22</v>
      </c>
      <c r="L56" s="304">
        <v>3237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1</v>
      </c>
      <c r="C57" s="43">
        <f t="shared" si="8"/>
        <v>5040</v>
      </c>
      <c r="D57" s="97">
        <f t="shared" si="10"/>
        <v>6667</v>
      </c>
      <c r="E57" s="52">
        <f t="shared" si="9"/>
        <v>90.257879656160455</v>
      </c>
      <c r="F57" s="52">
        <f t="shared" si="11"/>
        <v>75.596220188990543</v>
      </c>
      <c r="G57" s="3"/>
      <c r="H57" s="125">
        <v>1799</v>
      </c>
      <c r="I57" s="3">
        <v>16</v>
      </c>
      <c r="J57" s="160" t="s">
        <v>3</v>
      </c>
      <c r="K57" s="3">
        <f t="shared" si="7"/>
        <v>16</v>
      </c>
      <c r="L57" s="304">
        <v>1996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4703</v>
      </c>
      <c r="D58" s="97">
        <f t="shared" si="10"/>
        <v>7970</v>
      </c>
      <c r="E58" s="52">
        <f t="shared" si="9"/>
        <v>55.115434196648309</v>
      </c>
      <c r="F58" s="52">
        <f t="shared" si="11"/>
        <v>59.008782936010043</v>
      </c>
      <c r="G58" s="12"/>
      <c r="H58" s="331">
        <v>1601</v>
      </c>
      <c r="I58" s="14">
        <v>38</v>
      </c>
      <c r="J58" s="162" t="s">
        <v>38</v>
      </c>
      <c r="K58" s="14">
        <f t="shared" si="7"/>
        <v>38</v>
      </c>
      <c r="L58" s="305">
        <v>993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29</v>
      </c>
      <c r="C59" s="43">
        <f t="shared" si="8"/>
        <v>3529</v>
      </c>
      <c r="D59" s="97">
        <f t="shared" si="10"/>
        <v>16634</v>
      </c>
      <c r="E59" s="52">
        <f t="shared" si="9"/>
        <v>28.128487167224613</v>
      </c>
      <c r="F59" s="52">
        <f t="shared" si="11"/>
        <v>21.215582541781895</v>
      </c>
      <c r="G59" s="3"/>
      <c r="H59" s="427">
        <v>1545</v>
      </c>
      <c r="I59" s="336">
        <v>36</v>
      </c>
      <c r="J59" s="221" t="s">
        <v>5</v>
      </c>
      <c r="K59" s="8" t="s">
        <v>67</v>
      </c>
      <c r="L59" s="306">
        <v>115306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3109</v>
      </c>
      <c r="D60" s="97">
        <f t="shared" si="10"/>
        <v>3070</v>
      </c>
      <c r="E60" s="52">
        <f t="shared" si="9"/>
        <v>78.90862944162437</v>
      </c>
      <c r="F60" s="52">
        <f t="shared" si="11"/>
        <v>101.27035830618894</v>
      </c>
      <c r="G60" s="3"/>
      <c r="H60" s="125">
        <v>536</v>
      </c>
      <c r="I60" s="139">
        <v>21</v>
      </c>
      <c r="J60" s="3" t="s">
        <v>157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26</v>
      </c>
      <c r="C61" s="43">
        <f t="shared" si="8"/>
        <v>1930</v>
      </c>
      <c r="D61" s="97">
        <f t="shared" si="10"/>
        <v>3237</v>
      </c>
      <c r="E61" s="52">
        <f t="shared" si="9"/>
        <v>85.436033643204951</v>
      </c>
      <c r="F61" s="52">
        <f t="shared" si="11"/>
        <v>59.623107815878896</v>
      </c>
      <c r="G61" s="11"/>
      <c r="H61" s="125">
        <v>475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1799</v>
      </c>
      <c r="D62" s="97">
        <f t="shared" si="10"/>
        <v>1996</v>
      </c>
      <c r="E62" s="52">
        <f t="shared" si="9"/>
        <v>63.056431826147922</v>
      </c>
      <c r="F62" s="52">
        <f t="shared" si="11"/>
        <v>90.130260521042089</v>
      </c>
      <c r="G62" s="12"/>
      <c r="H62" s="91">
        <v>286</v>
      </c>
      <c r="I62" s="173">
        <v>12</v>
      </c>
      <c r="J62" s="160" t="s">
        <v>18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1">
        <f t="shared" si="8"/>
        <v>1601</v>
      </c>
      <c r="D63" s="137">
        <f t="shared" si="10"/>
        <v>993</v>
      </c>
      <c r="E63" s="57">
        <f t="shared" si="9"/>
        <v>89.893318360471639</v>
      </c>
      <c r="F63" s="57">
        <f t="shared" si="11"/>
        <v>161.22860020140988</v>
      </c>
      <c r="G63" s="92"/>
      <c r="H63" s="91">
        <v>267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52690</v>
      </c>
      <c r="N63" s="89">
        <f>SUM(H49)</f>
        <v>49298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93227</v>
      </c>
      <c r="D64" s="138">
        <f t="shared" si="10"/>
        <v>115306</v>
      </c>
      <c r="E64" s="70">
        <f t="shared" si="9"/>
        <v>78.008350835501929</v>
      </c>
      <c r="F64" s="70">
        <f t="shared" si="11"/>
        <v>80.851820373614558</v>
      </c>
      <c r="G64" s="69"/>
      <c r="H64" s="91">
        <v>120</v>
      </c>
      <c r="I64" s="3">
        <v>11</v>
      </c>
      <c r="J64" s="160" t="s">
        <v>17</v>
      </c>
      <c r="K64" s="3">
        <f t="shared" ref="K64:K72" si="12">SUM(K50)</f>
        <v>13</v>
      </c>
      <c r="L64" s="160" t="s">
        <v>7</v>
      </c>
      <c r="M64" s="169">
        <v>11738</v>
      </c>
      <c r="N64" s="89">
        <f t="shared" ref="N64:N72" si="13">SUM(H50)</f>
        <v>11403</v>
      </c>
      <c r="O64" s="45"/>
      <c r="S64" s="26"/>
      <c r="T64" s="26"/>
      <c r="U64" s="26"/>
      <c r="V64" s="26"/>
    </row>
    <row r="65" spans="2:22">
      <c r="H65" s="408">
        <v>80</v>
      </c>
      <c r="I65" s="3">
        <v>9</v>
      </c>
      <c r="J65" s="3" t="s">
        <v>164</v>
      </c>
      <c r="K65" s="3">
        <f t="shared" si="12"/>
        <v>33</v>
      </c>
      <c r="L65" s="160" t="s">
        <v>0</v>
      </c>
      <c r="M65" s="169">
        <v>12288</v>
      </c>
      <c r="N65" s="89">
        <f t="shared" si="13"/>
        <v>7365</v>
      </c>
      <c r="O65" s="45"/>
      <c r="S65" s="26"/>
      <c r="T65" s="26"/>
      <c r="U65" s="26"/>
      <c r="V65" s="26"/>
    </row>
    <row r="66" spans="2:22">
      <c r="H66" s="43">
        <v>65</v>
      </c>
      <c r="I66" s="3">
        <v>1</v>
      </c>
      <c r="J66" s="160" t="s">
        <v>4</v>
      </c>
      <c r="K66" s="3">
        <f t="shared" si="12"/>
        <v>34</v>
      </c>
      <c r="L66" s="160" t="s">
        <v>1</v>
      </c>
      <c r="M66" s="169">
        <v>5584</v>
      </c>
      <c r="N66" s="89">
        <f t="shared" si="13"/>
        <v>5040</v>
      </c>
      <c r="O66" s="45"/>
      <c r="S66" s="26"/>
      <c r="T66" s="26"/>
      <c r="U66" s="26"/>
      <c r="V66" s="26"/>
    </row>
    <row r="67" spans="2:22">
      <c r="H67" s="43">
        <v>53</v>
      </c>
      <c r="I67" s="3">
        <v>15</v>
      </c>
      <c r="J67" s="160" t="s">
        <v>20</v>
      </c>
      <c r="K67" s="3">
        <f t="shared" si="12"/>
        <v>40</v>
      </c>
      <c r="L67" s="160" t="s">
        <v>2</v>
      </c>
      <c r="M67" s="169">
        <v>8533</v>
      </c>
      <c r="N67" s="89">
        <f t="shared" si="13"/>
        <v>4703</v>
      </c>
      <c r="O67" s="45"/>
      <c r="S67" s="26"/>
      <c r="T67" s="26"/>
      <c r="U67" s="26"/>
      <c r="V67" s="26"/>
    </row>
    <row r="68" spans="2:22">
      <c r="B68" s="51"/>
      <c r="C68" s="26"/>
      <c r="H68" s="44">
        <v>15</v>
      </c>
      <c r="I68" s="3">
        <v>29</v>
      </c>
      <c r="J68" s="160" t="s">
        <v>95</v>
      </c>
      <c r="K68" s="3">
        <f t="shared" si="12"/>
        <v>25</v>
      </c>
      <c r="L68" s="160" t="s">
        <v>29</v>
      </c>
      <c r="M68" s="169">
        <v>12546</v>
      </c>
      <c r="N68" s="89">
        <f t="shared" si="13"/>
        <v>3529</v>
      </c>
      <c r="O68" s="45"/>
      <c r="S68" s="26"/>
      <c r="T68" s="26"/>
      <c r="U68" s="26"/>
      <c r="V68" s="26"/>
    </row>
    <row r="69" spans="2:22">
      <c r="B69" s="51"/>
      <c r="C69" s="26"/>
      <c r="H69" s="88">
        <v>8</v>
      </c>
      <c r="I69" s="3">
        <v>27</v>
      </c>
      <c r="J69" s="160" t="s">
        <v>31</v>
      </c>
      <c r="K69" s="3">
        <f t="shared" si="12"/>
        <v>24</v>
      </c>
      <c r="L69" s="160" t="s">
        <v>28</v>
      </c>
      <c r="M69" s="169">
        <v>3940</v>
      </c>
      <c r="N69" s="89">
        <f t="shared" si="13"/>
        <v>3109</v>
      </c>
      <c r="O69" s="45"/>
      <c r="S69" s="26"/>
      <c r="T69" s="26"/>
      <c r="U69" s="26"/>
      <c r="V69" s="26"/>
    </row>
    <row r="70" spans="2:22">
      <c r="B70" s="50"/>
      <c r="H70" s="88">
        <v>0</v>
      </c>
      <c r="I70" s="3">
        <v>2</v>
      </c>
      <c r="J70" s="160" t="s">
        <v>6</v>
      </c>
      <c r="K70" s="3">
        <f t="shared" si="12"/>
        <v>22</v>
      </c>
      <c r="L70" s="160" t="s">
        <v>26</v>
      </c>
      <c r="M70" s="169">
        <v>2259</v>
      </c>
      <c r="N70" s="89">
        <f t="shared" si="13"/>
        <v>1930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3</v>
      </c>
      <c r="J71" s="160" t="s">
        <v>10</v>
      </c>
      <c r="K71" s="3">
        <f t="shared" si="12"/>
        <v>16</v>
      </c>
      <c r="L71" s="160" t="s">
        <v>3</v>
      </c>
      <c r="M71" s="169">
        <v>2853</v>
      </c>
      <c r="N71" s="89">
        <f t="shared" si="13"/>
        <v>1799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4</v>
      </c>
      <c r="J72" s="160" t="s">
        <v>11</v>
      </c>
      <c r="K72" s="3">
        <f t="shared" si="12"/>
        <v>38</v>
      </c>
      <c r="L72" s="162" t="s">
        <v>38</v>
      </c>
      <c r="M72" s="170">
        <v>1781</v>
      </c>
      <c r="N72" s="89">
        <f t="shared" si="13"/>
        <v>1601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5</v>
      </c>
      <c r="J73" s="160" t="s">
        <v>12</v>
      </c>
      <c r="K73" s="43"/>
      <c r="L73" s="3" t="s">
        <v>181</v>
      </c>
      <c r="M73" s="168">
        <v>119509</v>
      </c>
      <c r="N73" s="167">
        <f>SUM(H89)</f>
        <v>93227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334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22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425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33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93227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1" t="s">
        <v>212</v>
      </c>
      <c r="I2" s="3"/>
      <c r="J2" s="185" t="s">
        <v>103</v>
      </c>
      <c r="K2" s="3"/>
      <c r="L2" s="179" t="s">
        <v>194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39"/>
      <c r="R3" s="48"/>
      <c r="S3" s="26"/>
      <c r="T3" s="26"/>
      <c r="U3" s="26"/>
      <c r="V3" s="26"/>
    </row>
    <row r="4" spans="5:30" ht="13.5" customHeight="1">
      <c r="H4" s="89">
        <v>21682</v>
      </c>
      <c r="I4" s="3">
        <v>2</v>
      </c>
      <c r="J4" s="33" t="s">
        <v>6</v>
      </c>
      <c r="K4" s="201">
        <f>SUM(I4)</f>
        <v>2</v>
      </c>
      <c r="L4" s="273">
        <v>14125</v>
      </c>
      <c r="M4" s="45"/>
      <c r="N4" s="439"/>
      <c r="R4" s="48"/>
      <c r="S4" s="26"/>
      <c r="T4" s="26"/>
      <c r="U4" s="26"/>
      <c r="V4" s="26"/>
    </row>
    <row r="5" spans="5:30" ht="13.5" customHeight="1">
      <c r="H5" s="334">
        <v>19809</v>
      </c>
      <c r="I5" s="3">
        <v>3</v>
      </c>
      <c r="J5" s="33" t="s">
        <v>10</v>
      </c>
      <c r="K5" s="201">
        <f t="shared" ref="K5:K13" si="0">SUM(I5)</f>
        <v>3</v>
      </c>
      <c r="L5" s="273">
        <v>3585</v>
      </c>
      <c r="M5" s="45"/>
      <c r="N5" s="439"/>
      <c r="R5" s="48"/>
      <c r="S5" s="26"/>
      <c r="T5" s="26"/>
      <c r="U5" s="26"/>
      <c r="V5" s="26"/>
    </row>
    <row r="6" spans="5:30" ht="13.5" customHeight="1">
      <c r="H6" s="88">
        <v>19572</v>
      </c>
      <c r="I6" s="3">
        <v>17</v>
      </c>
      <c r="J6" s="33" t="s">
        <v>21</v>
      </c>
      <c r="K6" s="201">
        <f t="shared" si="0"/>
        <v>17</v>
      </c>
      <c r="L6" s="273">
        <v>31319</v>
      </c>
      <c r="M6" s="45"/>
      <c r="N6" s="439"/>
      <c r="R6" s="48"/>
      <c r="S6" s="26"/>
      <c r="T6" s="26"/>
      <c r="U6" s="26"/>
      <c r="V6" s="26"/>
    </row>
    <row r="7" spans="5:30" ht="13.5" customHeight="1">
      <c r="H7" s="88">
        <v>17472</v>
      </c>
      <c r="I7" s="3">
        <v>31</v>
      </c>
      <c r="J7" s="33" t="s">
        <v>64</v>
      </c>
      <c r="K7" s="201">
        <f t="shared" si="0"/>
        <v>31</v>
      </c>
      <c r="L7" s="273">
        <v>16435</v>
      </c>
      <c r="M7" s="45"/>
      <c r="N7" s="439"/>
      <c r="R7" s="48"/>
      <c r="S7" s="26"/>
      <c r="T7" s="26"/>
      <c r="U7" s="26"/>
      <c r="V7" s="26"/>
    </row>
    <row r="8" spans="5:30">
      <c r="H8" s="88">
        <v>17018</v>
      </c>
      <c r="I8" s="3">
        <v>33</v>
      </c>
      <c r="J8" s="33" t="s">
        <v>0</v>
      </c>
      <c r="K8" s="201">
        <f t="shared" si="0"/>
        <v>33</v>
      </c>
      <c r="L8" s="273">
        <v>17089</v>
      </c>
      <c r="M8" s="45"/>
      <c r="R8" s="48"/>
      <c r="S8" s="26"/>
      <c r="T8" s="26"/>
      <c r="U8" s="26"/>
      <c r="V8" s="26"/>
    </row>
    <row r="9" spans="5:30">
      <c r="H9" s="88">
        <v>14897</v>
      </c>
      <c r="I9" s="3">
        <v>34</v>
      </c>
      <c r="J9" s="33" t="s">
        <v>1</v>
      </c>
      <c r="K9" s="201">
        <f t="shared" si="0"/>
        <v>34</v>
      </c>
      <c r="L9" s="273">
        <v>14208</v>
      </c>
      <c r="M9" s="45"/>
      <c r="R9" s="48"/>
      <c r="S9" s="26"/>
      <c r="T9" s="26"/>
      <c r="U9" s="26"/>
      <c r="V9" s="26"/>
    </row>
    <row r="10" spans="5:30">
      <c r="H10" s="88">
        <v>10671</v>
      </c>
      <c r="I10" s="3">
        <v>25</v>
      </c>
      <c r="J10" s="33" t="s">
        <v>29</v>
      </c>
      <c r="K10" s="201">
        <f t="shared" si="0"/>
        <v>25</v>
      </c>
      <c r="L10" s="273">
        <v>10169</v>
      </c>
      <c r="M10" s="45"/>
      <c r="R10" s="48"/>
      <c r="S10" s="26"/>
      <c r="T10" s="26"/>
      <c r="U10" s="26"/>
      <c r="V10" s="26"/>
    </row>
    <row r="11" spans="5:30">
      <c r="H11" s="88">
        <v>8579</v>
      </c>
      <c r="I11" s="3">
        <v>40</v>
      </c>
      <c r="J11" s="33" t="s">
        <v>2</v>
      </c>
      <c r="K11" s="201">
        <f t="shared" si="0"/>
        <v>40</v>
      </c>
      <c r="L11" s="274">
        <v>13380</v>
      </c>
      <c r="M11" s="45"/>
      <c r="N11" s="29"/>
      <c r="R11" s="48"/>
      <c r="S11" s="26"/>
      <c r="T11" s="26"/>
      <c r="U11" s="26"/>
      <c r="V11" s="26"/>
    </row>
    <row r="12" spans="5:30">
      <c r="H12" s="423">
        <v>8748</v>
      </c>
      <c r="I12" s="3">
        <v>13</v>
      </c>
      <c r="J12" s="33" t="s">
        <v>7</v>
      </c>
      <c r="K12" s="201">
        <f t="shared" si="0"/>
        <v>13</v>
      </c>
      <c r="L12" s="274">
        <v>8512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6">
        <v>5326</v>
      </c>
      <c r="I13" s="14">
        <v>26</v>
      </c>
      <c r="J13" s="77" t="s">
        <v>30</v>
      </c>
      <c r="K13" s="201">
        <f t="shared" si="0"/>
        <v>26</v>
      </c>
      <c r="L13" s="274">
        <v>5027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4503</v>
      </c>
      <c r="I14" s="220">
        <v>16</v>
      </c>
      <c r="J14" s="380" t="s">
        <v>3</v>
      </c>
      <c r="K14" s="107" t="s">
        <v>8</v>
      </c>
      <c r="L14" s="275">
        <v>170778</v>
      </c>
      <c r="N14" s="32"/>
      <c r="R14" s="48"/>
      <c r="S14" s="26"/>
      <c r="T14" s="26"/>
      <c r="U14" s="26"/>
      <c r="V14" s="26"/>
    </row>
    <row r="15" spans="5:30">
      <c r="H15" s="290">
        <v>4298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4122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>
      <c r="H17" s="88">
        <v>2944</v>
      </c>
      <c r="I17" s="3">
        <v>21</v>
      </c>
      <c r="J17" s="3" t="s">
        <v>160</v>
      </c>
      <c r="L17" s="32"/>
      <c r="R17" s="48"/>
      <c r="S17" s="26"/>
      <c r="T17" s="26"/>
      <c r="U17" s="26"/>
      <c r="V17" s="26"/>
    </row>
    <row r="18" spans="1:22">
      <c r="H18" s="348">
        <v>2493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1339</v>
      </c>
      <c r="I19" s="3">
        <v>36</v>
      </c>
      <c r="J19" s="33" t="s">
        <v>5</v>
      </c>
      <c r="K19" s="116">
        <f>SUM(I4)</f>
        <v>2</v>
      </c>
      <c r="L19" s="33" t="s">
        <v>6</v>
      </c>
      <c r="M19" s="368">
        <v>6850</v>
      </c>
      <c r="N19" s="89">
        <f>SUM(H4)</f>
        <v>21682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211</v>
      </c>
      <c r="D20" s="59" t="s">
        <v>195</v>
      </c>
      <c r="E20" s="59" t="s">
        <v>51</v>
      </c>
      <c r="F20" s="59" t="s">
        <v>50</v>
      </c>
      <c r="G20" s="60" t="s">
        <v>52</v>
      </c>
      <c r="H20" s="88">
        <v>1205</v>
      </c>
      <c r="I20" s="3">
        <v>1</v>
      </c>
      <c r="J20" s="33" t="s">
        <v>4</v>
      </c>
      <c r="K20" s="116">
        <f t="shared" ref="K20:K28" si="1">SUM(I5)</f>
        <v>3</v>
      </c>
      <c r="L20" s="33" t="s">
        <v>10</v>
      </c>
      <c r="M20" s="369">
        <v>7610</v>
      </c>
      <c r="N20" s="89">
        <f t="shared" ref="N20:N28" si="2">SUM(H5)</f>
        <v>19809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</v>
      </c>
      <c r="C21" s="200">
        <f>SUM(H4)</f>
        <v>21682</v>
      </c>
      <c r="D21" s="89">
        <f>SUM(L4)</f>
        <v>14125</v>
      </c>
      <c r="E21" s="52">
        <f t="shared" ref="E21:E30" si="3">SUM(N19/M19*100)</f>
        <v>316.52554744525548</v>
      </c>
      <c r="F21" s="52">
        <f t="shared" ref="F21:F31" si="4">SUM(C21/D21*100)</f>
        <v>153.50088495575221</v>
      </c>
      <c r="G21" s="62"/>
      <c r="H21" s="88">
        <v>1200</v>
      </c>
      <c r="I21" s="3">
        <v>24</v>
      </c>
      <c r="J21" s="33" t="s">
        <v>28</v>
      </c>
      <c r="K21" s="116">
        <f t="shared" si="1"/>
        <v>17</v>
      </c>
      <c r="L21" s="33" t="s">
        <v>21</v>
      </c>
      <c r="M21" s="369">
        <v>21451</v>
      </c>
      <c r="N21" s="89">
        <f t="shared" si="2"/>
        <v>19572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200">
        <f t="shared" ref="C22:C30" si="5">SUM(H5)</f>
        <v>19809</v>
      </c>
      <c r="D22" s="89">
        <f t="shared" ref="D22:D29" si="6">SUM(L5)</f>
        <v>3585</v>
      </c>
      <c r="E22" s="52">
        <f t="shared" si="3"/>
        <v>260.3022339027595</v>
      </c>
      <c r="F22" s="52">
        <f t="shared" si="4"/>
        <v>552.55230125523008</v>
      </c>
      <c r="G22" s="62"/>
      <c r="H22" s="88">
        <v>1158</v>
      </c>
      <c r="I22" s="3">
        <v>9</v>
      </c>
      <c r="J22" s="3" t="s">
        <v>165</v>
      </c>
      <c r="K22" s="116">
        <f t="shared" si="1"/>
        <v>31</v>
      </c>
      <c r="L22" s="33" t="s">
        <v>64</v>
      </c>
      <c r="M22" s="369">
        <v>17161</v>
      </c>
      <c r="N22" s="89">
        <f t="shared" si="2"/>
        <v>17472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200">
        <f t="shared" si="5"/>
        <v>19572</v>
      </c>
      <c r="D23" s="89">
        <f t="shared" si="6"/>
        <v>31319</v>
      </c>
      <c r="E23" s="52">
        <f t="shared" si="3"/>
        <v>91.24050160831662</v>
      </c>
      <c r="F23" s="52">
        <f t="shared" si="4"/>
        <v>62.492416743829629</v>
      </c>
      <c r="G23" s="62"/>
      <c r="H23" s="88">
        <v>642</v>
      </c>
      <c r="I23" s="3">
        <v>27</v>
      </c>
      <c r="J23" s="33" t="s">
        <v>31</v>
      </c>
      <c r="K23" s="116">
        <f t="shared" si="1"/>
        <v>33</v>
      </c>
      <c r="L23" s="33" t="s">
        <v>0</v>
      </c>
      <c r="M23" s="369">
        <v>20372</v>
      </c>
      <c r="N23" s="89">
        <f t="shared" si="2"/>
        <v>17018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64</v>
      </c>
      <c r="C24" s="200">
        <f t="shared" si="5"/>
        <v>17472</v>
      </c>
      <c r="D24" s="89">
        <f t="shared" si="6"/>
        <v>16435</v>
      </c>
      <c r="E24" s="52">
        <f t="shared" si="3"/>
        <v>101.81224870345551</v>
      </c>
      <c r="F24" s="52">
        <f t="shared" si="4"/>
        <v>106.30970489808335</v>
      </c>
      <c r="G24" s="62"/>
      <c r="H24" s="88">
        <v>388</v>
      </c>
      <c r="I24" s="3">
        <v>12</v>
      </c>
      <c r="J24" s="33" t="s">
        <v>18</v>
      </c>
      <c r="K24" s="116">
        <f t="shared" si="1"/>
        <v>34</v>
      </c>
      <c r="L24" s="33" t="s">
        <v>1</v>
      </c>
      <c r="M24" s="369">
        <v>17906</v>
      </c>
      <c r="N24" s="89">
        <f t="shared" si="2"/>
        <v>14897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0</v>
      </c>
      <c r="C25" s="200">
        <f t="shared" si="5"/>
        <v>17018</v>
      </c>
      <c r="D25" s="89">
        <f t="shared" si="6"/>
        <v>17089</v>
      </c>
      <c r="E25" s="52">
        <f t="shared" si="3"/>
        <v>83.536226192813672</v>
      </c>
      <c r="F25" s="52">
        <f t="shared" si="4"/>
        <v>99.584528058985313</v>
      </c>
      <c r="G25" s="72"/>
      <c r="H25" s="88">
        <v>350</v>
      </c>
      <c r="I25" s="3">
        <v>10</v>
      </c>
      <c r="J25" s="33" t="s">
        <v>16</v>
      </c>
      <c r="K25" s="116">
        <f t="shared" si="1"/>
        <v>25</v>
      </c>
      <c r="L25" s="33" t="s">
        <v>29</v>
      </c>
      <c r="M25" s="369">
        <v>12445</v>
      </c>
      <c r="N25" s="89">
        <f t="shared" si="2"/>
        <v>10671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1</v>
      </c>
      <c r="C26" s="200">
        <f t="shared" si="5"/>
        <v>14897</v>
      </c>
      <c r="D26" s="89">
        <f t="shared" si="6"/>
        <v>14208</v>
      </c>
      <c r="E26" s="52">
        <f t="shared" si="3"/>
        <v>83.195576901597235</v>
      </c>
      <c r="F26" s="52">
        <f t="shared" si="4"/>
        <v>104.84938063063063</v>
      </c>
      <c r="G26" s="62"/>
      <c r="H26" s="290">
        <v>256</v>
      </c>
      <c r="I26" s="3">
        <v>37</v>
      </c>
      <c r="J26" s="33" t="s">
        <v>37</v>
      </c>
      <c r="K26" s="116">
        <f t="shared" si="1"/>
        <v>40</v>
      </c>
      <c r="L26" s="33" t="s">
        <v>2</v>
      </c>
      <c r="M26" s="370">
        <v>15651</v>
      </c>
      <c r="N26" s="89">
        <f t="shared" si="2"/>
        <v>8579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29</v>
      </c>
      <c r="C27" s="200">
        <f t="shared" si="5"/>
        <v>10671</v>
      </c>
      <c r="D27" s="89">
        <f t="shared" si="6"/>
        <v>10169</v>
      </c>
      <c r="E27" s="52">
        <f t="shared" si="3"/>
        <v>85.745279228605867</v>
      </c>
      <c r="F27" s="52">
        <f t="shared" si="4"/>
        <v>104.93657193431017</v>
      </c>
      <c r="G27" s="62"/>
      <c r="H27" s="88">
        <v>149</v>
      </c>
      <c r="I27" s="3">
        <v>4</v>
      </c>
      <c r="J27" s="33" t="s">
        <v>11</v>
      </c>
      <c r="K27" s="116">
        <f t="shared" si="1"/>
        <v>13</v>
      </c>
      <c r="L27" s="33" t="s">
        <v>7</v>
      </c>
      <c r="M27" s="371">
        <v>9766</v>
      </c>
      <c r="N27" s="89">
        <f t="shared" si="2"/>
        <v>8748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</v>
      </c>
      <c r="C28" s="200">
        <f t="shared" si="5"/>
        <v>8579</v>
      </c>
      <c r="D28" s="89">
        <f t="shared" si="6"/>
        <v>13380</v>
      </c>
      <c r="E28" s="52">
        <f t="shared" si="3"/>
        <v>54.814388856942053</v>
      </c>
      <c r="F28" s="52">
        <f t="shared" si="4"/>
        <v>64.118086696562031</v>
      </c>
      <c r="G28" s="73"/>
      <c r="H28" s="88">
        <v>149</v>
      </c>
      <c r="I28" s="3">
        <v>32</v>
      </c>
      <c r="J28" s="33" t="s">
        <v>35</v>
      </c>
      <c r="K28" s="180">
        <f t="shared" si="1"/>
        <v>26</v>
      </c>
      <c r="L28" s="77" t="s">
        <v>30</v>
      </c>
      <c r="M28" s="371">
        <v>4761</v>
      </c>
      <c r="N28" s="166">
        <f t="shared" si="2"/>
        <v>5326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7</v>
      </c>
      <c r="C29" s="200">
        <f t="shared" si="5"/>
        <v>8748</v>
      </c>
      <c r="D29" s="89">
        <f t="shared" si="6"/>
        <v>8512</v>
      </c>
      <c r="E29" s="52">
        <f t="shared" si="3"/>
        <v>89.576080278517296</v>
      </c>
      <c r="F29" s="52">
        <f t="shared" si="4"/>
        <v>102.77255639097744</v>
      </c>
      <c r="G29" s="72"/>
      <c r="H29" s="88">
        <v>121</v>
      </c>
      <c r="I29" s="3">
        <v>7</v>
      </c>
      <c r="J29" s="33" t="s">
        <v>14</v>
      </c>
      <c r="K29" s="114"/>
      <c r="L29" s="114" t="s">
        <v>169</v>
      </c>
      <c r="M29" s="372">
        <v>166192</v>
      </c>
      <c r="N29" s="171">
        <f>SUM(H44)</f>
        <v>169406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200">
        <f t="shared" si="5"/>
        <v>5326</v>
      </c>
      <c r="D30" s="89">
        <f>SUM(L13)</f>
        <v>5027</v>
      </c>
      <c r="E30" s="57">
        <f t="shared" si="3"/>
        <v>111.86725477840788</v>
      </c>
      <c r="F30" s="63">
        <f t="shared" si="4"/>
        <v>105.9478814402228</v>
      </c>
      <c r="G30" s="75"/>
      <c r="H30" s="88">
        <v>103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169406</v>
      </c>
      <c r="D31" s="67">
        <f>SUM(L14)</f>
        <v>170778</v>
      </c>
      <c r="E31" s="70">
        <f>SUM(N29/M29*100)</f>
        <v>101.93390776932705</v>
      </c>
      <c r="F31" s="63">
        <f t="shared" si="4"/>
        <v>99.196617831336582</v>
      </c>
      <c r="G31" s="71"/>
      <c r="H31" s="44">
        <v>86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54</v>
      </c>
      <c r="I32" s="3">
        <v>20</v>
      </c>
      <c r="J32" s="33" t="s">
        <v>24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44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20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7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44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290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169406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212</v>
      </c>
      <c r="I48" s="3"/>
      <c r="J48" s="188" t="s">
        <v>91</v>
      </c>
      <c r="K48" s="3"/>
      <c r="L48" s="327" t="s">
        <v>194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7" t="s">
        <v>173</v>
      </c>
      <c r="M49" s="82"/>
      <c r="R49" s="48"/>
      <c r="S49" s="26"/>
      <c r="T49" s="26"/>
      <c r="U49" s="26"/>
      <c r="V49" s="26"/>
    </row>
    <row r="50" spans="1:22">
      <c r="H50" s="43">
        <v>22410</v>
      </c>
      <c r="I50" s="3">
        <v>16</v>
      </c>
      <c r="J50" s="33" t="s">
        <v>3</v>
      </c>
      <c r="K50" s="325">
        <f>SUM(I50)</f>
        <v>16</v>
      </c>
      <c r="L50" s="328">
        <v>24157</v>
      </c>
      <c r="M50" s="45"/>
      <c r="R50" s="48"/>
      <c r="S50" s="26"/>
      <c r="T50" s="26"/>
      <c r="U50" s="26"/>
      <c r="V50" s="26"/>
    </row>
    <row r="51" spans="1:22">
      <c r="H51" s="88">
        <v>14073</v>
      </c>
      <c r="I51" s="3">
        <v>26</v>
      </c>
      <c r="J51" s="33" t="s">
        <v>30</v>
      </c>
      <c r="K51" s="325">
        <f t="shared" ref="K51:K59" si="7">SUM(I51)</f>
        <v>26</v>
      </c>
      <c r="L51" s="329">
        <v>6094</v>
      </c>
      <c r="M51" s="45"/>
      <c r="R51" s="48"/>
      <c r="S51" s="26"/>
      <c r="T51" s="26"/>
      <c r="U51" s="26"/>
      <c r="V51" s="26"/>
    </row>
    <row r="52" spans="1:22" ht="14.25" thickBot="1">
      <c r="H52" s="44">
        <v>8174</v>
      </c>
      <c r="I52" s="3">
        <v>34</v>
      </c>
      <c r="J52" s="33" t="s">
        <v>1</v>
      </c>
      <c r="K52" s="325">
        <f t="shared" si="7"/>
        <v>34</v>
      </c>
      <c r="L52" s="329">
        <v>3418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211</v>
      </c>
      <c r="D53" s="59" t="s">
        <v>195</v>
      </c>
      <c r="E53" s="59" t="s">
        <v>51</v>
      </c>
      <c r="F53" s="59" t="s">
        <v>50</v>
      </c>
      <c r="G53" s="60" t="s">
        <v>52</v>
      </c>
      <c r="H53" s="88">
        <v>4754</v>
      </c>
      <c r="I53" s="3">
        <v>33</v>
      </c>
      <c r="J53" s="33" t="s">
        <v>0</v>
      </c>
      <c r="K53" s="325">
        <f t="shared" si="7"/>
        <v>33</v>
      </c>
      <c r="L53" s="329">
        <v>6268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22410</v>
      </c>
      <c r="D54" s="97">
        <f>SUM(L50)</f>
        <v>24157</v>
      </c>
      <c r="E54" s="52">
        <f t="shared" ref="E54:E63" si="8">SUM(N67/M67*100)</f>
        <v>88.710315889478267</v>
      </c>
      <c r="F54" s="52">
        <f t="shared" ref="F54:F61" si="9">SUM(C54/D54*100)</f>
        <v>92.768141739454407</v>
      </c>
      <c r="G54" s="62"/>
      <c r="H54" s="44">
        <v>4559</v>
      </c>
      <c r="I54" s="3">
        <v>38</v>
      </c>
      <c r="J54" s="33" t="s">
        <v>38</v>
      </c>
      <c r="K54" s="325">
        <f t="shared" si="7"/>
        <v>38</v>
      </c>
      <c r="L54" s="329">
        <v>5713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14073</v>
      </c>
      <c r="D55" s="97">
        <f t="shared" ref="D55:D63" si="11">SUM(L51)</f>
        <v>6094</v>
      </c>
      <c r="E55" s="52">
        <f t="shared" si="8"/>
        <v>152.15698994485891</v>
      </c>
      <c r="F55" s="52">
        <f t="shared" si="9"/>
        <v>230.93206432556613</v>
      </c>
      <c r="G55" s="62"/>
      <c r="H55" s="44">
        <v>2516</v>
      </c>
      <c r="I55" s="3">
        <v>25</v>
      </c>
      <c r="J55" s="33" t="s">
        <v>29</v>
      </c>
      <c r="K55" s="325">
        <f t="shared" si="7"/>
        <v>25</v>
      </c>
      <c r="L55" s="329">
        <v>825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8174</v>
      </c>
      <c r="D56" s="97">
        <f t="shared" si="11"/>
        <v>3418</v>
      </c>
      <c r="E56" s="52">
        <f t="shared" si="8"/>
        <v>210.61582066477712</v>
      </c>
      <c r="F56" s="52">
        <f t="shared" si="9"/>
        <v>239.14569923932123</v>
      </c>
      <c r="G56" s="62"/>
      <c r="H56" s="44">
        <v>2101</v>
      </c>
      <c r="I56" s="3">
        <v>24</v>
      </c>
      <c r="J56" s="33" t="s">
        <v>28</v>
      </c>
      <c r="K56" s="325">
        <f t="shared" si="7"/>
        <v>24</v>
      </c>
      <c r="L56" s="329">
        <v>542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4754</v>
      </c>
      <c r="D57" s="97">
        <f t="shared" si="11"/>
        <v>6268</v>
      </c>
      <c r="E57" s="52">
        <f t="shared" si="8"/>
        <v>80.905377808032668</v>
      </c>
      <c r="F57" s="52">
        <f t="shared" si="9"/>
        <v>75.845564773452452</v>
      </c>
      <c r="G57" s="62"/>
      <c r="H57" s="44">
        <v>2041</v>
      </c>
      <c r="I57" s="3">
        <v>36</v>
      </c>
      <c r="J57" s="33" t="s">
        <v>5</v>
      </c>
      <c r="K57" s="325">
        <f t="shared" si="7"/>
        <v>36</v>
      </c>
      <c r="L57" s="329">
        <v>1368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4559</v>
      </c>
      <c r="D58" s="97">
        <f t="shared" si="11"/>
        <v>5713</v>
      </c>
      <c r="E58" s="52">
        <f t="shared" si="8"/>
        <v>94.038778877887779</v>
      </c>
      <c r="F58" s="52">
        <f t="shared" si="9"/>
        <v>79.800455102398033</v>
      </c>
      <c r="G58" s="72"/>
      <c r="H58" s="44">
        <v>1402</v>
      </c>
      <c r="I58" s="3">
        <v>39</v>
      </c>
      <c r="J58" s="33" t="s">
        <v>39</v>
      </c>
      <c r="K58" s="325">
        <f t="shared" si="7"/>
        <v>39</v>
      </c>
      <c r="L58" s="329">
        <v>0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2516</v>
      </c>
      <c r="D59" s="97">
        <f t="shared" si="11"/>
        <v>825</v>
      </c>
      <c r="E59" s="52">
        <f t="shared" si="8"/>
        <v>83.89463154384795</v>
      </c>
      <c r="F59" s="52">
        <f t="shared" si="9"/>
        <v>304.969696969697</v>
      </c>
      <c r="G59" s="62"/>
      <c r="H59" s="424">
        <v>1274</v>
      </c>
      <c r="I59" s="14">
        <v>40</v>
      </c>
      <c r="J59" s="77" t="s">
        <v>2</v>
      </c>
      <c r="K59" s="326">
        <f t="shared" si="7"/>
        <v>40</v>
      </c>
      <c r="L59" s="330">
        <v>1138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2101</v>
      </c>
      <c r="D60" s="97">
        <f t="shared" si="11"/>
        <v>542</v>
      </c>
      <c r="E60" s="52">
        <f t="shared" si="8"/>
        <v>507.48792270531402</v>
      </c>
      <c r="F60" s="52">
        <f t="shared" si="9"/>
        <v>387.63837638376384</v>
      </c>
      <c r="G60" s="62"/>
      <c r="H60" s="432">
        <v>922</v>
      </c>
      <c r="I60" s="220">
        <v>14</v>
      </c>
      <c r="J60" s="380" t="s">
        <v>19</v>
      </c>
      <c r="K60" s="365" t="s">
        <v>8</v>
      </c>
      <c r="L60" s="374">
        <v>51722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5</v>
      </c>
      <c r="C61" s="43">
        <f t="shared" si="10"/>
        <v>2041</v>
      </c>
      <c r="D61" s="97">
        <f t="shared" si="11"/>
        <v>1368</v>
      </c>
      <c r="E61" s="52">
        <f t="shared" si="8"/>
        <v>73.629148629148631</v>
      </c>
      <c r="F61" s="52">
        <f t="shared" si="9"/>
        <v>149.19590643274853</v>
      </c>
      <c r="G61" s="73"/>
      <c r="H61" s="44">
        <v>883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39</v>
      </c>
      <c r="C62" s="43">
        <f t="shared" si="10"/>
        <v>1402</v>
      </c>
      <c r="D62" s="97">
        <f t="shared" si="11"/>
        <v>0</v>
      </c>
      <c r="E62" s="433" t="s">
        <v>219</v>
      </c>
      <c r="F62" s="433" t="s">
        <v>219</v>
      </c>
      <c r="G62" s="72"/>
      <c r="H62" s="44">
        <v>763</v>
      </c>
      <c r="I62" s="3">
        <v>31</v>
      </c>
      <c r="J62" s="33" t="s">
        <v>106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</v>
      </c>
      <c r="C63" s="43">
        <f t="shared" si="10"/>
        <v>1274</v>
      </c>
      <c r="D63" s="97">
        <f t="shared" si="11"/>
        <v>1138</v>
      </c>
      <c r="E63" s="57">
        <f t="shared" si="8"/>
        <v>84.707446808510639</v>
      </c>
      <c r="F63" s="52">
        <f>SUM(C63/D63*100)</f>
        <v>111.95079086115993</v>
      </c>
      <c r="G63" s="75"/>
      <c r="H63" s="44">
        <v>334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66834</v>
      </c>
      <c r="D64" s="67">
        <f>SUM(L60)</f>
        <v>51722</v>
      </c>
      <c r="E64" s="70">
        <f>SUM(N77/M77*100)</f>
        <v>112.49621275879483</v>
      </c>
      <c r="F64" s="70">
        <f>SUM(C64/D64*100)</f>
        <v>129.21774099996134</v>
      </c>
      <c r="G64" s="71"/>
      <c r="H64" s="348">
        <v>252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99</v>
      </c>
      <c r="I65" s="3">
        <v>11</v>
      </c>
      <c r="J65" s="33" t="s">
        <v>17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165</v>
      </c>
      <c r="L66" s="189" t="s">
        <v>91</v>
      </c>
      <c r="M66" s="341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71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92">
        <v>25262</v>
      </c>
      <c r="N67" s="89">
        <f>SUM(H50)</f>
        <v>22410</v>
      </c>
      <c r="R67" s="48"/>
      <c r="S67" s="26"/>
      <c r="T67" s="26"/>
      <c r="U67" s="26"/>
      <c r="V67" s="26"/>
    </row>
    <row r="68" spans="3:22">
      <c r="C68" s="26"/>
      <c r="H68" s="88">
        <v>61</v>
      </c>
      <c r="I68" s="3">
        <v>1</v>
      </c>
      <c r="J68" s="33" t="s">
        <v>4</v>
      </c>
      <c r="K68" s="3">
        <f t="shared" ref="K68:K76" si="12">SUM(I51)</f>
        <v>26</v>
      </c>
      <c r="L68" s="33" t="s">
        <v>30</v>
      </c>
      <c r="M68" s="393">
        <v>9249</v>
      </c>
      <c r="N68" s="89">
        <f t="shared" ref="N68:N76" si="13">SUM(H51)</f>
        <v>14073</v>
      </c>
      <c r="R68" s="48"/>
      <c r="S68" s="26"/>
      <c r="T68" s="26"/>
      <c r="U68" s="26"/>
      <c r="V68" s="26"/>
    </row>
    <row r="69" spans="3:22">
      <c r="H69" s="334">
        <v>51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3">
        <v>3881</v>
      </c>
      <c r="N69" s="89">
        <f t="shared" si="13"/>
        <v>8174</v>
      </c>
      <c r="R69" s="48"/>
      <c r="S69" s="26"/>
      <c r="T69" s="26"/>
      <c r="U69" s="26"/>
      <c r="V69" s="26"/>
    </row>
    <row r="70" spans="3:22">
      <c r="H70" s="44">
        <v>4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3">
        <v>5876</v>
      </c>
      <c r="N70" s="89">
        <f t="shared" si="13"/>
        <v>4754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38</v>
      </c>
      <c r="L71" s="33" t="s">
        <v>38</v>
      </c>
      <c r="M71" s="393">
        <v>4848</v>
      </c>
      <c r="N71" s="89">
        <f t="shared" si="13"/>
        <v>4559</v>
      </c>
      <c r="R71" s="48"/>
      <c r="S71" s="26"/>
      <c r="T71" s="26"/>
      <c r="U71" s="26"/>
      <c r="V71" s="26"/>
    </row>
    <row r="72" spans="3:22">
      <c r="H72" s="290">
        <v>0</v>
      </c>
      <c r="I72" s="3">
        <v>3</v>
      </c>
      <c r="J72" s="33" t="s">
        <v>10</v>
      </c>
      <c r="K72" s="3">
        <f t="shared" si="12"/>
        <v>25</v>
      </c>
      <c r="L72" s="33" t="s">
        <v>29</v>
      </c>
      <c r="M72" s="393">
        <v>2999</v>
      </c>
      <c r="N72" s="89">
        <f t="shared" si="13"/>
        <v>2516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93">
        <v>414</v>
      </c>
      <c r="N73" s="89">
        <f t="shared" si="13"/>
        <v>2101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36</v>
      </c>
      <c r="L74" s="33" t="s">
        <v>5</v>
      </c>
      <c r="M74" s="393">
        <v>2772</v>
      </c>
      <c r="N74" s="89">
        <f t="shared" si="13"/>
        <v>2041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39</v>
      </c>
      <c r="L75" s="33" t="s">
        <v>39</v>
      </c>
      <c r="M75" s="393">
        <v>0</v>
      </c>
      <c r="N75" s="89">
        <f t="shared" si="13"/>
        <v>1402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7</v>
      </c>
      <c r="J76" s="33" t="s">
        <v>14</v>
      </c>
      <c r="K76" s="14">
        <f t="shared" si="12"/>
        <v>40</v>
      </c>
      <c r="L76" s="77" t="s">
        <v>2</v>
      </c>
      <c r="M76" s="394">
        <v>1504</v>
      </c>
      <c r="N76" s="166">
        <f t="shared" si="13"/>
        <v>1274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62</v>
      </c>
      <c r="M77" s="295">
        <v>59410</v>
      </c>
      <c r="N77" s="171">
        <f>SUM(H90)</f>
        <v>66834</v>
      </c>
      <c r="R77" s="48"/>
      <c r="S77" s="26"/>
      <c r="T77" s="26"/>
      <c r="U77" s="26"/>
      <c r="V77" s="26"/>
    </row>
    <row r="78" spans="3:22">
      <c r="H78" s="89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8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88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>
      <c r="H83" s="88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66834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39" sqref="M3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1" t="s">
        <v>213</v>
      </c>
      <c r="I2" s="3"/>
      <c r="J2" s="182" t="s">
        <v>70</v>
      </c>
      <c r="K2" s="81"/>
      <c r="L2" s="317" t="s">
        <v>196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35051</v>
      </c>
      <c r="I4" s="3">
        <v>33</v>
      </c>
      <c r="J4" s="160" t="s">
        <v>0</v>
      </c>
      <c r="K4" s="120">
        <f>SUM(I4)</f>
        <v>33</v>
      </c>
      <c r="L4" s="310">
        <v>25036</v>
      </c>
      <c r="M4" s="95"/>
      <c r="N4" s="440"/>
      <c r="O4" s="1"/>
      <c r="R4" s="48"/>
      <c r="S4" s="26"/>
      <c r="T4" s="26"/>
      <c r="U4" s="26"/>
      <c r="V4" s="26"/>
    </row>
    <row r="5" spans="8:30" ht="13.5" customHeight="1">
      <c r="H5" s="88">
        <v>9957</v>
      </c>
      <c r="I5" s="3">
        <v>9</v>
      </c>
      <c r="J5" s="3" t="s">
        <v>164</v>
      </c>
      <c r="K5" s="120">
        <f t="shared" ref="K5:K13" si="0">SUM(I5)</f>
        <v>9</v>
      </c>
      <c r="L5" s="311">
        <v>9851</v>
      </c>
      <c r="M5" s="95"/>
      <c r="N5" s="440"/>
      <c r="O5" s="1"/>
      <c r="R5" s="48"/>
      <c r="S5" s="26"/>
      <c r="T5" s="26"/>
      <c r="U5" s="26"/>
      <c r="V5" s="26"/>
    </row>
    <row r="6" spans="8:30" ht="13.5" customHeight="1">
      <c r="H6" s="290">
        <v>9352</v>
      </c>
      <c r="I6" s="3">
        <v>13</v>
      </c>
      <c r="J6" s="160" t="s">
        <v>7</v>
      </c>
      <c r="K6" s="120">
        <f t="shared" si="0"/>
        <v>13</v>
      </c>
      <c r="L6" s="311">
        <v>9168</v>
      </c>
      <c r="M6" s="95"/>
      <c r="N6" s="440"/>
      <c r="O6" s="1"/>
      <c r="R6" s="48"/>
      <c r="S6" s="26"/>
      <c r="T6" s="26"/>
      <c r="U6" s="26"/>
      <c r="V6" s="26"/>
    </row>
    <row r="7" spans="8:30" ht="13.5" customHeight="1">
      <c r="H7" s="88">
        <v>8937</v>
      </c>
      <c r="I7" s="3">
        <v>34</v>
      </c>
      <c r="J7" s="160" t="s">
        <v>1</v>
      </c>
      <c r="K7" s="120">
        <f t="shared" si="0"/>
        <v>34</v>
      </c>
      <c r="L7" s="311">
        <v>8526</v>
      </c>
      <c r="M7" s="95"/>
      <c r="N7" s="440"/>
      <c r="O7" s="1"/>
      <c r="R7" s="48"/>
      <c r="S7" s="26"/>
      <c r="T7" s="26"/>
      <c r="U7" s="26"/>
      <c r="V7" s="26"/>
    </row>
    <row r="8" spans="8:30" ht="13.5" customHeight="1">
      <c r="H8" s="88">
        <v>4932</v>
      </c>
      <c r="I8" s="3">
        <v>24</v>
      </c>
      <c r="J8" s="160" t="s">
        <v>28</v>
      </c>
      <c r="K8" s="120">
        <f t="shared" si="0"/>
        <v>24</v>
      </c>
      <c r="L8" s="311">
        <v>4579</v>
      </c>
      <c r="M8" s="95"/>
      <c r="N8" s="440"/>
      <c r="O8" s="1"/>
      <c r="R8" s="48"/>
      <c r="S8" s="26"/>
      <c r="T8" s="26"/>
      <c r="U8" s="26"/>
      <c r="V8" s="26"/>
    </row>
    <row r="9" spans="8:30" ht="13.5" customHeight="1">
      <c r="H9" s="290">
        <v>4211</v>
      </c>
      <c r="I9" s="3">
        <v>25</v>
      </c>
      <c r="J9" s="160" t="s">
        <v>29</v>
      </c>
      <c r="K9" s="120">
        <f t="shared" si="0"/>
        <v>25</v>
      </c>
      <c r="L9" s="311">
        <v>4227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2526</v>
      </c>
      <c r="I10" s="3">
        <v>20</v>
      </c>
      <c r="J10" s="160" t="s">
        <v>24</v>
      </c>
      <c r="K10" s="120">
        <f t="shared" si="0"/>
        <v>20</v>
      </c>
      <c r="L10" s="311">
        <v>1202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1368</v>
      </c>
      <c r="I11" s="3">
        <v>40</v>
      </c>
      <c r="J11" s="160" t="s">
        <v>2</v>
      </c>
      <c r="K11" s="120">
        <f t="shared" si="0"/>
        <v>40</v>
      </c>
      <c r="L11" s="311">
        <v>771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1048</v>
      </c>
      <c r="I12" s="3">
        <v>26</v>
      </c>
      <c r="J12" s="160" t="s">
        <v>30</v>
      </c>
      <c r="K12" s="120">
        <f t="shared" si="0"/>
        <v>26</v>
      </c>
      <c r="L12" s="311">
        <v>1020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1043</v>
      </c>
      <c r="I13" s="14">
        <v>17</v>
      </c>
      <c r="J13" s="162" t="s">
        <v>21</v>
      </c>
      <c r="K13" s="181">
        <f t="shared" si="0"/>
        <v>17</v>
      </c>
      <c r="L13" s="319">
        <v>1051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1040</v>
      </c>
      <c r="I14" s="220">
        <v>12</v>
      </c>
      <c r="J14" s="221" t="s">
        <v>18</v>
      </c>
      <c r="K14" s="81" t="s">
        <v>8</v>
      </c>
      <c r="L14" s="320">
        <v>72731</v>
      </c>
      <c r="N14" s="48"/>
      <c r="R14" s="48"/>
      <c r="S14" s="26"/>
      <c r="T14" s="26"/>
      <c r="U14" s="26"/>
      <c r="V14" s="26"/>
    </row>
    <row r="15" spans="8:30" ht="13.5" customHeight="1">
      <c r="H15" s="88">
        <v>940</v>
      </c>
      <c r="I15" s="3">
        <v>22</v>
      </c>
      <c r="J15" s="160" t="s">
        <v>26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824</v>
      </c>
      <c r="I16" s="3">
        <v>36</v>
      </c>
      <c r="J16" s="160" t="s">
        <v>5</v>
      </c>
      <c r="K16" s="50"/>
      <c r="R16" s="48"/>
      <c r="S16" s="26"/>
      <c r="T16" s="26"/>
      <c r="U16" s="26"/>
      <c r="V16" s="26"/>
    </row>
    <row r="17" spans="1:22" ht="13.5" customHeight="1">
      <c r="H17" s="88">
        <v>617</v>
      </c>
      <c r="I17" s="3">
        <v>16</v>
      </c>
      <c r="J17" s="160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25">
        <v>552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547</v>
      </c>
      <c r="I19" s="3">
        <v>6</v>
      </c>
      <c r="J19" s="160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488</v>
      </c>
      <c r="I20" s="3">
        <v>1</v>
      </c>
      <c r="J20" s="160" t="s">
        <v>4</v>
      </c>
      <c r="K20" s="120">
        <f>SUM(I4)</f>
        <v>33</v>
      </c>
      <c r="L20" s="160" t="s">
        <v>0</v>
      </c>
      <c r="M20" s="321">
        <v>39820</v>
      </c>
      <c r="N20" s="89">
        <f>SUM(H4)</f>
        <v>35051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206</v>
      </c>
      <c r="D21" s="59" t="s">
        <v>191</v>
      </c>
      <c r="E21" s="59" t="s">
        <v>41</v>
      </c>
      <c r="F21" s="59" t="s">
        <v>50</v>
      </c>
      <c r="G21" s="60" t="s">
        <v>52</v>
      </c>
      <c r="H21" s="88">
        <v>461</v>
      </c>
      <c r="I21" s="3">
        <v>18</v>
      </c>
      <c r="J21" s="160" t="s">
        <v>22</v>
      </c>
      <c r="K21" s="120">
        <f t="shared" ref="K21:K29" si="1">SUM(I5)</f>
        <v>9</v>
      </c>
      <c r="L21" s="3" t="s">
        <v>164</v>
      </c>
      <c r="M21" s="322">
        <v>10266</v>
      </c>
      <c r="N21" s="89">
        <f t="shared" ref="N21:N29" si="2">SUM(H5)</f>
        <v>9957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35051</v>
      </c>
      <c r="D22" s="97">
        <f>SUM(L4)</f>
        <v>25036</v>
      </c>
      <c r="E22" s="55">
        <f t="shared" ref="E22:E31" si="3">SUM(N20/M20*100)</f>
        <v>88.023606228026125</v>
      </c>
      <c r="F22" s="52">
        <f t="shared" ref="F22:F32" si="4">SUM(C22/D22*100)</f>
        <v>140.0023965489695</v>
      </c>
      <c r="G22" s="62"/>
      <c r="H22" s="88">
        <v>352</v>
      </c>
      <c r="I22" s="3">
        <v>31</v>
      </c>
      <c r="J22" s="3" t="s">
        <v>64</v>
      </c>
      <c r="K22" s="120">
        <f t="shared" si="1"/>
        <v>13</v>
      </c>
      <c r="L22" s="160" t="s">
        <v>7</v>
      </c>
      <c r="M22" s="322">
        <v>11574</v>
      </c>
      <c r="N22" s="89">
        <f t="shared" si="2"/>
        <v>9352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164</v>
      </c>
      <c r="C23" s="43">
        <f t="shared" ref="C23:C31" si="5">SUM(H5)</f>
        <v>9957</v>
      </c>
      <c r="D23" s="97">
        <f t="shared" ref="D23:D31" si="6">SUM(L5)</f>
        <v>9851</v>
      </c>
      <c r="E23" s="55">
        <f t="shared" si="3"/>
        <v>96.990064289888949</v>
      </c>
      <c r="F23" s="52">
        <f t="shared" si="4"/>
        <v>101.07603289006192</v>
      </c>
      <c r="G23" s="62"/>
      <c r="H23" s="88">
        <v>171</v>
      </c>
      <c r="I23" s="3">
        <v>5</v>
      </c>
      <c r="J23" s="160" t="s">
        <v>12</v>
      </c>
      <c r="K23" s="120">
        <f t="shared" si="1"/>
        <v>34</v>
      </c>
      <c r="L23" s="160" t="s">
        <v>1</v>
      </c>
      <c r="M23" s="322">
        <v>10848</v>
      </c>
      <c r="N23" s="89">
        <f t="shared" si="2"/>
        <v>8937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7</v>
      </c>
      <c r="C24" s="43">
        <f t="shared" si="5"/>
        <v>9352</v>
      </c>
      <c r="D24" s="97">
        <f t="shared" si="6"/>
        <v>9168</v>
      </c>
      <c r="E24" s="55">
        <f t="shared" si="3"/>
        <v>80.801797131501644</v>
      </c>
      <c r="F24" s="52">
        <f t="shared" si="4"/>
        <v>102.00698080279231</v>
      </c>
      <c r="G24" s="62"/>
      <c r="H24" s="88">
        <v>152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5742</v>
      </c>
      <c r="N24" s="89">
        <f t="shared" si="2"/>
        <v>4932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8937</v>
      </c>
      <c r="D25" s="97">
        <f t="shared" si="6"/>
        <v>8526</v>
      </c>
      <c r="E25" s="55">
        <f t="shared" si="3"/>
        <v>82.383849557522126</v>
      </c>
      <c r="F25" s="52">
        <f t="shared" si="4"/>
        <v>104.82054890921886</v>
      </c>
      <c r="G25" s="62"/>
      <c r="H25" s="88">
        <v>138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2">
        <v>4020</v>
      </c>
      <c r="N25" s="89">
        <f t="shared" si="2"/>
        <v>4211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4932</v>
      </c>
      <c r="D26" s="97">
        <f t="shared" si="6"/>
        <v>4579</v>
      </c>
      <c r="E26" s="55">
        <f t="shared" si="3"/>
        <v>85.893416927899693</v>
      </c>
      <c r="F26" s="52">
        <f t="shared" si="4"/>
        <v>107.70910679187595</v>
      </c>
      <c r="G26" s="72"/>
      <c r="H26" s="290">
        <v>43</v>
      </c>
      <c r="I26" s="3">
        <v>11</v>
      </c>
      <c r="J26" s="160" t="s">
        <v>17</v>
      </c>
      <c r="K26" s="120">
        <f t="shared" si="1"/>
        <v>20</v>
      </c>
      <c r="L26" s="160" t="s">
        <v>24</v>
      </c>
      <c r="M26" s="322">
        <v>1520</v>
      </c>
      <c r="N26" s="89">
        <f t="shared" si="2"/>
        <v>2526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4211</v>
      </c>
      <c r="D27" s="97">
        <f t="shared" si="6"/>
        <v>4227</v>
      </c>
      <c r="E27" s="55">
        <f t="shared" si="3"/>
        <v>104.75124378109453</v>
      </c>
      <c r="F27" s="52">
        <f t="shared" si="4"/>
        <v>99.621480955760589</v>
      </c>
      <c r="G27" s="76"/>
      <c r="H27" s="88">
        <v>20</v>
      </c>
      <c r="I27" s="3">
        <v>4</v>
      </c>
      <c r="J27" s="160" t="s">
        <v>11</v>
      </c>
      <c r="K27" s="120">
        <f t="shared" si="1"/>
        <v>40</v>
      </c>
      <c r="L27" s="160" t="s">
        <v>2</v>
      </c>
      <c r="M27" s="322">
        <v>1338</v>
      </c>
      <c r="N27" s="89">
        <f t="shared" si="2"/>
        <v>1368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2526</v>
      </c>
      <c r="D28" s="97">
        <f t="shared" si="6"/>
        <v>1202</v>
      </c>
      <c r="E28" s="55">
        <f t="shared" si="3"/>
        <v>166.18421052631578</v>
      </c>
      <c r="F28" s="52">
        <f t="shared" si="4"/>
        <v>210.14975041597336</v>
      </c>
      <c r="G28" s="62"/>
      <c r="H28" s="290">
        <v>12</v>
      </c>
      <c r="I28" s="3">
        <v>27</v>
      </c>
      <c r="J28" s="160" t="s">
        <v>31</v>
      </c>
      <c r="K28" s="120">
        <f t="shared" si="1"/>
        <v>26</v>
      </c>
      <c r="L28" s="160" t="s">
        <v>30</v>
      </c>
      <c r="M28" s="322">
        <v>553</v>
      </c>
      <c r="N28" s="89">
        <f t="shared" si="2"/>
        <v>1048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</v>
      </c>
      <c r="C29" s="43">
        <f t="shared" si="5"/>
        <v>1368</v>
      </c>
      <c r="D29" s="97">
        <f t="shared" si="6"/>
        <v>771</v>
      </c>
      <c r="E29" s="55">
        <f t="shared" si="3"/>
        <v>102.24215246636771</v>
      </c>
      <c r="F29" s="52">
        <f t="shared" si="4"/>
        <v>177.43190661478599</v>
      </c>
      <c r="G29" s="73"/>
      <c r="H29" s="88">
        <v>5</v>
      </c>
      <c r="I29" s="3">
        <v>32</v>
      </c>
      <c r="J29" s="160" t="s">
        <v>35</v>
      </c>
      <c r="K29" s="181">
        <f t="shared" si="1"/>
        <v>17</v>
      </c>
      <c r="L29" s="162" t="s">
        <v>21</v>
      </c>
      <c r="M29" s="323">
        <v>1074</v>
      </c>
      <c r="N29" s="89">
        <f t="shared" si="2"/>
        <v>1043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30</v>
      </c>
      <c r="C30" s="43">
        <f t="shared" si="5"/>
        <v>1048</v>
      </c>
      <c r="D30" s="97">
        <f t="shared" si="6"/>
        <v>1020</v>
      </c>
      <c r="E30" s="55">
        <f t="shared" si="3"/>
        <v>189.5117540687161</v>
      </c>
      <c r="F30" s="52">
        <f t="shared" si="4"/>
        <v>102.74509803921568</v>
      </c>
      <c r="G30" s="72"/>
      <c r="H30" s="88">
        <v>1</v>
      </c>
      <c r="I30" s="3">
        <v>15</v>
      </c>
      <c r="J30" s="160" t="s">
        <v>20</v>
      </c>
      <c r="K30" s="114"/>
      <c r="L30" s="333" t="s">
        <v>107</v>
      </c>
      <c r="M30" s="324">
        <v>94473</v>
      </c>
      <c r="N30" s="89">
        <f>SUM(H44)</f>
        <v>84789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1043</v>
      </c>
      <c r="D31" s="97">
        <f t="shared" si="6"/>
        <v>1051</v>
      </c>
      <c r="E31" s="56">
        <f t="shared" si="3"/>
        <v>97.113594040968337</v>
      </c>
      <c r="F31" s="63">
        <f t="shared" si="4"/>
        <v>99.238820171265459</v>
      </c>
      <c r="G31" s="75"/>
      <c r="H31" s="88">
        <v>1</v>
      </c>
      <c r="I31" s="3">
        <v>23</v>
      </c>
      <c r="J31" s="160" t="s">
        <v>27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84789</v>
      </c>
      <c r="D32" s="67">
        <f>SUM(L14)</f>
        <v>72731</v>
      </c>
      <c r="E32" s="68">
        <f>SUM(N30/M30*100)</f>
        <v>89.749452224445079</v>
      </c>
      <c r="F32" s="63">
        <f t="shared" si="4"/>
        <v>116.57890033135803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3</v>
      </c>
      <c r="J33" s="160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08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84789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212</v>
      </c>
      <c r="I48" s="3"/>
      <c r="J48" s="178" t="s">
        <v>104</v>
      </c>
      <c r="K48" s="81"/>
      <c r="L48" s="297" t="s">
        <v>196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283745</v>
      </c>
      <c r="I50" s="160">
        <v>17</v>
      </c>
      <c r="J50" s="160" t="s">
        <v>21</v>
      </c>
      <c r="K50" s="123">
        <f>SUM(I50)</f>
        <v>17</v>
      </c>
      <c r="L50" s="298">
        <v>256155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105992</v>
      </c>
      <c r="I51" s="160">
        <v>36</v>
      </c>
      <c r="J51" s="160" t="s">
        <v>5</v>
      </c>
      <c r="K51" s="123">
        <f t="shared" ref="K51:K59" si="7">SUM(I51)</f>
        <v>36</v>
      </c>
      <c r="L51" s="298">
        <v>79466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20150</v>
      </c>
      <c r="I52" s="160">
        <v>16</v>
      </c>
      <c r="J52" s="160" t="s">
        <v>3</v>
      </c>
      <c r="K52" s="123">
        <f t="shared" si="7"/>
        <v>16</v>
      </c>
      <c r="L52" s="298">
        <v>19721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14915</v>
      </c>
      <c r="I53" s="160">
        <v>26</v>
      </c>
      <c r="J53" s="160" t="s">
        <v>30</v>
      </c>
      <c r="K53" s="123">
        <f t="shared" si="7"/>
        <v>26</v>
      </c>
      <c r="L53" s="298">
        <v>16211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206</v>
      </c>
      <c r="D54" s="59" t="s">
        <v>191</v>
      </c>
      <c r="E54" s="59" t="s">
        <v>41</v>
      </c>
      <c r="F54" s="59" t="s">
        <v>50</v>
      </c>
      <c r="G54" s="60" t="s">
        <v>52</v>
      </c>
      <c r="H54" s="88">
        <v>11526</v>
      </c>
      <c r="I54" s="160">
        <v>24</v>
      </c>
      <c r="J54" s="160" t="s">
        <v>28</v>
      </c>
      <c r="K54" s="123">
        <f t="shared" si="7"/>
        <v>24</v>
      </c>
      <c r="L54" s="298">
        <v>11775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283745</v>
      </c>
      <c r="D55" s="5">
        <f t="shared" ref="D55:D64" si="8">SUM(L50)</f>
        <v>256155</v>
      </c>
      <c r="E55" s="52">
        <f>SUM(N66/M66*100)</f>
        <v>68.09449642782576</v>
      </c>
      <c r="F55" s="52">
        <f t="shared" ref="F55:F65" si="9">SUM(C55/D55*100)</f>
        <v>110.77082235365306</v>
      </c>
      <c r="G55" s="62"/>
      <c r="H55" s="290">
        <v>11343</v>
      </c>
      <c r="I55" s="160">
        <v>40</v>
      </c>
      <c r="J55" s="160" t="s">
        <v>2</v>
      </c>
      <c r="K55" s="123">
        <f t="shared" si="7"/>
        <v>40</v>
      </c>
      <c r="L55" s="298">
        <v>10467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105992</v>
      </c>
      <c r="D56" s="5">
        <f t="shared" si="8"/>
        <v>79466</v>
      </c>
      <c r="E56" s="52">
        <f t="shared" ref="E56:E65" si="11">SUM(N67/M67*100)</f>
        <v>96.668338729536231</v>
      </c>
      <c r="F56" s="52">
        <f t="shared" si="9"/>
        <v>133.38031359323483</v>
      </c>
      <c r="G56" s="62"/>
      <c r="H56" s="88">
        <v>9842</v>
      </c>
      <c r="I56" s="160">
        <v>37</v>
      </c>
      <c r="J56" s="160" t="s">
        <v>37</v>
      </c>
      <c r="K56" s="123">
        <f t="shared" si="7"/>
        <v>37</v>
      </c>
      <c r="L56" s="298">
        <v>6983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20150</v>
      </c>
      <c r="D57" s="5">
        <f t="shared" si="8"/>
        <v>19721</v>
      </c>
      <c r="E57" s="52">
        <f t="shared" si="11"/>
        <v>97.569242688359481</v>
      </c>
      <c r="F57" s="52">
        <f t="shared" si="9"/>
        <v>102.17534607778511</v>
      </c>
      <c r="G57" s="62"/>
      <c r="H57" s="290">
        <v>9575</v>
      </c>
      <c r="I57" s="160">
        <v>33</v>
      </c>
      <c r="J57" s="160" t="s">
        <v>0</v>
      </c>
      <c r="K57" s="123">
        <f t="shared" si="7"/>
        <v>33</v>
      </c>
      <c r="L57" s="298">
        <v>12617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14915</v>
      </c>
      <c r="D58" s="5">
        <f t="shared" si="8"/>
        <v>16211</v>
      </c>
      <c r="E58" s="52">
        <f t="shared" si="11"/>
        <v>74.400159624881525</v>
      </c>
      <c r="F58" s="52">
        <f t="shared" si="9"/>
        <v>92.005428412806125</v>
      </c>
      <c r="G58" s="62"/>
      <c r="H58" s="377">
        <v>9452</v>
      </c>
      <c r="I58" s="162">
        <v>38</v>
      </c>
      <c r="J58" s="162" t="s">
        <v>38</v>
      </c>
      <c r="K58" s="123">
        <f t="shared" si="7"/>
        <v>38</v>
      </c>
      <c r="L58" s="296">
        <v>14442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28</v>
      </c>
      <c r="C59" s="43">
        <f t="shared" si="10"/>
        <v>11526</v>
      </c>
      <c r="D59" s="5">
        <f t="shared" si="8"/>
        <v>11775</v>
      </c>
      <c r="E59" s="52">
        <f t="shared" si="11"/>
        <v>81.043453803965676</v>
      </c>
      <c r="F59" s="52">
        <f t="shared" si="9"/>
        <v>97.885350318471339</v>
      </c>
      <c r="G59" s="72"/>
      <c r="H59" s="377">
        <v>7281</v>
      </c>
      <c r="I59" s="162">
        <v>25</v>
      </c>
      <c r="J59" s="162" t="s">
        <v>29</v>
      </c>
      <c r="K59" s="123">
        <f t="shared" si="7"/>
        <v>25</v>
      </c>
      <c r="L59" s="296">
        <v>7048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</v>
      </c>
      <c r="C60" s="43">
        <f t="shared" si="10"/>
        <v>11343</v>
      </c>
      <c r="D60" s="5">
        <f t="shared" si="8"/>
        <v>10467</v>
      </c>
      <c r="E60" s="52">
        <f t="shared" si="11"/>
        <v>81.928494041170097</v>
      </c>
      <c r="F60" s="52">
        <f t="shared" si="9"/>
        <v>108.36916021782746</v>
      </c>
      <c r="G60" s="62"/>
      <c r="H60" s="384">
        <v>4163</v>
      </c>
      <c r="I60" s="221">
        <v>34</v>
      </c>
      <c r="J60" s="221" t="s">
        <v>1</v>
      </c>
      <c r="K60" s="81" t="s">
        <v>8</v>
      </c>
      <c r="L60" s="411">
        <v>451110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9842</v>
      </c>
      <c r="D61" s="5">
        <f t="shared" si="8"/>
        <v>6983</v>
      </c>
      <c r="E61" s="52">
        <f t="shared" si="11"/>
        <v>105.0709939148073</v>
      </c>
      <c r="F61" s="52">
        <f t="shared" si="9"/>
        <v>140.94228841472147</v>
      </c>
      <c r="G61" s="62"/>
      <c r="H61" s="88">
        <v>3507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0</v>
      </c>
      <c r="C62" s="43">
        <f t="shared" si="10"/>
        <v>9575</v>
      </c>
      <c r="D62" s="5">
        <f t="shared" si="8"/>
        <v>12617</v>
      </c>
      <c r="E62" s="52">
        <f t="shared" si="11"/>
        <v>76.459314860656391</v>
      </c>
      <c r="F62" s="52">
        <f t="shared" si="9"/>
        <v>75.889672663866207</v>
      </c>
      <c r="G62" s="73"/>
      <c r="H62" s="88">
        <v>1455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9452</v>
      </c>
      <c r="D63" s="5">
        <f t="shared" si="8"/>
        <v>14442</v>
      </c>
      <c r="E63" s="52">
        <f t="shared" si="11"/>
        <v>106.70580266425829</v>
      </c>
      <c r="F63" s="52">
        <f t="shared" si="9"/>
        <v>65.447998892120211</v>
      </c>
      <c r="G63" s="72"/>
      <c r="H63" s="88">
        <v>1056</v>
      </c>
      <c r="I63" s="160">
        <v>35</v>
      </c>
      <c r="J63" s="160" t="s">
        <v>36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7281</v>
      </c>
      <c r="D64" s="5">
        <f t="shared" si="8"/>
        <v>7048</v>
      </c>
      <c r="E64" s="57">
        <f t="shared" si="11"/>
        <v>86.493228795438341</v>
      </c>
      <c r="F64" s="52">
        <f t="shared" si="9"/>
        <v>103.30590238365494</v>
      </c>
      <c r="G64" s="75"/>
      <c r="H64" s="122">
        <v>909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497605</v>
      </c>
      <c r="D65" s="67">
        <f>SUM(L60)</f>
        <v>451110</v>
      </c>
      <c r="E65" s="70">
        <f t="shared" si="11"/>
        <v>76.48695384851861</v>
      </c>
      <c r="F65" s="70">
        <f t="shared" si="9"/>
        <v>110.30679878521867</v>
      </c>
      <c r="G65" s="71"/>
      <c r="H65" s="89">
        <v>818</v>
      </c>
      <c r="I65" s="160">
        <v>14</v>
      </c>
      <c r="J65" s="160" t="s">
        <v>19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697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9">
        <v>416693</v>
      </c>
      <c r="N66" s="89">
        <f>SUM(H50)</f>
        <v>283745</v>
      </c>
      <c r="R66" s="48"/>
      <c r="S66" s="26"/>
      <c r="T66" s="26"/>
      <c r="U66" s="26"/>
      <c r="V66" s="26"/>
    </row>
    <row r="67" spans="1:22" ht="13.5" customHeight="1">
      <c r="H67" s="88">
        <v>493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7">
        <v>109645</v>
      </c>
      <c r="N67" s="89">
        <f t="shared" ref="N67:N75" si="13">SUM(H51)</f>
        <v>105992</v>
      </c>
      <c r="R67" s="48"/>
      <c r="S67" s="26"/>
      <c r="T67" s="26"/>
      <c r="U67" s="26"/>
      <c r="V67" s="26"/>
    </row>
    <row r="68" spans="1:22" ht="13.5" customHeight="1">
      <c r="C68" s="26"/>
      <c r="H68" s="88">
        <v>377</v>
      </c>
      <c r="I68" s="160">
        <v>13</v>
      </c>
      <c r="J68" s="160" t="s">
        <v>7</v>
      </c>
      <c r="K68" s="116">
        <f t="shared" si="12"/>
        <v>16</v>
      </c>
      <c r="L68" s="160" t="s">
        <v>3</v>
      </c>
      <c r="M68" s="307">
        <v>20652</v>
      </c>
      <c r="N68" s="89">
        <f t="shared" si="13"/>
        <v>20150</v>
      </c>
      <c r="R68" s="48"/>
      <c r="S68" s="26"/>
      <c r="T68" s="26"/>
      <c r="U68" s="26"/>
      <c r="V68" s="26"/>
    </row>
    <row r="69" spans="1:22" ht="13.5" customHeight="1">
      <c r="H69" s="88">
        <v>107</v>
      </c>
      <c r="I69" s="160">
        <v>9</v>
      </c>
      <c r="J69" s="3" t="s">
        <v>164</v>
      </c>
      <c r="K69" s="116">
        <f t="shared" si="12"/>
        <v>26</v>
      </c>
      <c r="L69" s="160" t="s">
        <v>30</v>
      </c>
      <c r="M69" s="307">
        <v>20047</v>
      </c>
      <c r="N69" s="89">
        <f t="shared" si="13"/>
        <v>14915</v>
      </c>
      <c r="R69" s="48"/>
      <c r="S69" s="26"/>
      <c r="T69" s="26"/>
      <c r="U69" s="26"/>
      <c r="V69" s="26"/>
    </row>
    <row r="70" spans="1:22" ht="13.5" customHeight="1">
      <c r="H70" s="88">
        <v>90</v>
      </c>
      <c r="I70" s="160">
        <v>23</v>
      </c>
      <c r="J70" s="160" t="s">
        <v>27</v>
      </c>
      <c r="K70" s="116">
        <f t="shared" si="12"/>
        <v>24</v>
      </c>
      <c r="L70" s="160" t="s">
        <v>28</v>
      </c>
      <c r="M70" s="307">
        <v>14222</v>
      </c>
      <c r="N70" s="89">
        <f t="shared" si="13"/>
        <v>11526</v>
      </c>
      <c r="R70" s="48"/>
      <c r="S70" s="26"/>
      <c r="T70" s="26"/>
      <c r="U70" s="26"/>
      <c r="V70" s="26"/>
    </row>
    <row r="71" spans="1:22" ht="13.5" customHeight="1">
      <c r="H71" s="193">
        <v>26</v>
      </c>
      <c r="I71" s="160">
        <v>27</v>
      </c>
      <c r="J71" s="160" t="s">
        <v>31</v>
      </c>
      <c r="K71" s="116">
        <f t="shared" si="12"/>
        <v>40</v>
      </c>
      <c r="L71" s="160" t="s">
        <v>2</v>
      </c>
      <c r="M71" s="307">
        <v>13845</v>
      </c>
      <c r="N71" s="89">
        <f t="shared" si="13"/>
        <v>11343</v>
      </c>
      <c r="R71" s="48"/>
      <c r="S71" s="26"/>
      <c r="T71" s="26"/>
      <c r="U71" s="26"/>
      <c r="V71" s="26"/>
    </row>
    <row r="72" spans="1:22" ht="13.5" customHeight="1">
      <c r="H72" s="88">
        <v>25</v>
      </c>
      <c r="I72" s="160">
        <v>39</v>
      </c>
      <c r="J72" s="160" t="s">
        <v>39</v>
      </c>
      <c r="K72" s="116">
        <f t="shared" si="12"/>
        <v>37</v>
      </c>
      <c r="L72" s="160" t="s">
        <v>37</v>
      </c>
      <c r="M72" s="307">
        <v>9367</v>
      </c>
      <c r="N72" s="89">
        <f t="shared" si="13"/>
        <v>9842</v>
      </c>
      <c r="R72" s="48"/>
      <c r="S72" s="26"/>
      <c r="T72" s="26"/>
      <c r="U72" s="26"/>
      <c r="V72" s="26"/>
    </row>
    <row r="73" spans="1:22" ht="13.5" customHeight="1">
      <c r="H73" s="88">
        <v>24</v>
      </c>
      <c r="I73" s="160">
        <v>22</v>
      </c>
      <c r="J73" s="160" t="s">
        <v>26</v>
      </c>
      <c r="K73" s="116">
        <f t="shared" si="12"/>
        <v>33</v>
      </c>
      <c r="L73" s="160" t="s">
        <v>0</v>
      </c>
      <c r="M73" s="307">
        <v>12523</v>
      </c>
      <c r="N73" s="89">
        <f t="shared" si="13"/>
        <v>9575</v>
      </c>
      <c r="R73" s="48"/>
      <c r="S73" s="26"/>
      <c r="T73" s="26"/>
      <c r="U73" s="26"/>
      <c r="V73" s="26"/>
    </row>
    <row r="74" spans="1:22" ht="13.5" customHeight="1">
      <c r="H74" s="290">
        <v>21</v>
      </c>
      <c r="I74" s="160">
        <v>28</v>
      </c>
      <c r="J74" s="160" t="s">
        <v>32</v>
      </c>
      <c r="K74" s="116">
        <f t="shared" si="12"/>
        <v>38</v>
      </c>
      <c r="L74" s="162" t="s">
        <v>38</v>
      </c>
      <c r="M74" s="308">
        <v>8858</v>
      </c>
      <c r="N74" s="89">
        <f t="shared" si="13"/>
        <v>9452</v>
      </c>
      <c r="R74" s="48"/>
      <c r="S74" s="26"/>
      <c r="T74" s="26"/>
      <c r="U74" s="26"/>
      <c r="V74" s="26"/>
    </row>
    <row r="75" spans="1:22" ht="13.5" customHeight="1" thickBot="1">
      <c r="H75" s="88">
        <v>12</v>
      </c>
      <c r="I75" s="160">
        <v>4</v>
      </c>
      <c r="J75" s="160" t="s">
        <v>11</v>
      </c>
      <c r="K75" s="116">
        <f t="shared" si="12"/>
        <v>25</v>
      </c>
      <c r="L75" s="162" t="s">
        <v>29</v>
      </c>
      <c r="M75" s="308">
        <v>8418</v>
      </c>
      <c r="N75" s="166">
        <f t="shared" si="13"/>
        <v>7281</v>
      </c>
      <c r="R75" s="48"/>
      <c r="S75" s="26"/>
      <c r="T75" s="26"/>
      <c r="U75" s="26"/>
      <c r="V75" s="26"/>
    </row>
    <row r="76" spans="1:22" ht="13.5" customHeight="1" thickTop="1">
      <c r="H76" s="290">
        <v>3</v>
      </c>
      <c r="I76" s="160">
        <v>18</v>
      </c>
      <c r="J76" s="160" t="s">
        <v>22</v>
      </c>
      <c r="K76" s="3"/>
      <c r="L76" s="333" t="s">
        <v>107</v>
      </c>
      <c r="M76" s="338">
        <v>650575</v>
      </c>
      <c r="N76" s="171">
        <f>SUM(H90)</f>
        <v>497605</v>
      </c>
      <c r="R76" s="48"/>
      <c r="S76" s="26"/>
      <c r="T76" s="26"/>
      <c r="U76" s="26"/>
      <c r="V76" s="26"/>
    </row>
    <row r="77" spans="1:22" ht="13.5" customHeight="1">
      <c r="H77" s="88">
        <v>1</v>
      </c>
      <c r="I77" s="160">
        <v>11</v>
      </c>
      <c r="J77" s="160" t="s">
        <v>17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90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497605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39" sqref="M3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2" t="s">
        <v>214</v>
      </c>
      <c r="B1" s="463"/>
      <c r="C1" s="463"/>
      <c r="D1" s="463"/>
      <c r="E1" s="463"/>
      <c r="F1" s="463"/>
      <c r="G1" s="463"/>
      <c r="I1" s="385"/>
      <c r="J1" s="396"/>
      <c r="M1" s="16"/>
      <c r="N1" t="s">
        <v>206</v>
      </c>
      <c r="O1" s="403"/>
      <c r="Q1" s="280" t="s">
        <v>191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4"/>
      <c r="O2" s="89"/>
      <c r="P2" s="3"/>
      <c r="Q2" s="404"/>
      <c r="R2" s="401"/>
      <c r="S2" s="402"/>
    </row>
    <row r="3" spans="1:19" ht="13.5" customHeight="1">
      <c r="H3" s="3">
        <v>17</v>
      </c>
      <c r="I3" s="160" t="s">
        <v>21</v>
      </c>
      <c r="J3" s="218">
        <v>445105</v>
      </c>
      <c r="K3" s="196">
        <v>1</v>
      </c>
      <c r="L3" s="3">
        <f>SUM(H3)</f>
        <v>17</v>
      </c>
      <c r="M3" s="160" t="s">
        <v>21</v>
      </c>
      <c r="N3" s="13">
        <f>SUM(J3)</f>
        <v>445105</v>
      </c>
      <c r="O3" s="3">
        <f>SUM(H3)</f>
        <v>17</v>
      </c>
      <c r="P3" s="160" t="s">
        <v>21</v>
      </c>
      <c r="Q3" s="197">
        <v>327851</v>
      </c>
      <c r="R3" s="401"/>
      <c r="S3" s="402"/>
    </row>
    <row r="4" spans="1:19" ht="13.5" customHeight="1">
      <c r="H4" s="3">
        <v>36</v>
      </c>
      <c r="I4" s="160" t="s">
        <v>5</v>
      </c>
      <c r="J4" s="13">
        <v>139269</v>
      </c>
      <c r="K4" s="196">
        <v>2</v>
      </c>
      <c r="L4" s="3">
        <f t="shared" ref="L4:L12" si="0">SUM(H4)</f>
        <v>36</v>
      </c>
      <c r="M4" s="160" t="s">
        <v>5</v>
      </c>
      <c r="N4" s="13">
        <f t="shared" ref="N4:N12" si="1">SUM(J4)</f>
        <v>139269</v>
      </c>
      <c r="O4" s="3">
        <f t="shared" ref="O4:O12" si="2">SUM(H4)</f>
        <v>36</v>
      </c>
      <c r="P4" s="160" t="s">
        <v>5</v>
      </c>
      <c r="Q4" s="86">
        <v>130081</v>
      </c>
      <c r="R4" s="401"/>
      <c r="S4" s="402"/>
    </row>
    <row r="5" spans="1:19" ht="13.5" customHeight="1">
      <c r="H5" s="3">
        <v>26</v>
      </c>
      <c r="I5" s="160" t="s">
        <v>30</v>
      </c>
      <c r="J5" s="13">
        <v>136106</v>
      </c>
      <c r="K5" s="196">
        <v>3</v>
      </c>
      <c r="L5" s="3">
        <f t="shared" si="0"/>
        <v>26</v>
      </c>
      <c r="M5" s="160" t="s">
        <v>30</v>
      </c>
      <c r="N5" s="13">
        <f t="shared" si="1"/>
        <v>136106</v>
      </c>
      <c r="O5" s="3">
        <f t="shared" si="2"/>
        <v>26</v>
      </c>
      <c r="P5" s="160" t="s">
        <v>30</v>
      </c>
      <c r="Q5" s="86">
        <v>145764</v>
      </c>
    </row>
    <row r="6" spans="1:19" ht="13.5" customHeight="1">
      <c r="H6" s="3">
        <v>31</v>
      </c>
      <c r="I6" s="160" t="s">
        <v>64</v>
      </c>
      <c r="J6" s="218">
        <v>88275</v>
      </c>
      <c r="K6" s="196">
        <v>4</v>
      </c>
      <c r="L6" s="3">
        <f t="shared" si="0"/>
        <v>31</v>
      </c>
      <c r="M6" s="160" t="s">
        <v>64</v>
      </c>
      <c r="N6" s="13">
        <f t="shared" si="1"/>
        <v>88275</v>
      </c>
      <c r="O6" s="3">
        <f t="shared" si="2"/>
        <v>31</v>
      </c>
      <c r="P6" s="160" t="s">
        <v>64</v>
      </c>
      <c r="Q6" s="86">
        <v>88360</v>
      </c>
    </row>
    <row r="7" spans="1:19" ht="13.5" customHeight="1">
      <c r="H7" s="3">
        <v>33</v>
      </c>
      <c r="I7" s="160" t="s">
        <v>0</v>
      </c>
      <c r="J7" s="218">
        <v>77198</v>
      </c>
      <c r="K7" s="196">
        <v>5</v>
      </c>
      <c r="L7" s="3">
        <f t="shared" si="0"/>
        <v>33</v>
      </c>
      <c r="M7" s="160" t="s">
        <v>0</v>
      </c>
      <c r="N7" s="13">
        <f t="shared" si="1"/>
        <v>77198</v>
      </c>
      <c r="O7" s="3">
        <f t="shared" si="2"/>
        <v>33</v>
      </c>
      <c r="P7" s="160" t="s">
        <v>0</v>
      </c>
      <c r="Q7" s="86">
        <v>72355</v>
      </c>
    </row>
    <row r="8" spans="1:19" ht="13.5" customHeight="1">
      <c r="H8" s="33">
        <v>40</v>
      </c>
      <c r="I8" s="160" t="s">
        <v>2</v>
      </c>
      <c r="J8" s="13">
        <v>68835</v>
      </c>
      <c r="K8" s="196">
        <v>6</v>
      </c>
      <c r="L8" s="3">
        <f t="shared" si="0"/>
        <v>40</v>
      </c>
      <c r="M8" s="160" t="s">
        <v>2</v>
      </c>
      <c r="N8" s="13">
        <f t="shared" si="1"/>
        <v>68835</v>
      </c>
      <c r="O8" s="3">
        <f t="shared" si="2"/>
        <v>40</v>
      </c>
      <c r="P8" s="160" t="s">
        <v>2</v>
      </c>
      <c r="Q8" s="86">
        <v>66363</v>
      </c>
    </row>
    <row r="9" spans="1:19" ht="13.5" customHeight="1">
      <c r="H9" s="14">
        <v>16</v>
      </c>
      <c r="I9" s="162" t="s">
        <v>3</v>
      </c>
      <c r="J9" s="13">
        <v>65450</v>
      </c>
      <c r="K9" s="196">
        <v>7</v>
      </c>
      <c r="L9" s="3">
        <f t="shared" si="0"/>
        <v>16</v>
      </c>
      <c r="M9" s="162" t="s">
        <v>3</v>
      </c>
      <c r="N9" s="13">
        <f t="shared" si="1"/>
        <v>65450</v>
      </c>
      <c r="O9" s="3">
        <f t="shared" si="2"/>
        <v>16</v>
      </c>
      <c r="P9" s="162" t="s">
        <v>3</v>
      </c>
      <c r="Q9" s="86">
        <v>73449</v>
      </c>
    </row>
    <row r="10" spans="1:19" ht="13.5" customHeight="1">
      <c r="H10" s="3">
        <v>34</v>
      </c>
      <c r="I10" s="160" t="s">
        <v>1</v>
      </c>
      <c r="J10" s="13">
        <v>64863</v>
      </c>
      <c r="K10" s="196">
        <v>8</v>
      </c>
      <c r="L10" s="3">
        <f t="shared" si="0"/>
        <v>34</v>
      </c>
      <c r="M10" s="160" t="s">
        <v>1</v>
      </c>
      <c r="N10" s="13">
        <f t="shared" si="1"/>
        <v>64863</v>
      </c>
      <c r="O10" s="3">
        <f t="shared" si="2"/>
        <v>34</v>
      </c>
      <c r="P10" s="160" t="s">
        <v>1</v>
      </c>
      <c r="Q10" s="86">
        <v>61570</v>
      </c>
    </row>
    <row r="11" spans="1:19" ht="13.5" customHeight="1">
      <c r="H11" s="14">
        <v>2</v>
      </c>
      <c r="I11" s="162" t="s">
        <v>6</v>
      </c>
      <c r="J11" s="13">
        <v>52847</v>
      </c>
      <c r="K11" s="196">
        <v>9</v>
      </c>
      <c r="L11" s="3">
        <f t="shared" si="0"/>
        <v>2</v>
      </c>
      <c r="M11" s="162" t="s">
        <v>6</v>
      </c>
      <c r="N11" s="13">
        <f t="shared" si="1"/>
        <v>52847</v>
      </c>
      <c r="O11" s="3">
        <f t="shared" si="2"/>
        <v>2</v>
      </c>
      <c r="P11" s="162" t="s">
        <v>6</v>
      </c>
      <c r="Q11" s="86">
        <v>54354</v>
      </c>
    </row>
    <row r="12" spans="1:19" ht="13.5" customHeight="1" thickBot="1">
      <c r="H12" s="272">
        <v>13</v>
      </c>
      <c r="I12" s="378" t="s">
        <v>7</v>
      </c>
      <c r="J12" s="419">
        <v>48583</v>
      </c>
      <c r="K12" s="195">
        <v>10</v>
      </c>
      <c r="L12" s="3">
        <f t="shared" si="0"/>
        <v>13</v>
      </c>
      <c r="M12" s="378" t="s">
        <v>7</v>
      </c>
      <c r="N12" s="113">
        <f t="shared" si="1"/>
        <v>48583</v>
      </c>
      <c r="O12" s="14">
        <f t="shared" si="2"/>
        <v>13</v>
      </c>
      <c r="P12" s="378" t="s">
        <v>7</v>
      </c>
      <c r="Q12" s="198">
        <v>55075</v>
      </c>
    </row>
    <row r="13" spans="1:19" ht="13.5" customHeight="1" thickTop="1" thickBot="1">
      <c r="H13" s="121">
        <v>25</v>
      </c>
      <c r="I13" s="174" t="s">
        <v>29</v>
      </c>
      <c r="J13" s="421">
        <v>43209</v>
      </c>
      <c r="K13" s="103"/>
      <c r="L13" s="78"/>
      <c r="M13" s="163"/>
      <c r="N13" s="337">
        <f>SUM(J43)</f>
        <v>1510177</v>
      </c>
      <c r="O13" s="3"/>
      <c r="P13" s="271" t="s">
        <v>8</v>
      </c>
      <c r="Q13" s="199">
        <v>1413974</v>
      </c>
    </row>
    <row r="14" spans="1:19" ht="13.5" customHeight="1">
      <c r="B14" s="19"/>
      <c r="H14" s="3">
        <v>38</v>
      </c>
      <c r="I14" s="160" t="s">
        <v>38</v>
      </c>
      <c r="J14" s="218">
        <v>40719</v>
      </c>
      <c r="K14" s="103"/>
      <c r="L14" s="26"/>
      <c r="N14" t="s">
        <v>59</v>
      </c>
      <c r="O14"/>
    </row>
    <row r="15" spans="1:19" ht="13.5" customHeight="1">
      <c r="H15" s="3">
        <v>24</v>
      </c>
      <c r="I15" s="160" t="s">
        <v>28</v>
      </c>
      <c r="J15" s="13">
        <v>39548</v>
      </c>
      <c r="K15" s="103"/>
      <c r="L15" s="26"/>
      <c r="M15" t="s">
        <v>209</v>
      </c>
      <c r="N15" s="15"/>
      <c r="O15"/>
      <c r="P15" t="s">
        <v>210</v>
      </c>
      <c r="Q15" s="85" t="s">
        <v>183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31323</v>
      </c>
      <c r="K16" s="103"/>
      <c r="L16" s="3">
        <f>SUM(L3)</f>
        <v>17</v>
      </c>
      <c r="M16" s="13">
        <f>SUM(N3)</f>
        <v>445105</v>
      </c>
      <c r="N16" s="160" t="s">
        <v>21</v>
      </c>
      <c r="O16" s="3">
        <f>SUM(O3)</f>
        <v>17</v>
      </c>
      <c r="P16" s="13">
        <f>SUM(M16)</f>
        <v>445105</v>
      </c>
      <c r="Q16" s="276">
        <v>487748</v>
      </c>
      <c r="R16" s="79"/>
    </row>
    <row r="17" spans="2:20" ht="13.5" customHeight="1">
      <c r="C17" s="15"/>
      <c r="E17" s="17"/>
      <c r="H17" s="3">
        <v>3</v>
      </c>
      <c r="I17" s="160" t="s">
        <v>10</v>
      </c>
      <c r="J17" s="13">
        <v>22773</v>
      </c>
      <c r="K17" s="103"/>
      <c r="L17" s="3">
        <f t="shared" ref="L17:L25" si="3">SUM(L4)</f>
        <v>36</v>
      </c>
      <c r="M17" s="13">
        <f t="shared" ref="M17:M25" si="4">SUM(N4)</f>
        <v>139269</v>
      </c>
      <c r="N17" s="160" t="s">
        <v>5</v>
      </c>
      <c r="O17" s="3">
        <f t="shared" ref="O17:O25" si="5">SUM(O4)</f>
        <v>36</v>
      </c>
      <c r="P17" s="13">
        <f t="shared" ref="P17:P25" si="6">SUM(M17)</f>
        <v>139269</v>
      </c>
      <c r="Q17" s="277">
        <v>136941</v>
      </c>
      <c r="R17" s="79"/>
      <c r="S17" s="42"/>
    </row>
    <row r="18" spans="2:20" ht="13.5" customHeight="1">
      <c r="C18" s="15"/>
      <c r="E18" s="17"/>
      <c r="H18" s="3">
        <v>1</v>
      </c>
      <c r="I18" s="160" t="s">
        <v>4</v>
      </c>
      <c r="J18" s="13">
        <v>21743</v>
      </c>
      <c r="K18" s="103"/>
      <c r="L18" s="3">
        <f t="shared" si="3"/>
        <v>26</v>
      </c>
      <c r="M18" s="13">
        <f t="shared" si="4"/>
        <v>136106</v>
      </c>
      <c r="N18" s="160" t="s">
        <v>30</v>
      </c>
      <c r="O18" s="3">
        <f t="shared" si="5"/>
        <v>26</v>
      </c>
      <c r="P18" s="13">
        <f t="shared" si="6"/>
        <v>136106</v>
      </c>
      <c r="Q18" s="277">
        <v>136133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13">
        <v>17710</v>
      </c>
      <c r="L19" s="3">
        <f t="shared" si="3"/>
        <v>31</v>
      </c>
      <c r="M19" s="13">
        <f t="shared" si="4"/>
        <v>88275</v>
      </c>
      <c r="N19" s="160" t="s">
        <v>64</v>
      </c>
      <c r="O19" s="3">
        <f t="shared" si="5"/>
        <v>31</v>
      </c>
      <c r="P19" s="13">
        <f t="shared" si="6"/>
        <v>88275</v>
      </c>
      <c r="Q19" s="277">
        <v>83224</v>
      </c>
      <c r="R19" s="79"/>
      <c r="S19" s="124"/>
    </row>
    <row r="20" spans="2:20" ht="13.5" customHeight="1">
      <c r="B20" s="18"/>
      <c r="C20" s="15"/>
      <c r="E20" s="17"/>
      <c r="H20" s="3">
        <v>9</v>
      </c>
      <c r="I20" s="3" t="s">
        <v>164</v>
      </c>
      <c r="J20" s="136">
        <v>17639</v>
      </c>
      <c r="L20" s="3">
        <f t="shared" si="3"/>
        <v>33</v>
      </c>
      <c r="M20" s="13">
        <f t="shared" si="4"/>
        <v>77198</v>
      </c>
      <c r="N20" s="160" t="s">
        <v>0</v>
      </c>
      <c r="O20" s="3">
        <f t="shared" si="5"/>
        <v>33</v>
      </c>
      <c r="P20" s="13">
        <f t="shared" si="6"/>
        <v>77198</v>
      </c>
      <c r="Q20" s="277">
        <v>80092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13726</v>
      </c>
      <c r="L21" s="3">
        <f t="shared" si="3"/>
        <v>40</v>
      </c>
      <c r="M21" s="13">
        <f t="shared" si="4"/>
        <v>68835</v>
      </c>
      <c r="N21" s="160" t="s">
        <v>2</v>
      </c>
      <c r="O21" s="3">
        <f t="shared" si="5"/>
        <v>40</v>
      </c>
      <c r="P21" s="13">
        <f t="shared" si="6"/>
        <v>68835</v>
      </c>
      <c r="Q21" s="277">
        <v>70598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157</v>
      </c>
      <c r="J22" s="218">
        <v>11778</v>
      </c>
      <c r="K22" s="15"/>
      <c r="L22" s="3">
        <f t="shared" si="3"/>
        <v>16</v>
      </c>
      <c r="M22" s="13">
        <f t="shared" si="4"/>
        <v>65450</v>
      </c>
      <c r="N22" s="162" t="s">
        <v>3</v>
      </c>
      <c r="O22" s="3">
        <f t="shared" si="5"/>
        <v>16</v>
      </c>
      <c r="P22" s="13">
        <f t="shared" si="6"/>
        <v>65450</v>
      </c>
      <c r="Q22" s="277">
        <v>62114</v>
      </c>
      <c r="R22" s="79"/>
    </row>
    <row r="23" spans="2:20" ht="13.5" customHeight="1">
      <c r="B23" s="18"/>
      <c r="C23" s="15"/>
      <c r="E23" s="17"/>
      <c r="H23" s="3">
        <v>15</v>
      </c>
      <c r="I23" s="160" t="s">
        <v>20</v>
      </c>
      <c r="J23" s="13">
        <v>11292</v>
      </c>
      <c r="K23" s="15"/>
      <c r="L23" s="3">
        <f t="shared" si="3"/>
        <v>34</v>
      </c>
      <c r="M23" s="13">
        <f t="shared" si="4"/>
        <v>64863</v>
      </c>
      <c r="N23" s="160" t="s">
        <v>1</v>
      </c>
      <c r="O23" s="3">
        <f t="shared" si="5"/>
        <v>34</v>
      </c>
      <c r="P23" s="13">
        <f t="shared" si="6"/>
        <v>64863</v>
      </c>
      <c r="Q23" s="277">
        <v>60537</v>
      </c>
      <c r="R23" s="79"/>
      <c r="S23" s="42"/>
    </row>
    <row r="24" spans="2:20" ht="13.5" customHeight="1">
      <c r="C24" s="15"/>
      <c r="E24" s="17"/>
      <c r="H24" s="3">
        <v>11</v>
      </c>
      <c r="I24" s="160" t="s">
        <v>17</v>
      </c>
      <c r="J24" s="413">
        <v>9832</v>
      </c>
      <c r="K24" s="15"/>
      <c r="L24" s="3">
        <f t="shared" si="3"/>
        <v>2</v>
      </c>
      <c r="M24" s="13">
        <f t="shared" si="4"/>
        <v>52847</v>
      </c>
      <c r="N24" s="162" t="s">
        <v>6</v>
      </c>
      <c r="O24" s="3">
        <f t="shared" si="5"/>
        <v>2</v>
      </c>
      <c r="P24" s="13">
        <f t="shared" si="6"/>
        <v>52847</v>
      </c>
      <c r="Q24" s="277">
        <v>44847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7506</v>
      </c>
      <c r="K25" s="15"/>
      <c r="L25" s="14">
        <f t="shared" si="3"/>
        <v>13</v>
      </c>
      <c r="M25" s="113">
        <f t="shared" si="4"/>
        <v>48583</v>
      </c>
      <c r="N25" s="378" t="s">
        <v>7</v>
      </c>
      <c r="O25" s="14">
        <f t="shared" si="5"/>
        <v>13</v>
      </c>
      <c r="P25" s="113">
        <f t="shared" si="6"/>
        <v>48583</v>
      </c>
      <c r="Q25" s="278">
        <v>47590</v>
      </c>
      <c r="R25" s="126" t="s">
        <v>73</v>
      </c>
      <c r="S25" s="28"/>
      <c r="T25" s="28"/>
    </row>
    <row r="26" spans="2:20" ht="13.5" customHeight="1" thickTop="1">
      <c r="H26" s="3">
        <v>35</v>
      </c>
      <c r="I26" s="160" t="s">
        <v>36</v>
      </c>
      <c r="J26" s="13">
        <v>6775</v>
      </c>
      <c r="K26" s="15"/>
      <c r="L26" s="114"/>
      <c r="M26" s="161">
        <f>SUM(J43-(M16+M17+M18+M19+M20+M21+M22+M23+M24+M25))</f>
        <v>323646</v>
      </c>
      <c r="N26" s="219" t="s">
        <v>45</v>
      </c>
      <c r="O26" s="115"/>
      <c r="P26" s="161">
        <f>SUM(M26)</f>
        <v>323646</v>
      </c>
      <c r="Q26" s="161"/>
      <c r="R26" s="175">
        <v>1527636</v>
      </c>
      <c r="T26" s="28"/>
    </row>
    <row r="27" spans="2:20" ht="13.5" customHeight="1">
      <c r="H27" s="3">
        <v>27</v>
      </c>
      <c r="I27" s="160" t="s">
        <v>31</v>
      </c>
      <c r="J27" s="136">
        <v>6627</v>
      </c>
      <c r="K27" s="15"/>
      <c r="M27" t="s">
        <v>192</v>
      </c>
      <c r="O27" s="110"/>
      <c r="P27" s="28" t="s">
        <v>193</v>
      </c>
    </row>
    <row r="28" spans="2:20" ht="13.5" customHeight="1">
      <c r="G28" s="17"/>
      <c r="H28" s="3">
        <v>12</v>
      </c>
      <c r="I28" s="160" t="s">
        <v>18</v>
      </c>
      <c r="J28" s="13">
        <v>3668</v>
      </c>
      <c r="K28" s="15"/>
      <c r="M28" s="86">
        <f t="shared" ref="M28:M37" si="7">SUM(Q3)</f>
        <v>327851</v>
      </c>
      <c r="N28" s="160" t="s">
        <v>21</v>
      </c>
      <c r="O28" s="3">
        <f>SUM(L3)</f>
        <v>17</v>
      </c>
      <c r="P28" s="86">
        <f t="shared" ref="P28:P37" si="8">SUM(Q3)</f>
        <v>327851</v>
      </c>
    </row>
    <row r="29" spans="2:20" ht="13.5" customHeight="1">
      <c r="H29" s="3">
        <v>29</v>
      </c>
      <c r="I29" s="160" t="s">
        <v>54</v>
      </c>
      <c r="J29" s="13">
        <v>3523</v>
      </c>
      <c r="K29" s="15"/>
      <c r="M29" s="86">
        <f t="shared" si="7"/>
        <v>130081</v>
      </c>
      <c r="N29" s="160" t="s">
        <v>5</v>
      </c>
      <c r="O29" s="3">
        <f t="shared" ref="O29:O37" si="9">SUM(L4)</f>
        <v>36</v>
      </c>
      <c r="P29" s="86">
        <f t="shared" si="8"/>
        <v>130081</v>
      </c>
    </row>
    <row r="30" spans="2:20" ht="13.5" customHeight="1">
      <c r="H30" s="3">
        <v>20</v>
      </c>
      <c r="I30" s="160" t="s">
        <v>24</v>
      </c>
      <c r="J30" s="13">
        <v>3455</v>
      </c>
      <c r="K30" s="15"/>
      <c r="M30" s="86">
        <f t="shared" si="7"/>
        <v>145764</v>
      </c>
      <c r="N30" s="160" t="s">
        <v>30</v>
      </c>
      <c r="O30" s="3">
        <f t="shared" si="9"/>
        <v>26</v>
      </c>
      <c r="P30" s="86">
        <f t="shared" si="8"/>
        <v>145764</v>
      </c>
    </row>
    <row r="31" spans="2:20" ht="13.5" customHeight="1">
      <c r="H31" s="3">
        <v>10</v>
      </c>
      <c r="I31" s="160" t="s">
        <v>16</v>
      </c>
      <c r="J31" s="13">
        <v>2550</v>
      </c>
      <c r="K31" s="15"/>
      <c r="M31" s="86">
        <f t="shared" si="7"/>
        <v>88360</v>
      </c>
      <c r="N31" s="160" t="s">
        <v>64</v>
      </c>
      <c r="O31" s="3">
        <f t="shared" si="9"/>
        <v>31</v>
      </c>
      <c r="P31" s="86">
        <f t="shared" si="8"/>
        <v>88360</v>
      </c>
    </row>
    <row r="32" spans="2:20" ht="13.5" customHeight="1">
      <c r="H32" s="3">
        <v>39</v>
      </c>
      <c r="I32" s="160" t="s">
        <v>39</v>
      </c>
      <c r="J32" s="13">
        <v>2070</v>
      </c>
      <c r="K32" s="15"/>
      <c r="M32" s="86">
        <f t="shared" si="7"/>
        <v>72355</v>
      </c>
      <c r="N32" s="160" t="s">
        <v>0</v>
      </c>
      <c r="O32" s="3">
        <f t="shared" si="9"/>
        <v>33</v>
      </c>
      <c r="P32" s="86">
        <f t="shared" si="8"/>
        <v>72355</v>
      </c>
      <c r="S32" s="10"/>
    </row>
    <row r="33" spans="8:21" ht="13.5" customHeight="1">
      <c r="H33" s="3">
        <v>23</v>
      </c>
      <c r="I33" s="160" t="s">
        <v>27</v>
      </c>
      <c r="J33" s="136">
        <v>1258</v>
      </c>
      <c r="K33" s="15"/>
      <c r="M33" s="86">
        <f t="shared" si="7"/>
        <v>66363</v>
      </c>
      <c r="N33" s="160" t="s">
        <v>2</v>
      </c>
      <c r="O33" s="3">
        <f t="shared" si="9"/>
        <v>40</v>
      </c>
      <c r="P33" s="86">
        <f t="shared" si="8"/>
        <v>66363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1128</v>
      </c>
      <c r="K34" s="15"/>
      <c r="M34" s="86">
        <f t="shared" si="7"/>
        <v>73449</v>
      </c>
      <c r="N34" s="162" t="s">
        <v>3</v>
      </c>
      <c r="O34" s="3">
        <f t="shared" si="9"/>
        <v>16</v>
      </c>
      <c r="P34" s="86">
        <f t="shared" si="8"/>
        <v>73449</v>
      </c>
      <c r="S34" s="28"/>
      <c r="T34" s="28"/>
    </row>
    <row r="35" spans="8:21" ht="13.5" customHeight="1">
      <c r="H35" s="3">
        <v>4</v>
      </c>
      <c r="I35" s="160" t="s">
        <v>11</v>
      </c>
      <c r="J35" s="13">
        <v>841</v>
      </c>
      <c r="K35" s="15"/>
      <c r="M35" s="86">
        <f t="shared" si="7"/>
        <v>61570</v>
      </c>
      <c r="N35" s="160" t="s">
        <v>1</v>
      </c>
      <c r="O35" s="3">
        <f t="shared" si="9"/>
        <v>34</v>
      </c>
      <c r="P35" s="86">
        <f t="shared" si="8"/>
        <v>61570</v>
      </c>
      <c r="S35" s="28"/>
    </row>
    <row r="36" spans="8:21" ht="13.5" customHeight="1">
      <c r="H36" s="3">
        <v>32</v>
      </c>
      <c r="I36" s="160" t="s">
        <v>35</v>
      </c>
      <c r="J36" s="13">
        <v>701</v>
      </c>
      <c r="K36" s="15"/>
      <c r="M36" s="86">
        <f t="shared" si="7"/>
        <v>54354</v>
      </c>
      <c r="N36" s="162" t="s">
        <v>6</v>
      </c>
      <c r="O36" s="3">
        <f t="shared" si="9"/>
        <v>2</v>
      </c>
      <c r="P36" s="86">
        <f t="shared" si="8"/>
        <v>54354</v>
      </c>
      <c r="S36" s="28"/>
    </row>
    <row r="37" spans="8:21" ht="13.5" customHeight="1" thickBot="1">
      <c r="H37" s="3">
        <v>18</v>
      </c>
      <c r="I37" s="160" t="s">
        <v>22</v>
      </c>
      <c r="J37" s="218">
        <v>679</v>
      </c>
      <c r="K37" s="15"/>
      <c r="M37" s="112">
        <f t="shared" si="7"/>
        <v>55075</v>
      </c>
      <c r="N37" s="378" t="s">
        <v>7</v>
      </c>
      <c r="O37" s="14">
        <f t="shared" si="9"/>
        <v>13</v>
      </c>
      <c r="P37" s="112">
        <f t="shared" si="8"/>
        <v>55075</v>
      </c>
      <c r="S37" s="28"/>
    </row>
    <row r="38" spans="8:21" ht="13.5" customHeight="1" thickTop="1">
      <c r="H38" s="3">
        <v>5</v>
      </c>
      <c r="I38" s="160" t="s">
        <v>12</v>
      </c>
      <c r="J38" s="87">
        <v>601</v>
      </c>
      <c r="K38" s="15"/>
      <c r="M38" s="343">
        <f>SUM(Q13-(Q3+Q4+Q5+Q6+Q7+Q8+Q9+Q10+Q11+Q12))</f>
        <v>338752</v>
      </c>
      <c r="N38" s="412" t="s">
        <v>187</v>
      </c>
      <c r="O38" s="345"/>
      <c r="P38" s="346">
        <f>SUM(M38)</f>
        <v>338752</v>
      </c>
      <c r="U38" s="28"/>
    </row>
    <row r="39" spans="8:21" ht="13.5" customHeight="1">
      <c r="H39" s="3">
        <v>19</v>
      </c>
      <c r="I39" s="160" t="s">
        <v>23</v>
      </c>
      <c r="J39" s="13">
        <v>467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274</v>
      </c>
      <c r="K40" s="15"/>
    </row>
    <row r="41" spans="8:21" ht="13.5" customHeight="1">
      <c r="H41" s="3">
        <v>28</v>
      </c>
      <c r="I41" s="160" t="s">
        <v>32</v>
      </c>
      <c r="J41" s="218">
        <v>231</v>
      </c>
      <c r="K41" s="15"/>
    </row>
    <row r="42" spans="8:21" ht="13.5" customHeight="1" thickBot="1">
      <c r="H42" s="14">
        <v>8</v>
      </c>
      <c r="I42" s="162" t="s">
        <v>15</v>
      </c>
      <c r="J42" s="414">
        <v>0</v>
      </c>
      <c r="K42" s="15"/>
    </row>
    <row r="43" spans="8:21" ht="13.5" customHeight="1" thickTop="1">
      <c r="H43" s="114"/>
      <c r="I43" s="292" t="s">
        <v>8</v>
      </c>
      <c r="J43" s="293">
        <f>SUM(J3:J42)</f>
        <v>1510177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3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206</v>
      </c>
      <c r="D52" s="8" t="s">
        <v>191</v>
      </c>
      <c r="E52" s="24" t="s">
        <v>43</v>
      </c>
      <c r="F52" s="23" t="s">
        <v>42</v>
      </c>
      <c r="G52" s="8" t="s">
        <v>175</v>
      </c>
      <c r="I52" s="42"/>
      <c r="J52" s="159"/>
      <c r="N52" s="30"/>
      <c r="S52" s="387"/>
    </row>
    <row r="53" spans="1:19" ht="13.5" customHeight="1">
      <c r="A53" s="9">
        <v>1</v>
      </c>
      <c r="B53" s="160" t="s">
        <v>21</v>
      </c>
      <c r="C53" s="415">
        <f>SUM(J3)</f>
        <v>445105</v>
      </c>
      <c r="D53" s="87">
        <f t="shared" ref="D53:D63" si="10">SUM(Q3)</f>
        <v>327851</v>
      </c>
      <c r="E53" s="80">
        <f t="shared" ref="E53:E62" si="11">SUM(P16/Q16*100)</f>
        <v>91.257165585507266</v>
      </c>
      <c r="F53" s="20">
        <f t="shared" ref="F53:F63" si="12">SUM(C53/D53*100)</f>
        <v>135.76441737252594</v>
      </c>
      <c r="G53" s="21"/>
      <c r="I53" s="42"/>
      <c r="J53" s="159"/>
    </row>
    <row r="54" spans="1:19" ht="13.5" customHeight="1">
      <c r="A54" s="9">
        <v>2</v>
      </c>
      <c r="B54" s="160" t="s">
        <v>5</v>
      </c>
      <c r="C54" s="415">
        <f t="shared" ref="C54:C62" si="13">SUM(J4)</f>
        <v>139269</v>
      </c>
      <c r="D54" s="87">
        <f t="shared" si="10"/>
        <v>130081</v>
      </c>
      <c r="E54" s="80">
        <f t="shared" si="11"/>
        <v>101.70000219072448</v>
      </c>
      <c r="F54" s="398">
        <f t="shared" si="12"/>
        <v>107.06329133386122</v>
      </c>
      <c r="G54" s="21"/>
      <c r="M54" s="386"/>
      <c r="N54" s="17"/>
    </row>
    <row r="55" spans="1:19" ht="13.5" customHeight="1">
      <c r="A55" s="9">
        <v>3</v>
      </c>
      <c r="B55" s="160" t="s">
        <v>30</v>
      </c>
      <c r="C55" s="415">
        <f t="shared" si="13"/>
        <v>136106</v>
      </c>
      <c r="D55" s="87">
        <f t="shared" si="10"/>
        <v>145764</v>
      </c>
      <c r="E55" s="80">
        <f t="shared" si="11"/>
        <v>99.980166454863991</v>
      </c>
      <c r="F55" s="20">
        <f t="shared" si="12"/>
        <v>93.374221344090444</v>
      </c>
      <c r="G55" s="21"/>
      <c r="I55" s="464"/>
      <c r="J55" s="465"/>
    </row>
    <row r="56" spans="1:19" ht="13.5" customHeight="1">
      <c r="A56" s="9">
        <v>4</v>
      </c>
      <c r="B56" s="160" t="s">
        <v>64</v>
      </c>
      <c r="C56" s="415">
        <f t="shared" si="13"/>
        <v>88275</v>
      </c>
      <c r="D56" s="87">
        <f t="shared" si="10"/>
        <v>88360</v>
      </c>
      <c r="E56" s="80">
        <f t="shared" si="11"/>
        <v>106.06916274151688</v>
      </c>
      <c r="F56" s="20">
        <f t="shared" si="12"/>
        <v>99.903802625622447</v>
      </c>
      <c r="G56" s="21"/>
      <c r="I56" s="464"/>
      <c r="J56" s="465"/>
    </row>
    <row r="57" spans="1:19" ht="13.5" customHeight="1">
      <c r="A57" s="9">
        <v>5</v>
      </c>
      <c r="B57" s="160" t="s">
        <v>0</v>
      </c>
      <c r="C57" s="415">
        <f t="shared" si="13"/>
        <v>77198</v>
      </c>
      <c r="D57" s="87">
        <f t="shared" si="10"/>
        <v>72355</v>
      </c>
      <c r="E57" s="80">
        <f t="shared" si="11"/>
        <v>96.386655346351688</v>
      </c>
      <c r="F57" s="20">
        <f t="shared" si="12"/>
        <v>106.69338677354709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15">
        <f t="shared" si="13"/>
        <v>68835</v>
      </c>
      <c r="D58" s="87">
        <f t="shared" si="10"/>
        <v>66363</v>
      </c>
      <c r="E58" s="80">
        <f t="shared" si="11"/>
        <v>97.502762117907025</v>
      </c>
      <c r="F58" s="20">
        <f t="shared" si="12"/>
        <v>103.72496722571312</v>
      </c>
      <c r="G58" s="21"/>
    </row>
    <row r="59" spans="1:19" ht="13.5" customHeight="1">
      <c r="A59" s="9">
        <v>7</v>
      </c>
      <c r="B59" s="162" t="s">
        <v>3</v>
      </c>
      <c r="C59" s="415">
        <f t="shared" si="13"/>
        <v>65450</v>
      </c>
      <c r="D59" s="87">
        <f t="shared" si="10"/>
        <v>73449</v>
      </c>
      <c r="E59" s="80">
        <f t="shared" si="11"/>
        <v>105.37076987474643</v>
      </c>
      <c r="F59" s="20">
        <f t="shared" si="12"/>
        <v>89.109450094623483</v>
      </c>
      <c r="G59" s="21"/>
    </row>
    <row r="60" spans="1:19" ht="13.5" customHeight="1">
      <c r="A60" s="9">
        <v>8</v>
      </c>
      <c r="B60" s="160" t="s">
        <v>1</v>
      </c>
      <c r="C60" s="415">
        <f t="shared" si="13"/>
        <v>64863</v>
      </c>
      <c r="D60" s="87">
        <f t="shared" si="10"/>
        <v>61570</v>
      </c>
      <c r="E60" s="80">
        <f t="shared" si="11"/>
        <v>107.14604291590265</v>
      </c>
      <c r="F60" s="20">
        <f t="shared" si="12"/>
        <v>105.34838395322397</v>
      </c>
      <c r="G60" s="21"/>
    </row>
    <row r="61" spans="1:19" ht="13.5" customHeight="1">
      <c r="A61" s="9">
        <v>9</v>
      </c>
      <c r="B61" s="162" t="s">
        <v>6</v>
      </c>
      <c r="C61" s="415">
        <f t="shared" si="13"/>
        <v>52847</v>
      </c>
      <c r="D61" s="87">
        <f t="shared" si="10"/>
        <v>54354</v>
      </c>
      <c r="E61" s="80">
        <f t="shared" si="11"/>
        <v>117.83842843445494</v>
      </c>
      <c r="F61" s="20">
        <f t="shared" si="12"/>
        <v>97.227434963388163</v>
      </c>
      <c r="G61" s="21"/>
    </row>
    <row r="62" spans="1:19" ht="13.5" customHeight="1" thickBot="1">
      <c r="A62" s="127">
        <v>10</v>
      </c>
      <c r="B62" s="378" t="s">
        <v>7</v>
      </c>
      <c r="C62" s="415">
        <f t="shared" si="13"/>
        <v>48583</v>
      </c>
      <c r="D62" s="128">
        <f t="shared" si="10"/>
        <v>55075</v>
      </c>
      <c r="E62" s="129">
        <f t="shared" si="11"/>
        <v>102.08657280941374</v>
      </c>
      <c r="F62" s="130">
        <f t="shared" si="12"/>
        <v>88.212437585111218</v>
      </c>
      <c r="G62" s="131"/>
    </row>
    <row r="63" spans="1:19" ht="13.5" customHeight="1" thickTop="1">
      <c r="A63" s="114"/>
      <c r="B63" s="132" t="s">
        <v>74</v>
      </c>
      <c r="C63" s="133">
        <f>SUM(J43)</f>
        <v>1510177</v>
      </c>
      <c r="D63" s="133">
        <f t="shared" si="10"/>
        <v>1413974</v>
      </c>
      <c r="E63" s="134">
        <f>SUM(C63/R26*100)</f>
        <v>98.857123031926449</v>
      </c>
      <c r="F63" s="135">
        <f t="shared" si="12"/>
        <v>106.80373189323143</v>
      </c>
      <c r="G63" s="140">
        <v>64.2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2024-03-07T02:27:35Z</cp:lastPrinted>
  <dcterms:created xsi:type="dcterms:W3CDTF">2004-08-12T01:21:30Z</dcterms:created>
  <dcterms:modified xsi:type="dcterms:W3CDTF">2024-04-10T05:27:45Z</dcterms:modified>
</cp:coreProperties>
</file>