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245F426-7D37-4A5B-9F23-EF5869A5086C}" xr6:coauthVersionLast="36" xr6:coauthVersionMax="36" xr10:uidLastSave="{00000000-0000-0000-0000-000000000000}"/>
  <bookViews>
    <workbookView xWindow="0" yWindow="0" windowWidth="28800" windowHeight="12135" tabRatio="597" firstSheet="1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O88" i="51" l="1"/>
  <c r="N88" i="51"/>
  <c r="O58" i="51"/>
  <c r="N58" i="51"/>
  <c r="O29" i="51"/>
  <c r="N29" i="51"/>
  <c r="O88" i="56"/>
  <c r="N88" i="56"/>
  <c r="O58" i="56"/>
  <c r="N58" i="56"/>
  <c r="O29" i="56"/>
  <c r="N29" i="56"/>
  <c r="O88" i="49"/>
  <c r="N88" i="49"/>
  <c r="O58" i="49"/>
  <c r="N58" i="49"/>
  <c r="O29" i="49"/>
  <c r="N29" i="49"/>
  <c r="O88" i="48"/>
  <c r="N88" i="48"/>
  <c r="N58" i="48"/>
  <c r="O29" i="48"/>
  <c r="N29" i="48"/>
  <c r="O75" i="47"/>
  <c r="N75" i="47"/>
  <c r="N47" i="47"/>
  <c r="O23" i="47"/>
  <c r="N23" i="47"/>
  <c r="O70" i="46"/>
  <c r="N70" i="46"/>
  <c r="O46" i="46"/>
  <c r="N46" i="46"/>
  <c r="O21" i="46"/>
  <c r="N21" i="46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31" i="62" l="1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<sst xmlns="http://schemas.openxmlformats.org/spreadsheetml/2006/main" count="1667" uniqueCount="212">
  <si>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</si>
  <si>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</si>
  <si>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</si>
  <si>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</si>
  <si>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</si>
  <si>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</si>
  <si>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</si>
  <si>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</si>
  <si>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</si>
  <si>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</si>
  <si>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</si>
  <si>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</si>
  <si>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</si>
  <si>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</si>
  <si>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</si>
  <si>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</si>
  <si>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</si>
  <si>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</si>
  <si>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</si>
  <si>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</si>
  <si>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</si>
  <si>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</si>
  <si>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</si>
  <si>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</si>
  <si>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</si>
  <si>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</si>
  <si>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</si>
  <si>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</si>
  <si>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</si>
  <si>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</si>
  <si>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</si>
  <si>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</si>
  <si>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</si>
  <si>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</si>
  <si>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</si>
  <si>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</si>
  <si>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</si>
  <si>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</si>
  <si>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</si>
  <si>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</si>
  <si>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</si>
  <si>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</si>
  <si>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</si>
  <si>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</si>
  <si>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</si>
  <si>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</si>
  <si>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</si>
  <si>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</si>
  <si>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</si>
  <si>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</si>
  <si>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</si>
  <si>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</si>
  <si>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</si>
  <si>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</si>
  <si>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</si>
  <si>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</si>
  <si>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</si>
  <si>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</si>
  <si>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</si>
  <si>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</si>
  <si>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</si>
  <si>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</si>
  <si>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</si>
  <si>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</si>
  <si>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</si>
  <si>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</si>
  <si>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</si>
  <si>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</si>
  <si>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</si>
  <si>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</si>
  <si>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</si>
  <si>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</si>
  <si>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</si>
  <si>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</si>
  <si>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</si>
  <si>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</si>
  <si>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</si>
  <si>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</si>
  <si>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</si>
  <si>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</si>
  <si>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</si>
  <si>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</si>
  <si>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</si>
  <si>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</si>
  <si>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</si>
  <si>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</si>
  <si>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</si>
  <si>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</si>
  <si>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</si>
  <si>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</si>
  <si>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</si>
  <si>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</si>
  <si>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</si>
  <si>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</si>
  <si>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</si>
  <si>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</si>
  <si>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</si>
  <si>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</si>
  <si>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</si>
  <si>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</si>
  <si>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</si>
  <si>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</si>
  <si>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</si>
  <si>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</si>
  <si>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</si>
  <si>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</si>
  <si>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</si>
  <si>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</si>
  <si>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</si>
  <si>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</si>
  <si>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</si>
  <si>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</si>
  <si>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</si>
  <si>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</si>
  <si>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</si>
  <si>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</si>
  <si>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</si>
  <si>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</si>
  <si>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</si>
  <si>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</si>
  <si>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</si>
  <si>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</si>
  <si>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</si>
  <si>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</si>
  <si>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</si>
  <si>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</si>
  <si>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</si>
  <si>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</si>
  <si>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</si>
  <si>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</si>
  <si>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</si>
  <si>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</si>
  <si>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</si>
  <si>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</si>
  <si>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</si>
  <si>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</si>
  <si>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</si>
  <si>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</si>
  <si>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</si>
  <si>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</si>
  <si>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</si>
  <si>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</si>
  <si>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</si>
  <si>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</si>
  <si>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</si>
  <si>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</si>
  <si>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</si>
  <si>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</si>
  <si>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</si>
  <si>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</si>
  <si>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</si>
  <si>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</si>
  <si>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</si>
  <si>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</si>
  <si>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</si>
  <si>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</si>
  <si>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</si>
  <si>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</si>
  <si>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</si>
  <si>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</si>
  <si>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</si>
  <si>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</si>
  <si>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</si>
  <si>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</si>
  <si>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</si>
  <si>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</si>
  <si>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</si>
  <si>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</si>
  <si>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</si>
  <si>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</si>
  <si>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</si>
  <si>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</si>
  <si>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</si>
  <si>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</si>
  <si>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</si>
  <si>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</si>
  <si>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</si>
  <si>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</si>
  <si>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</si>
  <si>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</si>
  <si>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</si>
  <si>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</si>
  <si>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</si>
  <si>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</si>
  <si>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</si>
  <si>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</si>
  <si>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</si>
  <si>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</si>
  <si>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</si>
  <si>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</si>
  <si>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</si>
  <si>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</si>
  <si>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</si>
  <si>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</si>
  <si>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</si>
  <si>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</si>
  <si>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</si>
  <si>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</si>
  <si>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</si>
  <si>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</si>
  <si>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</si>
  <si>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</si>
  <si>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</si>
  <si>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</si>
  <si>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r>
      <t>99，994  m</t>
    </r>
    <r>
      <rPr>
        <sz val="8"/>
        <rFont val="ＭＳ Ｐゴシック"/>
        <family val="3"/>
        <charset val="128"/>
      </rPr>
      <t>3</t>
    </r>
    <phoneticPr fontId="2"/>
  </si>
  <si>
    <t xml:space="preserve"> </t>
    <phoneticPr fontId="2"/>
  </si>
  <si>
    <t>令和5年12月</t>
    <rPh sb="6" eb="7">
      <t>ガツ</t>
    </rPh>
    <phoneticPr fontId="2"/>
  </si>
  <si>
    <t>3，475　㎡</t>
    <phoneticPr fontId="2"/>
  </si>
  <si>
    <t>15，226　㎡</t>
    <phoneticPr fontId="2"/>
  </si>
  <si>
    <t xml:space="preserve">                       令和5年12月所管面（1～3類）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</si>
  <si>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t>　　　　　　　　　　　　　　　　令和5年12月末上位10品目入庫高(県合計）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</si>
  <si>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令和5年12月末上位10品目保管残高(県合計）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</si>
</sst>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3" xfId="1" applyFill="1" applyBorder="1"/>
    <xf numFmtId="38" fontId="0" fillId="0" borderId="11" xfId="1" applyFont="1" applyBorder="1"/>
    <xf numFmtId="38" fontId="0" fillId="0" borderId="34" xfId="1" applyFont="1" applyFill="1" applyBorder="1"/>
    <xf numFmtId="179" fontId="0" fillId="0" borderId="37" xfId="1" applyNumberFormat="1" applyFont="1" applyFill="1" applyBorder="1"/>
    <xf numFmtId="38" fontId="0" fillId="0" borderId="8" xfId="1" applyFont="1" applyFill="1" applyBorder="1"/>
    <xf numFmtId="38" fontId="1" fillId="0" borderId="2" xfId="1" applyFont="1" applyBorder="1"/>
    <xf numFmtId="38" fontId="1" fillId="0" borderId="9" xfId="1" applyFont="1" applyFill="1" applyBorder="1"/>
    <xf numFmtId="38" fontId="1" fillId="0" borderId="34" xfId="1" applyBorder="1"/>
    <xf numFmtId="38" fontId="1" fillId="0" borderId="10" xfId="1" applyFont="1" applyBorder="1"/>
    <xf numFmtId="38" fontId="1" fillId="0" borderId="9" xfId="1" applyBorder="1"/>
    <xf numFmtId="38" fontId="0" fillId="0" borderId="38" xfId="1" applyFont="1" applyFill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令和5年12月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令和5年12月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令和5年12月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3.817335577707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金属製品</c:v>
                </c:pt>
                <c:pt idx="8">
                  <c:v>化学繊維糸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20458</c:v>
                </c:pt>
                <c:pt idx="1">
                  <c:v>18229</c:v>
                </c:pt>
                <c:pt idx="2">
                  <c:v>5599</c:v>
                </c:pt>
                <c:pt idx="3">
                  <c:v>5512</c:v>
                </c:pt>
                <c:pt idx="4">
                  <c:v>4452</c:v>
                </c:pt>
                <c:pt idx="5">
                  <c:v>4322</c:v>
                </c:pt>
                <c:pt idx="6">
                  <c:v>3737</c:v>
                </c:pt>
                <c:pt idx="7">
                  <c:v>3569</c:v>
                </c:pt>
                <c:pt idx="8">
                  <c:v>1768</c:v>
                </c:pt>
                <c:pt idx="9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3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3.662908852751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金属製品</c:v>
                </c:pt>
                <c:pt idx="8">
                  <c:v>化学繊維糸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13488</c:v>
                </c:pt>
                <c:pt idx="1">
                  <c:v>19256</c:v>
                </c:pt>
                <c:pt idx="2">
                  <c:v>1801</c:v>
                </c:pt>
                <c:pt idx="3">
                  <c:v>5217</c:v>
                </c:pt>
                <c:pt idx="4">
                  <c:v>5710</c:v>
                </c:pt>
                <c:pt idx="5">
                  <c:v>4513</c:v>
                </c:pt>
                <c:pt idx="6">
                  <c:v>4406</c:v>
                </c:pt>
                <c:pt idx="7">
                  <c:v>3919</c:v>
                </c:pt>
                <c:pt idx="8">
                  <c:v>1580</c:v>
                </c:pt>
                <c:pt idx="9">
                  <c:v>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2.2657952069716759E-2"/>
                  <c:y val="1.136303984729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1.51941660701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9172113289760349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3943355119825708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52690</c:v>
                </c:pt>
                <c:pt idx="1">
                  <c:v>12546</c:v>
                </c:pt>
                <c:pt idx="2">
                  <c:v>12288</c:v>
                </c:pt>
                <c:pt idx="3">
                  <c:v>11738</c:v>
                </c:pt>
                <c:pt idx="4">
                  <c:v>8533</c:v>
                </c:pt>
                <c:pt idx="5">
                  <c:v>5584</c:v>
                </c:pt>
                <c:pt idx="6">
                  <c:v>3940</c:v>
                </c:pt>
                <c:pt idx="7">
                  <c:v>2853</c:v>
                </c:pt>
                <c:pt idx="8">
                  <c:v>2259</c:v>
                </c:pt>
                <c:pt idx="9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49056</c:v>
                </c:pt>
                <c:pt idx="1">
                  <c:v>7216</c:v>
                </c:pt>
                <c:pt idx="2">
                  <c:v>14401</c:v>
                </c:pt>
                <c:pt idx="3">
                  <c:v>13431</c:v>
                </c:pt>
                <c:pt idx="4">
                  <c:v>10035</c:v>
                </c:pt>
                <c:pt idx="5">
                  <c:v>5931</c:v>
                </c:pt>
                <c:pt idx="6">
                  <c:v>3378</c:v>
                </c:pt>
                <c:pt idx="7">
                  <c:v>1911</c:v>
                </c:pt>
                <c:pt idx="8">
                  <c:v>3109</c:v>
                </c:pt>
                <c:pt idx="9">
                  <c:v>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雑穀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21451</c:v>
                </c:pt>
                <c:pt idx="1">
                  <c:v>20372</c:v>
                </c:pt>
                <c:pt idx="2">
                  <c:v>17906</c:v>
                </c:pt>
                <c:pt idx="3">
                  <c:v>17161</c:v>
                </c:pt>
                <c:pt idx="4">
                  <c:v>15651</c:v>
                </c:pt>
                <c:pt idx="5">
                  <c:v>12445</c:v>
                </c:pt>
                <c:pt idx="6">
                  <c:v>9766</c:v>
                </c:pt>
                <c:pt idx="7">
                  <c:v>7610</c:v>
                </c:pt>
                <c:pt idx="8">
                  <c:v>6850</c:v>
                </c:pt>
                <c:pt idx="9">
                  <c:v>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162760178233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2411347517730464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3.546099290780174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289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雑穀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33014</c:v>
                </c:pt>
                <c:pt idx="1">
                  <c:v>17313</c:v>
                </c:pt>
                <c:pt idx="2">
                  <c:v>17307</c:v>
                </c:pt>
                <c:pt idx="3">
                  <c:v>14410</c:v>
                </c:pt>
                <c:pt idx="4">
                  <c:v>8199</c:v>
                </c:pt>
                <c:pt idx="5">
                  <c:v>10663</c:v>
                </c:pt>
                <c:pt idx="6">
                  <c:v>10458</c:v>
                </c:pt>
                <c:pt idx="7">
                  <c:v>7425</c:v>
                </c:pt>
                <c:pt idx="8">
                  <c:v>19147</c:v>
                </c:pt>
                <c:pt idx="9">
                  <c:v>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25262</c:v>
                </c:pt>
                <c:pt idx="1">
                  <c:v>9249</c:v>
                </c:pt>
                <c:pt idx="2">
                  <c:v>5876</c:v>
                </c:pt>
                <c:pt idx="3">
                  <c:v>4848</c:v>
                </c:pt>
                <c:pt idx="4">
                  <c:v>3881</c:v>
                </c:pt>
                <c:pt idx="5">
                  <c:v>2999</c:v>
                </c:pt>
                <c:pt idx="6">
                  <c:v>2772</c:v>
                </c:pt>
                <c:pt idx="7">
                  <c:v>1504</c:v>
                </c:pt>
                <c:pt idx="8">
                  <c:v>1036</c:v>
                </c:pt>
                <c:pt idx="9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112510936132984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26939</c:v>
                </c:pt>
                <c:pt idx="1">
                  <c:v>7037</c:v>
                </c:pt>
                <c:pt idx="2">
                  <c:v>6218</c:v>
                </c:pt>
                <c:pt idx="3">
                  <c:v>5041</c:v>
                </c:pt>
                <c:pt idx="4">
                  <c:v>4116</c:v>
                </c:pt>
                <c:pt idx="5">
                  <c:v>1127</c:v>
                </c:pt>
                <c:pt idx="6">
                  <c:v>1795</c:v>
                </c:pt>
                <c:pt idx="7">
                  <c:v>1473</c:v>
                </c:pt>
                <c:pt idx="8">
                  <c:v>989</c:v>
                </c:pt>
                <c:pt idx="9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39983879967760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39820</c:v>
                </c:pt>
                <c:pt idx="1">
                  <c:v>11574</c:v>
                </c:pt>
                <c:pt idx="2">
                  <c:v>10848</c:v>
                </c:pt>
                <c:pt idx="3">
                  <c:v>10266</c:v>
                </c:pt>
                <c:pt idx="4">
                  <c:v>5742</c:v>
                </c:pt>
                <c:pt idx="5">
                  <c:v>4020</c:v>
                </c:pt>
                <c:pt idx="6">
                  <c:v>1520</c:v>
                </c:pt>
                <c:pt idx="7">
                  <c:v>1441</c:v>
                </c:pt>
                <c:pt idx="8">
                  <c:v>1338</c:v>
                </c:pt>
                <c:pt idx="9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30570</c:v>
                </c:pt>
                <c:pt idx="1">
                  <c:v>12895</c:v>
                </c:pt>
                <c:pt idx="2">
                  <c:v>10116</c:v>
                </c:pt>
                <c:pt idx="3">
                  <c:v>10119</c:v>
                </c:pt>
                <c:pt idx="4">
                  <c:v>5745</c:v>
                </c:pt>
                <c:pt idx="5">
                  <c:v>5057</c:v>
                </c:pt>
                <c:pt idx="6">
                  <c:v>1500</c:v>
                </c:pt>
                <c:pt idx="7">
                  <c:v>1414</c:v>
                </c:pt>
                <c:pt idx="8">
                  <c:v>704</c:v>
                </c:pt>
                <c:pt idx="9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2.150565856687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416693</c:v>
                </c:pt>
                <c:pt idx="1">
                  <c:v>109645</c:v>
                </c:pt>
                <c:pt idx="2">
                  <c:v>20652</c:v>
                </c:pt>
                <c:pt idx="3">
                  <c:v>20047</c:v>
                </c:pt>
                <c:pt idx="4">
                  <c:v>14222</c:v>
                </c:pt>
                <c:pt idx="5">
                  <c:v>13845</c:v>
                </c:pt>
                <c:pt idx="6">
                  <c:v>12523</c:v>
                </c:pt>
                <c:pt idx="7">
                  <c:v>9367</c:v>
                </c:pt>
                <c:pt idx="8">
                  <c:v>8858</c:v>
                </c:pt>
                <c:pt idx="9">
                  <c:v>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283541</c:v>
                </c:pt>
                <c:pt idx="1">
                  <c:v>100052</c:v>
                </c:pt>
                <c:pt idx="2">
                  <c:v>22600</c:v>
                </c:pt>
                <c:pt idx="3">
                  <c:v>18650</c:v>
                </c:pt>
                <c:pt idx="4">
                  <c:v>15749</c:v>
                </c:pt>
                <c:pt idx="5">
                  <c:v>20269</c:v>
                </c:pt>
                <c:pt idx="6">
                  <c:v>11232</c:v>
                </c:pt>
                <c:pt idx="7">
                  <c:v>9654</c:v>
                </c:pt>
                <c:pt idx="8">
                  <c:v>13231</c:v>
                </c:pt>
                <c:pt idx="9">
                  <c:v>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886025610435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487748</c:v>
                </c:pt>
                <c:pt idx="1">
                  <c:v>136941</c:v>
                </c:pt>
                <c:pt idx="2">
                  <c:v>136133</c:v>
                </c:pt>
                <c:pt idx="3">
                  <c:v>83224</c:v>
                </c:pt>
                <c:pt idx="4">
                  <c:v>80092</c:v>
                </c:pt>
                <c:pt idx="5">
                  <c:v>70598</c:v>
                </c:pt>
                <c:pt idx="6">
                  <c:v>62114</c:v>
                </c:pt>
                <c:pt idx="7">
                  <c:v>60537</c:v>
                </c:pt>
                <c:pt idx="8">
                  <c:v>47590</c:v>
                </c:pt>
                <c:pt idx="9">
                  <c:v>45137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249428334430050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327617</c:v>
                </c:pt>
                <c:pt idx="1">
                  <c:v>137574</c:v>
                </c:pt>
                <c:pt idx="2">
                  <c:v>140503</c:v>
                </c:pt>
                <c:pt idx="3">
                  <c:v>84299</c:v>
                </c:pt>
                <c:pt idx="4">
                  <c:v>66097</c:v>
                </c:pt>
                <c:pt idx="5">
                  <c:v>68022</c:v>
                </c:pt>
                <c:pt idx="6">
                  <c:v>69883</c:v>
                </c:pt>
                <c:pt idx="7">
                  <c:v>60254</c:v>
                </c:pt>
                <c:pt idx="8">
                  <c:v>55730</c:v>
                </c:pt>
                <c:pt idx="9">
                  <c:v>45022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5.6587776955231026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0.128501529051987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3.798969573247761E-3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487748</c:v>
                </c:pt>
                <c:pt idx="1">
                  <c:v>136941</c:v>
                </c:pt>
                <c:pt idx="2">
                  <c:v>136133</c:v>
                </c:pt>
                <c:pt idx="3">
                  <c:v>83224</c:v>
                </c:pt>
                <c:pt idx="4">
                  <c:v>80092</c:v>
                </c:pt>
                <c:pt idx="5">
                  <c:v>70598</c:v>
                </c:pt>
                <c:pt idx="6">
                  <c:v>62114</c:v>
                </c:pt>
                <c:pt idx="7">
                  <c:v>60537</c:v>
                </c:pt>
                <c:pt idx="8">
                  <c:v>47590</c:v>
                </c:pt>
                <c:pt idx="9">
                  <c:v>45137</c:v>
                </c:pt>
                <c:pt idx="10">
                  <c:v>317522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487748</c:v>
                </c:pt>
                <c:pt idx="1">
                  <c:v>136941</c:v>
                </c:pt>
                <c:pt idx="2">
                  <c:v>136133</c:v>
                </c:pt>
                <c:pt idx="3">
                  <c:v>83224</c:v>
                </c:pt>
                <c:pt idx="4">
                  <c:v>80092</c:v>
                </c:pt>
                <c:pt idx="5">
                  <c:v>70598</c:v>
                </c:pt>
                <c:pt idx="6">
                  <c:v>62114</c:v>
                </c:pt>
                <c:pt idx="7">
                  <c:v>60537</c:v>
                </c:pt>
                <c:pt idx="8">
                  <c:v>47590</c:v>
                </c:pt>
                <c:pt idx="9">
                  <c:v>45137</c:v>
                </c:pt>
                <c:pt idx="10">
                  <c:v>317522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0708180561399291"/>
                  <c:y val="-4.8982894379581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7.872772799951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327617</c:v>
                </c:pt>
                <c:pt idx="1">
                  <c:v>137574</c:v>
                </c:pt>
                <c:pt idx="2">
                  <c:v>140503</c:v>
                </c:pt>
                <c:pt idx="3">
                  <c:v>84299</c:v>
                </c:pt>
                <c:pt idx="4">
                  <c:v>66097</c:v>
                </c:pt>
                <c:pt idx="5">
                  <c:v>68022</c:v>
                </c:pt>
                <c:pt idx="6">
                  <c:v>69883</c:v>
                </c:pt>
                <c:pt idx="7">
                  <c:v>60254</c:v>
                </c:pt>
                <c:pt idx="8">
                  <c:v>55730</c:v>
                </c:pt>
                <c:pt idx="9">
                  <c:v>45022</c:v>
                </c:pt>
                <c:pt idx="10" formatCode="#,##0_);[Red]\(#,##0\)">
                  <c:v>355908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3.4541504766212637E-3"/>
                  <c:y val="-1.477378084317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化学繊維糸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19913</c:v>
                </c:pt>
                <c:pt idx="1">
                  <c:v>16555</c:v>
                </c:pt>
                <c:pt idx="2">
                  <c:v>12308</c:v>
                </c:pt>
                <c:pt idx="3">
                  <c:v>8469</c:v>
                </c:pt>
                <c:pt idx="4">
                  <c:v>6218</c:v>
                </c:pt>
                <c:pt idx="5">
                  <c:v>5849</c:v>
                </c:pt>
                <c:pt idx="6">
                  <c:v>5773</c:v>
                </c:pt>
                <c:pt idx="7">
                  <c:v>5749</c:v>
                </c:pt>
                <c:pt idx="8">
                  <c:v>5109</c:v>
                </c:pt>
                <c:pt idx="9">
                  <c:v>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2211919985197609E-2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1.2129684833782199E-2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-2.9082245761054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化学繊維糸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17723</c:v>
                </c:pt>
                <c:pt idx="1">
                  <c:v>7077</c:v>
                </c:pt>
                <c:pt idx="2">
                  <c:v>11829</c:v>
                </c:pt>
                <c:pt idx="3">
                  <c:v>8794</c:v>
                </c:pt>
                <c:pt idx="4">
                  <c:v>4977</c:v>
                </c:pt>
                <c:pt idx="5">
                  <c:v>2383</c:v>
                </c:pt>
                <c:pt idx="6">
                  <c:v>5938</c:v>
                </c:pt>
                <c:pt idx="7">
                  <c:v>4977</c:v>
                </c:pt>
                <c:pt idx="8">
                  <c:v>6578</c:v>
                </c:pt>
                <c:pt idx="9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2,465,192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2,465,192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391815</c:v>
                </c:pt>
                <c:pt idx="2">
                  <c:v>515388</c:v>
                </c:pt>
                <c:pt idx="3">
                  <c:v>153912</c:v>
                </c:pt>
                <c:pt idx="4">
                  <c:v>277203</c:v>
                </c:pt>
                <c:pt idx="5">
                  <c:v>906534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80284</c:v>
                </c:pt>
                <c:pt idx="1">
                  <c:v>16157</c:v>
                </c:pt>
                <c:pt idx="2">
                  <c:v>15189</c:v>
                </c:pt>
                <c:pt idx="3">
                  <c:v>8718</c:v>
                </c:pt>
                <c:pt idx="4">
                  <c:v>8259</c:v>
                </c:pt>
                <c:pt idx="5">
                  <c:v>7520</c:v>
                </c:pt>
                <c:pt idx="6">
                  <c:v>6908</c:v>
                </c:pt>
                <c:pt idx="7">
                  <c:v>6297</c:v>
                </c:pt>
                <c:pt idx="8">
                  <c:v>5603</c:v>
                </c:pt>
                <c:pt idx="9">
                  <c:v>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8.7055392585730709E-3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82123</c:v>
                </c:pt>
                <c:pt idx="1">
                  <c:v>21239</c:v>
                </c:pt>
                <c:pt idx="2">
                  <c:v>13308</c:v>
                </c:pt>
                <c:pt idx="3">
                  <c:v>9387</c:v>
                </c:pt>
                <c:pt idx="4">
                  <c:v>10540</c:v>
                </c:pt>
                <c:pt idx="5">
                  <c:v>8377</c:v>
                </c:pt>
                <c:pt idx="6">
                  <c:v>10343</c:v>
                </c:pt>
                <c:pt idx="7">
                  <c:v>4975</c:v>
                </c:pt>
                <c:pt idx="8">
                  <c:v>6005</c:v>
                </c:pt>
                <c:pt idx="9">
                  <c:v>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0742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-1.550418116340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1.162790697674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80685</c:v>
                </c:pt>
                <c:pt idx="1">
                  <c:v>42756</c:v>
                </c:pt>
                <c:pt idx="2">
                  <c:v>33047</c:v>
                </c:pt>
                <c:pt idx="3">
                  <c:v>27757</c:v>
                </c:pt>
                <c:pt idx="4">
                  <c:v>19749</c:v>
                </c:pt>
                <c:pt idx="5">
                  <c:v>16146</c:v>
                </c:pt>
                <c:pt idx="6">
                  <c:v>15373</c:v>
                </c:pt>
                <c:pt idx="7">
                  <c:v>12416</c:v>
                </c:pt>
                <c:pt idx="8">
                  <c:v>12205</c:v>
                </c:pt>
                <c:pt idx="9">
                  <c:v>11627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81171</c:v>
                </c:pt>
                <c:pt idx="1">
                  <c:v>50124</c:v>
                </c:pt>
                <c:pt idx="2">
                  <c:v>19361</c:v>
                </c:pt>
                <c:pt idx="3">
                  <c:v>26738</c:v>
                </c:pt>
                <c:pt idx="4">
                  <c:v>31778</c:v>
                </c:pt>
                <c:pt idx="5">
                  <c:v>16447</c:v>
                </c:pt>
                <c:pt idx="6">
                  <c:v>16983</c:v>
                </c:pt>
                <c:pt idx="7">
                  <c:v>14427</c:v>
                </c:pt>
                <c:pt idx="8">
                  <c:v>17547</c:v>
                </c:pt>
                <c:pt idx="9">
                  <c:v>12958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13866</c:v>
                </c:pt>
                <c:pt idx="1">
                  <c:v>7530</c:v>
                </c:pt>
                <c:pt idx="2">
                  <c:v>6765</c:v>
                </c:pt>
                <c:pt idx="3">
                  <c:v>2005</c:v>
                </c:pt>
                <c:pt idx="4">
                  <c:v>1976</c:v>
                </c:pt>
                <c:pt idx="5">
                  <c:v>1734</c:v>
                </c:pt>
                <c:pt idx="6">
                  <c:v>1371</c:v>
                </c:pt>
                <c:pt idx="7">
                  <c:v>1130</c:v>
                </c:pt>
                <c:pt idx="8">
                  <c:v>1039</c:v>
                </c:pt>
                <c:pt idx="9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3.5651185313065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13609</c:v>
                </c:pt>
                <c:pt idx="1">
                  <c:v>5969</c:v>
                </c:pt>
                <c:pt idx="2">
                  <c:v>7922</c:v>
                </c:pt>
                <c:pt idx="3">
                  <c:v>2010</c:v>
                </c:pt>
                <c:pt idx="4">
                  <c:v>1683</c:v>
                </c:pt>
                <c:pt idx="5">
                  <c:v>1537</c:v>
                </c:pt>
                <c:pt idx="6">
                  <c:v>1371</c:v>
                </c:pt>
                <c:pt idx="7">
                  <c:v>1023</c:v>
                </c:pt>
                <c:pt idx="8">
                  <c:v>1016</c:v>
                </c:pt>
                <c:pt idx="9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7727902122470912E-3"/>
                  <c:y val="-1.1835342616071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米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20537</c:v>
                </c:pt>
                <c:pt idx="1">
                  <c:v>14987</c:v>
                </c:pt>
                <c:pt idx="2">
                  <c:v>13188</c:v>
                </c:pt>
                <c:pt idx="3">
                  <c:v>8938</c:v>
                </c:pt>
                <c:pt idx="4">
                  <c:v>7171</c:v>
                </c:pt>
                <c:pt idx="5">
                  <c:v>4310</c:v>
                </c:pt>
                <c:pt idx="6">
                  <c:v>3563</c:v>
                </c:pt>
                <c:pt idx="7">
                  <c:v>3356</c:v>
                </c:pt>
                <c:pt idx="8">
                  <c:v>3205</c:v>
                </c:pt>
                <c:pt idx="9">
                  <c:v>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米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15307</c:v>
                </c:pt>
                <c:pt idx="1">
                  <c:v>16667</c:v>
                </c:pt>
                <c:pt idx="2">
                  <c:v>15394</c:v>
                </c:pt>
                <c:pt idx="3">
                  <c:v>8432</c:v>
                </c:pt>
                <c:pt idx="4">
                  <c:v>7172</c:v>
                </c:pt>
                <c:pt idx="5">
                  <c:v>5508</c:v>
                </c:pt>
                <c:pt idx="6">
                  <c:v>4694</c:v>
                </c:pt>
                <c:pt idx="7">
                  <c:v>2766</c:v>
                </c:pt>
                <c:pt idx="8">
                  <c:v>3128</c:v>
                </c:pt>
                <c:pt idx="9">
                  <c:v>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3.225862896170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446496</c:v>
                </c:pt>
                <c:pt idx="1">
                  <c:v>117925</c:v>
                </c:pt>
                <c:pt idx="2">
                  <c:v>39353</c:v>
                </c:pt>
                <c:pt idx="3">
                  <c:v>22710</c:v>
                </c:pt>
                <c:pt idx="4">
                  <c:v>21774</c:v>
                </c:pt>
                <c:pt idx="5">
                  <c:v>19420</c:v>
                </c:pt>
                <c:pt idx="6">
                  <c:v>18293</c:v>
                </c:pt>
                <c:pt idx="7">
                  <c:v>15852</c:v>
                </c:pt>
                <c:pt idx="8">
                  <c:v>11999</c:v>
                </c:pt>
                <c:pt idx="9">
                  <c:v>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23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3.4949764529401419E-3"/>
                  <c:y val="2.1505094121299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300140</c:v>
                </c:pt>
                <c:pt idx="1">
                  <c:v>117197</c:v>
                </c:pt>
                <c:pt idx="2">
                  <c:v>38398</c:v>
                </c:pt>
                <c:pt idx="3">
                  <c:v>24876</c:v>
                </c:pt>
                <c:pt idx="4">
                  <c:v>25784</c:v>
                </c:pt>
                <c:pt idx="5">
                  <c:v>22888</c:v>
                </c:pt>
                <c:pt idx="6">
                  <c:v>15789</c:v>
                </c:pt>
                <c:pt idx="7">
                  <c:v>18946</c:v>
                </c:pt>
                <c:pt idx="8">
                  <c:v>15775</c:v>
                </c:pt>
                <c:pt idx="9">
                  <c:v>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153011</c:v>
                </c:pt>
                <c:pt idx="1">
                  <c:v>246746</c:v>
                </c:pt>
                <c:pt idx="2">
                  <c:v>326618</c:v>
                </c:pt>
                <c:pt idx="3">
                  <c:v>127285</c:v>
                </c:pt>
                <c:pt idx="4">
                  <c:v>163126</c:v>
                </c:pt>
                <c:pt idx="5">
                  <c:v>656343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67329</c:v>
                </c:pt>
                <c:pt idx="1">
                  <c:v>145069</c:v>
                </c:pt>
                <c:pt idx="2">
                  <c:v>188770</c:v>
                </c:pt>
                <c:pt idx="3">
                  <c:v>26627</c:v>
                </c:pt>
                <c:pt idx="4">
                  <c:v>114077</c:v>
                </c:pt>
                <c:pt idx="5">
                  <c:v>250191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0.69443133339384588</c:v>
                </c:pt>
                <c:pt idx="1">
                  <c:v>0.62975128568329442</c:v>
                </c:pt>
                <c:pt idx="2">
                  <c:v>0.63373225608667649</c:v>
                </c:pt>
                <c:pt idx="3">
                  <c:v>0.82699854462290134</c:v>
                </c:pt>
                <c:pt idx="4">
                  <c:v>0.58847126474100209</c:v>
                </c:pt>
                <c:pt idx="5">
                  <c:v>0.72401366082242913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2.020224744634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441989</c:v>
                </c:pt>
                <c:pt idx="1">
                  <c:v>122976</c:v>
                </c:pt>
                <c:pt idx="2">
                  <c:v>111337</c:v>
                </c:pt>
                <c:pt idx="3">
                  <c:v>105529</c:v>
                </c:pt>
                <c:pt idx="4">
                  <c:v>56232</c:v>
                </c:pt>
                <c:pt idx="5">
                  <c:v>48666</c:v>
                </c:pt>
                <c:pt idx="6">
                  <c:v>41395</c:v>
                </c:pt>
                <c:pt idx="7">
                  <c:v>41333</c:v>
                </c:pt>
                <c:pt idx="8">
                  <c:v>33307</c:v>
                </c:pt>
                <c:pt idx="9">
                  <c:v>29183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319949</c:v>
                </c:pt>
                <c:pt idx="1">
                  <c:v>110151</c:v>
                </c:pt>
                <c:pt idx="2">
                  <c:v>93222</c:v>
                </c:pt>
                <c:pt idx="3">
                  <c:v>101785</c:v>
                </c:pt>
                <c:pt idx="4">
                  <c:v>68926</c:v>
                </c:pt>
                <c:pt idx="5">
                  <c:v>49399</c:v>
                </c:pt>
                <c:pt idx="6">
                  <c:v>34853</c:v>
                </c:pt>
                <c:pt idx="7">
                  <c:v>41214</c:v>
                </c:pt>
                <c:pt idx="8">
                  <c:v>37192</c:v>
                </c:pt>
                <c:pt idx="9">
                  <c:v>31010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8526325234986651"/>
                  <c:y val="-0.10854691902044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0.12807381983235003"/>
                  <c:y val="-7.4158419417756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22"/>
                  <c:y val="-0.12483276746370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2.99694189602446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6.0778727445394115E-2"/>
                  <c:y val="9.25993883792048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441989</c:v>
                </c:pt>
                <c:pt idx="1">
                  <c:v>122976</c:v>
                </c:pt>
                <c:pt idx="2">
                  <c:v>111337</c:v>
                </c:pt>
                <c:pt idx="3">
                  <c:v>105529</c:v>
                </c:pt>
                <c:pt idx="4">
                  <c:v>56232</c:v>
                </c:pt>
                <c:pt idx="5">
                  <c:v>48666</c:v>
                </c:pt>
                <c:pt idx="6">
                  <c:v>41395</c:v>
                </c:pt>
                <c:pt idx="7">
                  <c:v>41333</c:v>
                </c:pt>
                <c:pt idx="8">
                  <c:v>33307</c:v>
                </c:pt>
                <c:pt idx="9">
                  <c:v>29183</c:v>
                </c:pt>
                <c:pt idx="10">
                  <c:v>132492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441989</c:v>
                </c:pt>
                <c:pt idx="1">
                  <c:v>122976</c:v>
                </c:pt>
                <c:pt idx="2">
                  <c:v>111337</c:v>
                </c:pt>
                <c:pt idx="3">
                  <c:v>105529</c:v>
                </c:pt>
                <c:pt idx="4">
                  <c:v>56232</c:v>
                </c:pt>
                <c:pt idx="5">
                  <c:v>48666</c:v>
                </c:pt>
                <c:pt idx="6">
                  <c:v>41395</c:v>
                </c:pt>
                <c:pt idx="7">
                  <c:v>41333</c:v>
                </c:pt>
                <c:pt idx="8">
                  <c:v>33307</c:v>
                </c:pt>
                <c:pt idx="9">
                  <c:v>29183</c:v>
                </c:pt>
                <c:pt idx="10">
                  <c:v>132492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194809786707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4664609671882617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0.11652843394575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8.0138913933468239E-2"/>
                  <c:y val="-3.7904848100883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4438634102034953E-2"/>
                  <c:y val="6.1876006878450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319949</c:v>
                </c:pt>
                <c:pt idx="1">
                  <c:v>110151</c:v>
                </c:pt>
                <c:pt idx="2">
                  <c:v>93222</c:v>
                </c:pt>
                <c:pt idx="3">
                  <c:v>101785</c:v>
                </c:pt>
                <c:pt idx="4">
                  <c:v>68926</c:v>
                </c:pt>
                <c:pt idx="5">
                  <c:v>49399</c:v>
                </c:pt>
                <c:pt idx="6">
                  <c:v>34853</c:v>
                </c:pt>
                <c:pt idx="7">
                  <c:v>41214</c:v>
                </c:pt>
                <c:pt idx="8">
                  <c:v>37192</c:v>
                </c:pt>
                <c:pt idx="9">
                  <c:v>31010</c:v>
                </c:pt>
                <c:pt idx="10" formatCode="#,##0_);[Red]\(#,##0\)">
                  <c:v>148189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0.23591</cdr:y>
    </cdr:from>
    <cdr:to>
      <cdr:x>0.9935</cdr:x>
      <cdr:y>0.79225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7" y="638169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0.13571</cdr:y>
    </cdr:from>
    <cdr:to>
      <cdr:x>1</cdr:x>
      <cdr:y>0.51428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361950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0.91242</cdr:x>
      <cdr:y>0.16376</cdr:y>
    </cdr:from>
    <cdr:to>
      <cdr:x>1</cdr:x>
      <cdr:y>0.60279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44" y="447663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0.90444</cdr:x>
      <cdr:y>0.31707</cdr:y>
    </cdr:from>
    <cdr:to>
      <cdr:x>1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6160" y="866780"/>
          <a:ext cx="699040" cy="1552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0.84435</cdr:x>
      <cdr:y>0.37895</cdr:y>
    </cdr:from>
    <cdr:to>
      <cdr:x>0.98314</cdr:x>
      <cdr:y>0.86316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0745" y="1028701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0.2098</cdr:y>
    </cdr:from>
    <cdr:to>
      <cdr:x>0.98441</cdr:x>
      <cdr:y>0.66784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84" y="571517"/>
          <a:ext cx="666756" cy="1247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0.33333</cdr:y>
    </cdr:from>
    <cdr:to>
      <cdr:x>0.99609</cdr:x>
      <cdr:y>0.91756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7" y="885825"/>
          <a:ext cx="685765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0.17435</cdr:y>
    </cdr:from>
    <cdr:to>
      <cdr:x>0.98698</cdr:x>
      <cdr:y>0.84211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504837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0.16444</cdr:y>
    </cdr:from>
    <cdr:to>
      <cdr:x>1</cdr:x>
      <cdr:y>0.82886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466754"/>
          <a:ext cx="909684" cy="1885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2" t="s">
        <v>130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131</v>
      </c>
      <c r="C6" s="238"/>
      <c r="D6" s="239" t="s">
        <v>132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133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134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135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136</v>
      </c>
      <c r="G13" s="244"/>
      <c r="H13" s="245"/>
    </row>
    <row r="14" spans="1:8" s="240" customFormat="1" ht="17.100000000000001" customHeight="1" x14ac:dyDescent="0.15">
      <c r="A14" s="241"/>
      <c r="B14" s="246" t="s">
        <v>137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138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139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140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141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142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143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144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145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146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147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90</v>
      </c>
      <c r="E35" s="240" t="s">
        <v>148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149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150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6" t="s">
        <v>151</v>
      </c>
      <c r="B42" s="447"/>
      <c r="C42" s="447"/>
      <c r="D42" s="447"/>
      <c r="E42" s="447"/>
      <c r="F42" s="447"/>
      <c r="G42" s="447"/>
      <c r="H42" s="448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54" sqref="L5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/>
      <c r="R1" s="105"/>
    </row>
    <row r="2" spans="8:30" x14ac:dyDescent="0.15">
      <c r="H2" s="184" t="s">
        <v>191</v>
      </c>
      <c r="I2" s="3"/>
      <c r="J2" s="186" t="s">
        <v>101</v>
      </c>
      <c r="K2" s="3"/>
      <c r="L2" s="296" t="s">
        <v>190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47</v>
      </c>
      <c r="K3" s="3"/>
      <c r="L3" s="296" t="s">
        <v>98</v>
      </c>
      <c r="S3" s="26"/>
      <c r="T3" s="26"/>
      <c r="U3" s="26"/>
    </row>
    <row r="4" spans="8:30" x14ac:dyDescent="0.15">
      <c r="H4" s="89">
        <v>19913</v>
      </c>
      <c r="I4" s="3">
        <v>26</v>
      </c>
      <c r="J4" s="161" t="s">
        <v>30</v>
      </c>
      <c r="K4" s="117">
        <f>SUM(I4)</f>
        <v>26</v>
      </c>
      <c r="L4" s="312">
        <v>17723</v>
      </c>
      <c r="M4" s="397"/>
      <c r="N4" s="90"/>
      <c r="O4" s="90"/>
      <c r="S4" s="26"/>
      <c r="T4" s="26"/>
      <c r="U4" s="26"/>
    </row>
    <row r="5" spans="8:30" x14ac:dyDescent="0.15">
      <c r="H5" s="88">
        <v>16555</v>
      </c>
      <c r="I5" s="3">
        <v>33</v>
      </c>
      <c r="J5" s="161" t="s">
        <v>0</v>
      </c>
      <c r="K5" s="117">
        <f t="shared" ref="K5:K13" si="0">SUM(I5)</f>
        <v>33</v>
      </c>
      <c r="L5" s="313">
        <v>7077</v>
      </c>
      <c r="M5" s="45"/>
      <c r="N5" s="90"/>
      <c r="O5" s="90"/>
      <c r="S5" s="26"/>
      <c r="T5" s="26"/>
      <c r="U5" s="26"/>
    </row>
    <row r="6" spans="8:30" x14ac:dyDescent="0.15">
      <c r="H6" s="195">
        <v>12308</v>
      </c>
      <c r="I6" s="3">
        <v>37</v>
      </c>
      <c r="J6" s="161" t="s">
        <v>37</v>
      </c>
      <c r="K6" s="117">
        <f t="shared" si="0"/>
        <v>37</v>
      </c>
      <c r="L6" s="313">
        <v>11829</v>
      </c>
      <c r="M6" s="45"/>
      <c r="N6" s="185"/>
      <c r="O6" s="90"/>
      <c r="S6" s="26"/>
      <c r="T6" s="26"/>
      <c r="U6" s="26"/>
    </row>
    <row r="7" spans="8:30" x14ac:dyDescent="0.15">
      <c r="H7" s="44">
        <v>8469</v>
      </c>
      <c r="I7" s="3">
        <v>34</v>
      </c>
      <c r="J7" s="161" t="s">
        <v>1</v>
      </c>
      <c r="K7" s="117">
        <f t="shared" si="0"/>
        <v>34</v>
      </c>
      <c r="L7" s="313">
        <v>8794</v>
      </c>
      <c r="M7" s="45"/>
      <c r="N7" s="90"/>
      <c r="O7" s="90"/>
      <c r="S7" s="26"/>
      <c r="T7" s="26"/>
      <c r="U7" s="26"/>
    </row>
    <row r="8" spans="8:30" x14ac:dyDescent="0.15">
      <c r="H8" s="44">
        <v>6218</v>
      </c>
      <c r="I8" s="3">
        <v>25</v>
      </c>
      <c r="J8" s="161" t="s">
        <v>29</v>
      </c>
      <c r="K8" s="117">
        <f t="shared" si="0"/>
        <v>25</v>
      </c>
      <c r="L8" s="313">
        <v>4977</v>
      </c>
      <c r="M8" s="45"/>
      <c r="N8" s="90"/>
      <c r="O8" s="90"/>
      <c r="S8" s="26"/>
      <c r="T8" s="26"/>
      <c r="U8" s="26"/>
    </row>
    <row r="9" spans="8:30" x14ac:dyDescent="0.15">
      <c r="H9" s="44">
        <v>5849</v>
      </c>
      <c r="I9" s="3">
        <v>27</v>
      </c>
      <c r="J9" s="161" t="s">
        <v>31</v>
      </c>
      <c r="K9" s="117">
        <f t="shared" si="0"/>
        <v>27</v>
      </c>
      <c r="L9" s="313">
        <v>2383</v>
      </c>
      <c r="M9" s="45"/>
      <c r="N9" s="90"/>
      <c r="O9" s="90"/>
      <c r="S9" s="26"/>
      <c r="T9" s="26"/>
      <c r="U9" s="26"/>
    </row>
    <row r="10" spans="8:30" x14ac:dyDescent="0.15">
      <c r="H10" s="44">
        <v>5773</v>
      </c>
      <c r="I10" s="77">
        <v>40</v>
      </c>
      <c r="J10" s="163" t="s">
        <v>2</v>
      </c>
      <c r="K10" s="117">
        <f t="shared" si="0"/>
        <v>40</v>
      </c>
      <c r="L10" s="313">
        <v>5938</v>
      </c>
      <c r="S10" s="26"/>
      <c r="T10" s="26"/>
      <c r="U10" s="26"/>
    </row>
    <row r="11" spans="8:30" x14ac:dyDescent="0.15">
      <c r="H11" s="43">
        <v>5749</v>
      </c>
      <c r="I11" s="3">
        <v>14</v>
      </c>
      <c r="J11" s="161" t="s">
        <v>19</v>
      </c>
      <c r="K11" s="117">
        <f t="shared" si="0"/>
        <v>14</v>
      </c>
      <c r="L11" s="313">
        <v>4977</v>
      </c>
      <c r="M11" s="45"/>
      <c r="N11" s="90"/>
      <c r="O11" s="90"/>
      <c r="S11" s="26"/>
      <c r="T11" s="26"/>
      <c r="U11" s="26"/>
    </row>
    <row r="12" spans="8:30" x14ac:dyDescent="0.15">
      <c r="H12" s="333">
        <v>5109</v>
      </c>
      <c r="I12" s="14">
        <v>36</v>
      </c>
      <c r="J12" s="163" t="s">
        <v>5</v>
      </c>
      <c r="K12" s="117">
        <f t="shared" si="0"/>
        <v>36</v>
      </c>
      <c r="L12" s="313">
        <v>6578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3288</v>
      </c>
      <c r="I13" s="383">
        <v>16</v>
      </c>
      <c r="J13" s="384" t="s">
        <v>3</v>
      </c>
      <c r="K13" s="117">
        <f t="shared" si="0"/>
        <v>16</v>
      </c>
      <c r="L13" s="313">
        <v>2998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38">
        <v>3205</v>
      </c>
      <c r="I14" s="122">
        <v>15</v>
      </c>
      <c r="J14" s="175" t="s">
        <v>20</v>
      </c>
      <c r="K14" s="108" t="s">
        <v>8</v>
      </c>
      <c r="L14" s="314">
        <v>88967</v>
      </c>
      <c r="S14" s="26"/>
      <c r="T14" s="26"/>
      <c r="U14" s="26"/>
    </row>
    <row r="15" spans="8:30" x14ac:dyDescent="0.15">
      <c r="H15" s="195">
        <v>2480</v>
      </c>
      <c r="I15" s="3">
        <v>17</v>
      </c>
      <c r="J15" s="161" t="s">
        <v>21</v>
      </c>
      <c r="K15" s="50"/>
      <c r="L15" t="s">
        <v>59</v>
      </c>
      <c r="M15" s="407" t="s">
        <v>199</v>
      </c>
      <c r="N15" s="42" t="s">
        <v>74</v>
      </c>
      <c r="S15" s="26"/>
      <c r="T15" s="26"/>
      <c r="U15" s="26"/>
    </row>
    <row r="16" spans="8:30" x14ac:dyDescent="0.15">
      <c r="H16" s="44">
        <v>1817</v>
      </c>
      <c r="I16" s="3">
        <v>1</v>
      </c>
      <c r="J16" s="161" t="s">
        <v>4</v>
      </c>
      <c r="K16" s="117">
        <f>SUM(I4)</f>
        <v>26</v>
      </c>
      <c r="L16" s="161" t="s">
        <v>30</v>
      </c>
      <c r="M16" s="315">
        <v>21581</v>
      </c>
      <c r="N16" s="89">
        <f>SUM(H4)</f>
        <v>19913</v>
      </c>
      <c r="O16" s="45"/>
      <c r="P16" s="17"/>
      <c r="S16" s="26"/>
      <c r="T16" s="26"/>
      <c r="U16" s="26"/>
    </row>
    <row r="17" spans="1:21" x14ac:dyDescent="0.15">
      <c r="H17" s="195">
        <v>1651</v>
      </c>
      <c r="I17" s="3">
        <v>24</v>
      </c>
      <c r="J17" s="161" t="s">
        <v>28</v>
      </c>
      <c r="K17" s="117">
        <f t="shared" ref="K17:K25" si="1">SUM(I5)</f>
        <v>33</v>
      </c>
      <c r="L17" s="161" t="s">
        <v>0</v>
      </c>
      <c r="M17" s="316">
        <v>10647</v>
      </c>
      <c r="N17" s="89">
        <f t="shared" ref="N17:N25" si="2">SUM(H5)</f>
        <v>16555</v>
      </c>
      <c r="O17" s="45"/>
      <c r="P17" s="17"/>
      <c r="S17" s="26"/>
      <c r="T17" s="26"/>
      <c r="U17" s="26"/>
    </row>
    <row r="18" spans="1:21" x14ac:dyDescent="0.15">
      <c r="H18" s="431">
        <v>1495</v>
      </c>
      <c r="I18" s="3">
        <v>38</v>
      </c>
      <c r="J18" s="161" t="s">
        <v>38</v>
      </c>
      <c r="K18" s="117">
        <f t="shared" si="1"/>
        <v>37</v>
      </c>
      <c r="L18" s="161" t="s">
        <v>37</v>
      </c>
      <c r="M18" s="316">
        <v>12263</v>
      </c>
      <c r="N18" s="89">
        <f t="shared" si="2"/>
        <v>12308</v>
      </c>
      <c r="O18" s="45"/>
      <c r="P18" s="17"/>
      <c r="S18" s="26"/>
      <c r="T18" s="26"/>
      <c r="U18" s="26"/>
    </row>
    <row r="19" spans="1:21" x14ac:dyDescent="0.15">
      <c r="H19" s="43">
        <v>684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8704</v>
      </c>
      <c r="N19" s="89">
        <f t="shared" si="2"/>
        <v>8469</v>
      </c>
      <c r="O19" s="45"/>
      <c r="P19" s="17"/>
      <c r="S19" s="26"/>
      <c r="T19" s="26"/>
      <c r="U19" s="26"/>
    </row>
    <row r="20" spans="1:21" ht="14.25" thickBot="1" x14ac:dyDescent="0.2">
      <c r="H20" s="195">
        <v>455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6778</v>
      </c>
      <c r="N20" s="89">
        <f t="shared" si="2"/>
        <v>6218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187</v>
      </c>
      <c r="D21" s="59" t="s">
        <v>179</v>
      </c>
      <c r="E21" s="59" t="s">
        <v>41</v>
      </c>
      <c r="F21" s="59" t="s">
        <v>50</v>
      </c>
      <c r="G21" s="8" t="s">
        <v>175</v>
      </c>
      <c r="H21" s="88">
        <v>416</v>
      </c>
      <c r="I21" s="3">
        <v>12</v>
      </c>
      <c r="J21" s="161" t="s">
        <v>18</v>
      </c>
      <c r="K21" s="117">
        <f t="shared" si="1"/>
        <v>27</v>
      </c>
      <c r="L21" s="161" t="s">
        <v>31</v>
      </c>
      <c r="M21" s="316">
        <v>5179</v>
      </c>
      <c r="N21" s="89">
        <f t="shared" si="2"/>
        <v>5849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19913</v>
      </c>
      <c r="D22" s="89">
        <f>SUM(L4)</f>
        <v>17723</v>
      </c>
      <c r="E22" s="52">
        <f t="shared" ref="E22:E32" si="4">SUM(N16/M16*100)</f>
        <v>92.270979101987862</v>
      </c>
      <c r="F22" s="55">
        <f>SUM(C22/D22*100)</f>
        <v>112.35682446538398</v>
      </c>
      <c r="G22" s="3"/>
      <c r="H22" s="377">
        <v>366</v>
      </c>
      <c r="I22" s="3">
        <v>23</v>
      </c>
      <c r="J22" s="161" t="s">
        <v>27</v>
      </c>
      <c r="K22" s="117">
        <f t="shared" si="1"/>
        <v>40</v>
      </c>
      <c r="L22" s="163" t="s">
        <v>2</v>
      </c>
      <c r="M22" s="316">
        <v>5894</v>
      </c>
      <c r="N22" s="89">
        <f t="shared" si="2"/>
        <v>5773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16555</v>
      </c>
      <c r="D23" s="89">
        <f>SUM(L5)</f>
        <v>7077</v>
      </c>
      <c r="E23" s="52">
        <f t="shared" si="4"/>
        <v>155.4898093359632</v>
      </c>
      <c r="F23" s="55">
        <f t="shared" ref="F23:F32" si="5">SUM(C23/D23*100)</f>
        <v>233.92680514342237</v>
      </c>
      <c r="G23" s="3"/>
      <c r="H23" s="377">
        <v>249</v>
      </c>
      <c r="I23" s="3">
        <v>21</v>
      </c>
      <c r="J23" s="161" t="s">
        <v>25</v>
      </c>
      <c r="K23" s="117">
        <f t="shared" si="1"/>
        <v>14</v>
      </c>
      <c r="L23" s="161" t="s">
        <v>19</v>
      </c>
      <c r="M23" s="316">
        <v>4951</v>
      </c>
      <c r="N23" s="89">
        <f t="shared" si="2"/>
        <v>5749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37</v>
      </c>
      <c r="C24" s="43">
        <f t="shared" si="3"/>
        <v>12308</v>
      </c>
      <c r="D24" s="89">
        <f t="shared" ref="D24:D31" si="6">SUM(L6)</f>
        <v>11829</v>
      </c>
      <c r="E24" s="52">
        <f t="shared" si="4"/>
        <v>100.36695751447444</v>
      </c>
      <c r="F24" s="55">
        <f t="shared" si="5"/>
        <v>104.04937019190126</v>
      </c>
      <c r="G24" s="3"/>
      <c r="H24" s="126">
        <v>244</v>
      </c>
      <c r="I24" s="3">
        <v>31</v>
      </c>
      <c r="J24" s="161" t="s">
        <v>63</v>
      </c>
      <c r="K24" s="117">
        <f t="shared" si="1"/>
        <v>36</v>
      </c>
      <c r="L24" s="163" t="s">
        <v>5</v>
      </c>
      <c r="M24" s="316">
        <v>5289</v>
      </c>
      <c r="N24" s="89">
        <f t="shared" si="2"/>
        <v>5109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8469</v>
      </c>
      <c r="D25" s="89">
        <f t="shared" si="6"/>
        <v>8794</v>
      </c>
      <c r="E25" s="52">
        <f t="shared" si="4"/>
        <v>97.30009191176471</v>
      </c>
      <c r="F25" s="55">
        <f t="shared" si="5"/>
        <v>96.304298385262683</v>
      </c>
      <c r="G25" s="3"/>
      <c r="H25" s="126">
        <v>151</v>
      </c>
      <c r="I25" s="3">
        <v>22</v>
      </c>
      <c r="J25" s="161" t="s">
        <v>26</v>
      </c>
      <c r="K25" s="181">
        <f t="shared" si="1"/>
        <v>16</v>
      </c>
      <c r="L25" s="384" t="s">
        <v>3</v>
      </c>
      <c r="M25" s="317">
        <v>3278</v>
      </c>
      <c r="N25" s="167">
        <f t="shared" si="2"/>
        <v>3288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6218</v>
      </c>
      <c r="D26" s="89">
        <f t="shared" si="6"/>
        <v>4977</v>
      </c>
      <c r="E26" s="52">
        <f t="shared" si="4"/>
        <v>91.737975804072008</v>
      </c>
      <c r="F26" s="55">
        <f t="shared" si="5"/>
        <v>124.93469961824393</v>
      </c>
      <c r="G26" s="12"/>
      <c r="H26" s="126">
        <v>50</v>
      </c>
      <c r="I26" s="3">
        <v>32</v>
      </c>
      <c r="J26" s="161" t="s">
        <v>35</v>
      </c>
      <c r="K26" s="3"/>
      <c r="L26" s="366" t="s">
        <v>8</v>
      </c>
      <c r="M26" s="318">
        <v>98598</v>
      </c>
      <c r="N26" s="193">
        <f>SUM(H44)</f>
        <v>102639</v>
      </c>
      <c r="S26" s="26"/>
      <c r="T26" s="26"/>
      <c r="U26" s="26"/>
    </row>
    <row r="27" spans="1:21" x14ac:dyDescent="0.15">
      <c r="A27" s="61">
        <v>6</v>
      </c>
      <c r="B27" s="161" t="s">
        <v>31</v>
      </c>
      <c r="C27" s="43">
        <f t="shared" si="3"/>
        <v>5849</v>
      </c>
      <c r="D27" s="89">
        <f t="shared" si="6"/>
        <v>2383</v>
      </c>
      <c r="E27" s="52">
        <f t="shared" si="4"/>
        <v>112.93686039776019</v>
      </c>
      <c r="F27" s="55">
        <f t="shared" si="5"/>
        <v>245.44691565253882</v>
      </c>
      <c r="G27" s="3"/>
      <c r="H27" s="126">
        <v>47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</v>
      </c>
      <c r="C28" s="43">
        <f t="shared" si="3"/>
        <v>5773</v>
      </c>
      <c r="D28" s="89">
        <f t="shared" si="6"/>
        <v>5938</v>
      </c>
      <c r="E28" s="52">
        <f t="shared" si="4"/>
        <v>97.947064811672888</v>
      </c>
      <c r="F28" s="55">
        <f t="shared" si="5"/>
        <v>97.22128662849444</v>
      </c>
      <c r="G28" s="3"/>
      <c r="H28" s="91">
        <v>42</v>
      </c>
      <c r="I28" s="3">
        <v>9</v>
      </c>
      <c r="J28" s="3" t="s">
        <v>163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19</v>
      </c>
      <c r="C29" s="43">
        <f t="shared" si="3"/>
        <v>5749</v>
      </c>
      <c r="D29" s="89">
        <f t="shared" si="6"/>
        <v>4977</v>
      </c>
      <c r="E29" s="52">
        <f t="shared" si="4"/>
        <v>116.11795596849122</v>
      </c>
      <c r="F29" s="55">
        <f t="shared" si="5"/>
        <v>115.51135222021298</v>
      </c>
      <c r="G29" s="11"/>
      <c r="H29" s="420">
        <v>42</v>
      </c>
      <c r="I29" s="3">
        <v>35</v>
      </c>
      <c r="J29" s="161" t="s">
        <v>36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5109</v>
      </c>
      <c r="D30" s="89">
        <f t="shared" si="6"/>
        <v>6578</v>
      </c>
      <c r="E30" s="52">
        <f t="shared" si="4"/>
        <v>96.596710153148052</v>
      </c>
      <c r="F30" s="55">
        <f t="shared" si="5"/>
        <v>77.667984189723313</v>
      </c>
      <c r="G30" s="12"/>
      <c r="H30" s="91">
        <v>11</v>
      </c>
      <c r="I30" s="3">
        <v>20</v>
      </c>
      <c r="J30" s="161" t="s">
        <v>24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3288</v>
      </c>
      <c r="D31" s="89">
        <f t="shared" si="6"/>
        <v>2998</v>
      </c>
      <c r="E31" s="52">
        <f t="shared" si="4"/>
        <v>100.30506406345332</v>
      </c>
      <c r="F31" s="55">
        <f t="shared" si="5"/>
        <v>109.67311541027351</v>
      </c>
      <c r="G31" s="92"/>
      <c r="H31" s="126">
        <v>3</v>
      </c>
      <c r="I31" s="3">
        <v>3</v>
      </c>
      <c r="J31" s="161" t="s">
        <v>10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102639</v>
      </c>
      <c r="D32" s="67">
        <f>SUM(L14)</f>
        <v>88967</v>
      </c>
      <c r="E32" s="70">
        <f t="shared" si="4"/>
        <v>104.09846041501855</v>
      </c>
      <c r="F32" s="68">
        <f t="shared" si="5"/>
        <v>115.36749581305428</v>
      </c>
      <c r="G32" s="391">
        <v>71.8</v>
      </c>
      <c r="H32" s="439">
        <v>0</v>
      </c>
      <c r="I32" s="3">
        <v>5</v>
      </c>
      <c r="J32" s="161" t="s">
        <v>12</v>
      </c>
      <c r="L32" s="42"/>
      <c r="M32" s="26"/>
      <c r="S32" s="26"/>
      <c r="T32" s="26"/>
      <c r="U32" s="26"/>
    </row>
    <row r="33" spans="2:30" x14ac:dyDescent="0.15">
      <c r="H33" s="98">
        <v>0</v>
      </c>
      <c r="I33" s="3">
        <v>6</v>
      </c>
      <c r="J33" s="161" t="s">
        <v>13</v>
      </c>
      <c r="L33" s="42"/>
      <c r="M33" s="26"/>
      <c r="S33" s="26"/>
      <c r="T33" s="26"/>
      <c r="U33" s="26"/>
    </row>
    <row r="34" spans="2:30" x14ac:dyDescent="0.15">
      <c r="H34" s="89">
        <v>0</v>
      </c>
      <c r="I34" s="3">
        <v>7</v>
      </c>
      <c r="J34" s="161" t="s">
        <v>14</v>
      </c>
      <c r="S34" s="26"/>
      <c r="T34" s="26"/>
      <c r="U34" s="26"/>
    </row>
    <row r="35" spans="2:30" x14ac:dyDescent="0.15">
      <c r="H35" s="350">
        <v>0</v>
      </c>
      <c r="I35" s="3">
        <v>8</v>
      </c>
      <c r="J35" s="161" t="s">
        <v>15</v>
      </c>
      <c r="L35" s="47"/>
      <c r="M35" s="390"/>
      <c r="O35" t="s">
        <v>205</v>
      </c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10</v>
      </c>
      <c r="J36" s="161" t="s">
        <v>16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11</v>
      </c>
      <c r="J37" s="161" t="s">
        <v>17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13</v>
      </c>
      <c r="J38" s="161" t="s">
        <v>7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18</v>
      </c>
      <c r="J39" s="161" t="s">
        <v>22</v>
      </c>
      <c r="L39" s="48"/>
      <c r="M39" s="26"/>
      <c r="S39" s="26"/>
      <c r="T39" s="26"/>
      <c r="U39" s="26"/>
    </row>
    <row r="40" spans="2:30" x14ac:dyDescent="0.15">
      <c r="C40" s="26"/>
      <c r="H40" s="195">
        <v>0</v>
      </c>
      <c r="I40" s="3">
        <v>28</v>
      </c>
      <c r="J40" s="161" t="s">
        <v>32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29</v>
      </c>
      <c r="J41" s="161" t="s">
        <v>54</v>
      </c>
      <c r="L41" s="48"/>
      <c r="M41" s="26"/>
      <c r="S41" s="26"/>
      <c r="T41" s="26"/>
      <c r="U41" s="26"/>
    </row>
    <row r="42" spans="2:30" x14ac:dyDescent="0.15">
      <c r="H42" s="122">
        <v>0</v>
      </c>
      <c r="I42" s="3">
        <v>30</v>
      </c>
      <c r="J42" s="161" t="s">
        <v>33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102639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H46" s="393"/>
      <c r="L46" s="408"/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191</v>
      </c>
      <c r="I47" s="3"/>
      <c r="J47" s="179" t="s">
        <v>70</v>
      </c>
      <c r="K47" s="3"/>
      <c r="L47" s="301" t="s">
        <v>190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47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43">
        <v>80284</v>
      </c>
      <c r="I49" s="3">
        <v>26</v>
      </c>
      <c r="J49" s="161" t="s">
        <v>30</v>
      </c>
      <c r="K49" s="3">
        <f>SUM(I49)</f>
        <v>26</v>
      </c>
      <c r="L49" s="306">
        <v>82123</v>
      </c>
      <c r="S49" s="26"/>
      <c r="T49" s="26"/>
      <c r="U49" s="26"/>
      <c r="V49" s="26"/>
    </row>
    <row r="50" spans="1:22" x14ac:dyDescent="0.15">
      <c r="H50" s="426">
        <v>16157</v>
      </c>
      <c r="I50" s="3">
        <v>13</v>
      </c>
      <c r="J50" s="161" t="s">
        <v>7</v>
      </c>
      <c r="K50" s="3">
        <f t="shared" ref="K50:K58" si="7">SUM(I50)</f>
        <v>13</v>
      </c>
      <c r="L50" s="306">
        <v>21239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15189</v>
      </c>
      <c r="I51" s="3">
        <v>33</v>
      </c>
      <c r="J51" s="161" t="s">
        <v>0</v>
      </c>
      <c r="K51" s="3">
        <f t="shared" si="7"/>
        <v>33</v>
      </c>
      <c r="L51" s="306">
        <v>13308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8718</v>
      </c>
      <c r="I52" s="3">
        <v>16</v>
      </c>
      <c r="J52" s="161" t="s">
        <v>3</v>
      </c>
      <c r="K52" s="3">
        <f t="shared" si="7"/>
        <v>16</v>
      </c>
      <c r="L52" s="306">
        <v>9387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187</v>
      </c>
      <c r="D53" s="59" t="s">
        <v>179</v>
      </c>
      <c r="E53" s="59" t="s">
        <v>41</v>
      </c>
      <c r="F53" s="59" t="s">
        <v>50</v>
      </c>
      <c r="G53" s="8" t="s">
        <v>175</v>
      </c>
      <c r="H53" s="88">
        <v>8259</v>
      </c>
      <c r="I53" s="3">
        <v>22</v>
      </c>
      <c r="J53" s="161" t="s">
        <v>26</v>
      </c>
      <c r="K53" s="3">
        <f t="shared" si="7"/>
        <v>22</v>
      </c>
      <c r="L53" s="306">
        <v>10540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80284</v>
      </c>
      <c r="D54" s="98">
        <f>SUM(L49)</f>
        <v>82123</v>
      </c>
      <c r="E54" s="52">
        <f t="shared" ref="E54:E64" si="9">SUM(N63/M63*100)</f>
        <v>100.56996830725676</v>
      </c>
      <c r="F54" s="52">
        <f>SUM(C54/D54*100)</f>
        <v>97.760676059082101</v>
      </c>
      <c r="G54" s="3"/>
      <c r="H54" s="44">
        <v>7520</v>
      </c>
      <c r="I54" s="3">
        <v>34</v>
      </c>
      <c r="J54" s="161" t="s">
        <v>1</v>
      </c>
      <c r="K54" s="3">
        <f t="shared" si="7"/>
        <v>34</v>
      </c>
      <c r="L54" s="306">
        <v>8377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16157</v>
      </c>
      <c r="D55" s="98">
        <f t="shared" ref="D55:D64" si="10">SUM(L50)</f>
        <v>21239</v>
      </c>
      <c r="E55" s="52">
        <f t="shared" si="9"/>
        <v>108.18212253096753</v>
      </c>
      <c r="F55" s="52">
        <f t="shared" ref="F55:F64" si="11">SUM(C55/D55*100)</f>
        <v>76.072319789067279</v>
      </c>
      <c r="G55" s="3"/>
      <c r="H55" s="88">
        <v>6908</v>
      </c>
      <c r="I55" s="3">
        <v>25</v>
      </c>
      <c r="J55" s="161" t="s">
        <v>29</v>
      </c>
      <c r="K55" s="3">
        <f t="shared" si="7"/>
        <v>25</v>
      </c>
      <c r="L55" s="306">
        <v>10343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15189</v>
      </c>
      <c r="D56" s="98">
        <f t="shared" si="10"/>
        <v>13308</v>
      </c>
      <c r="E56" s="52">
        <f t="shared" si="9"/>
        <v>114.0572200946159</v>
      </c>
      <c r="F56" s="52">
        <f t="shared" si="11"/>
        <v>114.13435527502254</v>
      </c>
      <c r="G56" s="3"/>
      <c r="H56" s="336">
        <v>6297</v>
      </c>
      <c r="I56" s="3">
        <v>40</v>
      </c>
      <c r="J56" s="161" t="s">
        <v>2</v>
      </c>
      <c r="K56" s="3">
        <f t="shared" si="7"/>
        <v>40</v>
      </c>
      <c r="L56" s="306">
        <v>4975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3</v>
      </c>
      <c r="C57" s="43">
        <f t="shared" si="8"/>
        <v>8718</v>
      </c>
      <c r="D57" s="98">
        <f t="shared" si="10"/>
        <v>9387</v>
      </c>
      <c r="E57" s="52">
        <f t="shared" si="9"/>
        <v>111.98458574181119</v>
      </c>
      <c r="F57" s="52">
        <f t="shared" si="11"/>
        <v>92.873122403323748</v>
      </c>
      <c r="G57" s="3"/>
      <c r="H57" s="91">
        <v>5603</v>
      </c>
      <c r="I57" s="3">
        <v>24</v>
      </c>
      <c r="J57" s="161" t="s">
        <v>28</v>
      </c>
      <c r="K57" s="3">
        <f t="shared" si="7"/>
        <v>24</v>
      </c>
      <c r="L57" s="306">
        <v>6005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26</v>
      </c>
      <c r="C58" s="43">
        <f t="shared" si="8"/>
        <v>8259</v>
      </c>
      <c r="D58" s="98">
        <f t="shared" si="10"/>
        <v>10540</v>
      </c>
      <c r="E58" s="52">
        <f t="shared" si="9"/>
        <v>101.86235816477553</v>
      </c>
      <c r="F58" s="52">
        <f t="shared" si="11"/>
        <v>78.358633776091082</v>
      </c>
      <c r="G58" s="12"/>
      <c r="H58" s="333">
        <v>5045</v>
      </c>
      <c r="I58" s="14">
        <v>36</v>
      </c>
      <c r="J58" s="163" t="s">
        <v>5</v>
      </c>
      <c r="K58" s="14">
        <f t="shared" si="7"/>
        <v>36</v>
      </c>
      <c r="L58" s="307">
        <v>5104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7520</v>
      </c>
      <c r="D59" s="98">
        <f t="shared" si="10"/>
        <v>8377</v>
      </c>
      <c r="E59" s="52">
        <f t="shared" si="9"/>
        <v>85.454545454545453</v>
      </c>
      <c r="F59" s="52">
        <f t="shared" si="11"/>
        <v>89.769607257968246</v>
      </c>
      <c r="G59" s="3"/>
      <c r="H59" s="437">
        <v>3306</v>
      </c>
      <c r="I59" s="338">
        <v>38</v>
      </c>
      <c r="J59" s="223" t="s">
        <v>38</v>
      </c>
      <c r="K59" s="8" t="s">
        <v>66</v>
      </c>
      <c r="L59" s="308">
        <v>182252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29</v>
      </c>
      <c r="C60" s="43">
        <f t="shared" si="8"/>
        <v>6908</v>
      </c>
      <c r="D60" s="98">
        <f t="shared" si="10"/>
        <v>10343</v>
      </c>
      <c r="E60" s="52">
        <f t="shared" si="9"/>
        <v>87.476256806382167</v>
      </c>
      <c r="F60" s="52">
        <f t="shared" si="11"/>
        <v>66.789132746785256</v>
      </c>
      <c r="G60" s="3"/>
      <c r="H60" s="91">
        <v>2357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</v>
      </c>
      <c r="C61" s="43">
        <f t="shared" si="8"/>
        <v>6297</v>
      </c>
      <c r="D61" s="98">
        <f t="shared" si="10"/>
        <v>4975</v>
      </c>
      <c r="E61" s="52">
        <f t="shared" si="9"/>
        <v>120.28653295128939</v>
      </c>
      <c r="F61" s="52">
        <f t="shared" si="11"/>
        <v>126.57286432160804</v>
      </c>
      <c r="G61" s="11"/>
      <c r="H61" s="126">
        <v>1813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5603</v>
      </c>
      <c r="D62" s="98">
        <f t="shared" si="10"/>
        <v>6005</v>
      </c>
      <c r="E62" s="52">
        <f t="shared" si="9"/>
        <v>105.16141141141142</v>
      </c>
      <c r="F62" s="52">
        <f t="shared" si="11"/>
        <v>93.305578684429648</v>
      </c>
      <c r="G62" s="12"/>
      <c r="H62" s="126">
        <v>1231</v>
      </c>
      <c r="I62" s="174">
        <v>21</v>
      </c>
      <c r="J62" s="3" t="s">
        <v>156</v>
      </c>
      <c r="K62" s="50"/>
      <c r="L62" t="s">
        <v>60</v>
      </c>
      <c r="M62" s="407" t="s">
        <v>93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5045</v>
      </c>
      <c r="D63" s="138">
        <f t="shared" si="10"/>
        <v>5104</v>
      </c>
      <c r="E63" s="57">
        <f t="shared" si="9"/>
        <v>78.326346840552702</v>
      </c>
      <c r="F63" s="57">
        <f t="shared" si="11"/>
        <v>98.844043887147336</v>
      </c>
      <c r="G63" s="92"/>
      <c r="H63" s="126">
        <v>863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79829</v>
      </c>
      <c r="N63" s="89">
        <f>SUM(H49)</f>
        <v>80284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170874</v>
      </c>
      <c r="D64" s="139">
        <f t="shared" si="10"/>
        <v>182252</v>
      </c>
      <c r="E64" s="70">
        <f t="shared" si="9"/>
        <v>101.72342971442858</v>
      </c>
      <c r="F64" s="70">
        <f t="shared" si="11"/>
        <v>93.756995808002102</v>
      </c>
      <c r="G64" s="391">
        <v>69.7</v>
      </c>
      <c r="H64" s="91">
        <v>722</v>
      </c>
      <c r="I64" s="3">
        <v>1</v>
      </c>
      <c r="J64" s="161" t="s">
        <v>4</v>
      </c>
      <c r="K64" s="3">
        <f t="shared" ref="K64:K72" si="12">SUM(K50)</f>
        <v>13</v>
      </c>
      <c r="L64" s="161" t="s">
        <v>7</v>
      </c>
      <c r="M64" s="170">
        <v>14935</v>
      </c>
      <c r="N64" s="89">
        <f t="shared" ref="N64:N72" si="13">SUM(H50)</f>
        <v>16157</v>
      </c>
      <c r="O64" s="45"/>
      <c r="S64" s="26"/>
      <c r="T64" s="26"/>
      <c r="U64" s="26"/>
      <c r="V64" s="26"/>
    </row>
    <row r="65" spans="2:22" x14ac:dyDescent="0.15">
      <c r="H65" s="426">
        <v>193</v>
      </c>
      <c r="I65" s="3">
        <v>9</v>
      </c>
      <c r="J65" s="3" t="s">
        <v>163</v>
      </c>
      <c r="K65" s="3">
        <f t="shared" si="12"/>
        <v>33</v>
      </c>
      <c r="L65" s="161" t="s">
        <v>0</v>
      </c>
      <c r="M65" s="170">
        <v>13317</v>
      </c>
      <c r="N65" s="89">
        <f t="shared" si="13"/>
        <v>15189</v>
      </c>
      <c r="O65" s="45"/>
      <c r="S65" s="26"/>
      <c r="T65" s="26"/>
      <c r="U65" s="26"/>
      <c r="V65" s="26"/>
    </row>
    <row r="66" spans="2:22" x14ac:dyDescent="0.15">
      <c r="H66" s="89">
        <v>182</v>
      </c>
      <c r="I66" s="3">
        <v>11</v>
      </c>
      <c r="J66" s="161" t="s">
        <v>17</v>
      </c>
      <c r="K66" s="3">
        <f t="shared" si="12"/>
        <v>16</v>
      </c>
      <c r="L66" s="161" t="s">
        <v>3</v>
      </c>
      <c r="M66" s="170">
        <v>7785</v>
      </c>
      <c r="N66" s="89">
        <f t="shared" si="13"/>
        <v>8718</v>
      </c>
      <c r="O66" s="45"/>
      <c r="S66" s="26"/>
      <c r="T66" s="26"/>
      <c r="U66" s="26"/>
      <c r="V66" s="26"/>
    </row>
    <row r="67" spans="2:22" x14ac:dyDescent="0.15">
      <c r="H67" s="43">
        <v>86</v>
      </c>
      <c r="I67" s="3">
        <v>15</v>
      </c>
      <c r="J67" s="161" t="s">
        <v>20</v>
      </c>
      <c r="K67" s="3">
        <f t="shared" si="12"/>
        <v>22</v>
      </c>
      <c r="L67" s="161" t="s">
        <v>26</v>
      </c>
      <c r="M67" s="170">
        <v>8108</v>
      </c>
      <c r="N67" s="89">
        <f t="shared" si="13"/>
        <v>8259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79</v>
      </c>
      <c r="I68" s="3">
        <v>4</v>
      </c>
      <c r="J68" s="161" t="s">
        <v>11</v>
      </c>
      <c r="K68" s="3">
        <f t="shared" si="12"/>
        <v>34</v>
      </c>
      <c r="L68" s="161" t="s">
        <v>1</v>
      </c>
      <c r="M68" s="170">
        <v>8800</v>
      </c>
      <c r="N68" s="89">
        <f t="shared" si="13"/>
        <v>7520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44</v>
      </c>
      <c r="I69" s="3">
        <v>35</v>
      </c>
      <c r="J69" s="161" t="s">
        <v>36</v>
      </c>
      <c r="K69" s="3">
        <f t="shared" si="12"/>
        <v>25</v>
      </c>
      <c r="L69" s="161" t="s">
        <v>29</v>
      </c>
      <c r="M69" s="170">
        <v>7897</v>
      </c>
      <c r="N69" s="89">
        <f t="shared" si="13"/>
        <v>6908</v>
      </c>
      <c r="O69" s="45"/>
      <c r="S69" s="26"/>
      <c r="T69" s="26"/>
      <c r="U69" s="26"/>
      <c r="V69" s="26"/>
    </row>
    <row r="70" spans="2:22" x14ac:dyDescent="0.15">
      <c r="B70" s="50"/>
      <c r="H70" s="44">
        <v>14</v>
      </c>
      <c r="I70" s="3">
        <v>29</v>
      </c>
      <c r="J70" s="161" t="s">
        <v>54</v>
      </c>
      <c r="K70" s="3">
        <f t="shared" si="12"/>
        <v>40</v>
      </c>
      <c r="L70" s="161" t="s">
        <v>2</v>
      </c>
      <c r="M70" s="170">
        <v>5235</v>
      </c>
      <c r="N70" s="89">
        <f t="shared" si="13"/>
        <v>6297</v>
      </c>
      <c r="O70" s="45"/>
      <c r="S70" s="26"/>
      <c r="T70" s="26"/>
      <c r="U70" s="26"/>
      <c r="V70" s="26"/>
    </row>
    <row r="71" spans="2:22" x14ac:dyDescent="0.15">
      <c r="B71" s="50"/>
      <c r="H71" s="88">
        <v>4</v>
      </c>
      <c r="I71" s="3">
        <v>27</v>
      </c>
      <c r="J71" s="161" t="s">
        <v>31</v>
      </c>
      <c r="K71" s="3">
        <f t="shared" si="12"/>
        <v>24</v>
      </c>
      <c r="L71" s="161" t="s">
        <v>28</v>
      </c>
      <c r="M71" s="170">
        <v>5328</v>
      </c>
      <c r="N71" s="89">
        <f t="shared" si="13"/>
        <v>5603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6441</v>
      </c>
      <c r="N72" s="89">
        <f t="shared" si="13"/>
        <v>5045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91</v>
      </c>
      <c r="M73" s="169">
        <v>167979</v>
      </c>
      <c r="N73" s="168">
        <f>SUM(H89)</f>
        <v>170874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292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292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336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170874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O59" sqref="O5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/>
      <c r="J1" s="102"/>
      <c r="Q1" s="26"/>
      <c r="R1" s="109"/>
    </row>
    <row r="2" spans="5:30" x14ac:dyDescent="0.15">
      <c r="H2" s="421" t="s">
        <v>187</v>
      </c>
      <c r="I2" s="3"/>
      <c r="J2" s="187" t="s">
        <v>102</v>
      </c>
      <c r="K2" s="3"/>
      <c r="L2" s="180" t="s">
        <v>179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47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89">
        <v>80685</v>
      </c>
      <c r="I4" s="3">
        <v>31</v>
      </c>
      <c r="J4" s="33" t="s">
        <v>63</v>
      </c>
      <c r="K4" s="203">
        <f>SUM(I4)</f>
        <v>31</v>
      </c>
      <c r="L4" s="275">
        <v>81171</v>
      </c>
      <c r="M4" s="397"/>
      <c r="R4" s="48"/>
      <c r="S4" s="26"/>
      <c r="T4" s="26"/>
      <c r="U4" s="26"/>
      <c r="V4" s="26"/>
    </row>
    <row r="5" spans="5:30" x14ac:dyDescent="0.15">
      <c r="H5" s="88">
        <v>42756</v>
      </c>
      <c r="I5" s="3">
        <v>2</v>
      </c>
      <c r="J5" s="33" t="s">
        <v>6</v>
      </c>
      <c r="K5" s="203">
        <f t="shared" ref="K5:K13" si="0">SUM(I5)</f>
        <v>2</v>
      </c>
      <c r="L5" s="275">
        <v>50124</v>
      </c>
      <c r="M5" s="45"/>
      <c r="R5" s="48"/>
      <c r="S5" s="26"/>
      <c r="T5" s="26"/>
      <c r="U5" s="26"/>
      <c r="V5" s="26"/>
    </row>
    <row r="6" spans="5:30" x14ac:dyDescent="0.15">
      <c r="H6" s="88">
        <v>33047</v>
      </c>
      <c r="I6" s="3">
        <v>17</v>
      </c>
      <c r="J6" s="33" t="s">
        <v>21</v>
      </c>
      <c r="K6" s="203">
        <f t="shared" si="0"/>
        <v>17</v>
      </c>
      <c r="L6" s="275">
        <v>19361</v>
      </c>
      <c r="M6" s="45"/>
      <c r="R6" s="48"/>
      <c r="S6" s="26"/>
      <c r="T6" s="26"/>
      <c r="U6" s="26"/>
      <c r="V6" s="26"/>
    </row>
    <row r="7" spans="5:30" x14ac:dyDescent="0.15">
      <c r="H7" s="88">
        <v>27757</v>
      </c>
      <c r="I7" s="3">
        <v>34</v>
      </c>
      <c r="J7" s="33" t="s">
        <v>1</v>
      </c>
      <c r="K7" s="203">
        <f t="shared" si="0"/>
        <v>34</v>
      </c>
      <c r="L7" s="275">
        <v>26738</v>
      </c>
      <c r="M7" s="45"/>
      <c r="R7" s="48"/>
      <c r="S7" s="26"/>
      <c r="T7" s="26"/>
      <c r="U7" s="26"/>
      <c r="V7" s="26"/>
    </row>
    <row r="8" spans="5:30" x14ac:dyDescent="0.15">
      <c r="H8" s="292">
        <v>19749</v>
      </c>
      <c r="I8" s="3">
        <v>3</v>
      </c>
      <c r="J8" s="33" t="s">
        <v>10</v>
      </c>
      <c r="K8" s="203">
        <f t="shared" si="0"/>
        <v>3</v>
      </c>
      <c r="L8" s="275">
        <v>31778</v>
      </c>
      <c r="M8" s="45"/>
      <c r="R8" s="48"/>
      <c r="S8" s="26"/>
      <c r="T8" s="26"/>
      <c r="U8" s="26"/>
      <c r="V8" s="26"/>
    </row>
    <row r="9" spans="5:30" x14ac:dyDescent="0.15">
      <c r="H9" s="88">
        <v>16146</v>
      </c>
      <c r="I9" s="3">
        <v>40</v>
      </c>
      <c r="J9" s="33" t="s">
        <v>2</v>
      </c>
      <c r="K9" s="203">
        <f t="shared" si="0"/>
        <v>40</v>
      </c>
      <c r="L9" s="275">
        <v>16447</v>
      </c>
      <c r="M9" s="45"/>
      <c r="R9" s="48"/>
      <c r="S9" s="26"/>
      <c r="T9" s="26"/>
      <c r="U9" s="26"/>
      <c r="V9" s="26"/>
    </row>
    <row r="10" spans="5:30" x14ac:dyDescent="0.15">
      <c r="H10" s="88">
        <v>15373</v>
      </c>
      <c r="I10" s="3">
        <v>13</v>
      </c>
      <c r="J10" s="33" t="s">
        <v>7</v>
      </c>
      <c r="K10" s="203">
        <f t="shared" si="0"/>
        <v>13</v>
      </c>
      <c r="L10" s="275">
        <v>16983</v>
      </c>
      <c r="M10" s="45"/>
      <c r="R10" s="48"/>
      <c r="S10" s="26"/>
      <c r="T10" s="26"/>
      <c r="U10" s="26"/>
      <c r="V10" s="26"/>
    </row>
    <row r="11" spans="5:30" x14ac:dyDescent="0.15">
      <c r="H11" s="88">
        <v>12416</v>
      </c>
      <c r="I11" s="3">
        <v>33</v>
      </c>
      <c r="J11" s="33" t="s">
        <v>0</v>
      </c>
      <c r="K11" s="203">
        <f t="shared" si="0"/>
        <v>33</v>
      </c>
      <c r="L11" s="275">
        <v>14427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40">
        <v>12205</v>
      </c>
      <c r="I12" s="3">
        <v>16</v>
      </c>
      <c r="J12" s="33" t="s">
        <v>3</v>
      </c>
      <c r="K12" s="203">
        <f t="shared" si="0"/>
        <v>16</v>
      </c>
      <c r="L12" s="276">
        <v>17547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11627</v>
      </c>
      <c r="I13" s="14">
        <v>38</v>
      </c>
      <c r="J13" s="77" t="s">
        <v>38</v>
      </c>
      <c r="K13" s="203">
        <f t="shared" si="0"/>
        <v>38</v>
      </c>
      <c r="L13" s="276">
        <v>12958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10079</v>
      </c>
      <c r="I14" s="222">
        <v>26</v>
      </c>
      <c r="J14" s="382" t="s">
        <v>30</v>
      </c>
      <c r="K14" s="108" t="s">
        <v>8</v>
      </c>
      <c r="L14" s="277">
        <v>361378</v>
      </c>
      <c r="N14" s="32"/>
      <c r="R14" s="48"/>
      <c r="S14" s="26"/>
      <c r="T14" s="26"/>
      <c r="U14" s="26"/>
      <c r="V14" s="26"/>
    </row>
    <row r="15" spans="5:30" x14ac:dyDescent="0.15">
      <c r="H15" s="88">
        <v>9507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9316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292">
        <v>8278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7307</v>
      </c>
      <c r="I18" s="3">
        <v>36</v>
      </c>
      <c r="J18" s="33" t="s">
        <v>5</v>
      </c>
      <c r="L18" s="188" t="s">
        <v>102</v>
      </c>
      <c r="M18" s="42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89">
        <v>5713</v>
      </c>
      <c r="I19" s="3">
        <v>21</v>
      </c>
      <c r="J19" s="3" t="s">
        <v>156</v>
      </c>
      <c r="K19" s="117">
        <f>SUM(I4)</f>
        <v>31</v>
      </c>
      <c r="L19" s="33" t="s">
        <v>63</v>
      </c>
      <c r="M19" s="370">
        <v>89844</v>
      </c>
      <c r="N19" s="89">
        <f>SUM(H4)</f>
        <v>80685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187</v>
      </c>
      <c r="D20" s="59" t="s">
        <v>179</v>
      </c>
      <c r="E20" s="59" t="s">
        <v>41</v>
      </c>
      <c r="F20" s="59" t="s">
        <v>50</v>
      </c>
      <c r="G20" s="8" t="s">
        <v>175</v>
      </c>
      <c r="H20" s="88">
        <v>4684</v>
      </c>
      <c r="I20" s="3">
        <v>14</v>
      </c>
      <c r="J20" s="33" t="s">
        <v>19</v>
      </c>
      <c r="K20" s="117">
        <f t="shared" ref="K20:K28" si="1">SUM(I5)</f>
        <v>2</v>
      </c>
      <c r="L20" s="33" t="s">
        <v>6</v>
      </c>
      <c r="M20" s="371">
        <v>46957</v>
      </c>
      <c r="N20" s="89">
        <f t="shared" ref="N20:N28" si="2">SUM(H5)</f>
        <v>42756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63</v>
      </c>
      <c r="C21" s="202">
        <f>SUM(H4)</f>
        <v>80685</v>
      </c>
      <c r="D21" s="5">
        <f>SUM(L4)</f>
        <v>81171</v>
      </c>
      <c r="E21" s="52">
        <f t="shared" ref="E21:E30" si="3">SUM(N19/M19*100)</f>
        <v>89.805663149459065</v>
      </c>
      <c r="F21" s="52">
        <f t="shared" ref="F21:F31" si="4">SUM(C21/D21*100)</f>
        <v>99.401263998225957</v>
      </c>
      <c r="G21" s="62"/>
      <c r="H21" s="88">
        <v>4679</v>
      </c>
      <c r="I21" s="3">
        <v>24</v>
      </c>
      <c r="J21" s="33" t="s">
        <v>28</v>
      </c>
      <c r="K21" s="117">
        <f t="shared" si="1"/>
        <v>17</v>
      </c>
      <c r="L21" s="33" t="s">
        <v>21</v>
      </c>
      <c r="M21" s="371">
        <v>34272</v>
      </c>
      <c r="N21" s="89">
        <f t="shared" si="2"/>
        <v>33047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42756</v>
      </c>
      <c r="D22" s="5">
        <f t="shared" ref="D22:D30" si="6">SUM(L5)</f>
        <v>50124</v>
      </c>
      <c r="E22" s="52">
        <f t="shared" si="3"/>
        <v>91.053517047511562</v>
      </c>
      <c r="F22" s="52">
        <f t="shared" si="4"/>
        <v>85.300454871917637</v>
      </c>
      <c r="G22" s="62"/>
      <c r="H22" s="88">
        <v>3205</v>
      </c>
      <c r="I22" s="3">
        <v>9</v>
      </c>
      <c r="J22" s="3" t="s">
        <v>163</v>
      </c>
      <c r="K22" s="117">
        <f t="shared" si="1"/>
        <v>34</v>
      </c>
      <c r="L22" s="33" t="s">
        <v>1</v>
      </c>
      <c r="M22" s="371">
        <v>27717</v>
      </c>
      <c r="N22" s="89">
        <f t="shared" si="2"/>
        <v>27757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33047</v>
      </c>
      <c r="D23" s="98">
        <f t="shared" si="6"/>
        <v>19361</v>
      </c>
      <c r="E23" s="52">
        <f t="shared" si="3"/>
        <v>96.425653594771248</v>
      </c>
      <c r="F23" s="52">
        <f t="shared" si="4"/>
        <v>170.68849749496411</v>
      </c>
      <c r="G23" s="62"/>
      <c r="H23" s="88">
        <v>2600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33264</v>
      </c>
      <c r="N23" s="89">
        <f t="shared" si="2"/>
        <v>19749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27757</v>
      </c>
      <c r="D24" s="5">
        <f t="shared" si="6"/>
        <v>26738</v>
      </c>
      <c r="E24" s="52">
        <f t="shared" si="3"/>
        <v>100.14431576288921</v>
      </c>
      <c r="F24" s="52">
        <f t="shared" si="4"/>
        <v>103.81105542673347</v>
      </c>
      <c r="G24" s="62"/>
      <c r="H24" s="88">
        <v>2222</v>
      </c>
      <c r="I24" s="3">
        <v>37</v>
      </c>
      <c r="J24" s="33" t="s">
        <v>37</v>
      </c>
      <c r="K24" s="117">
        <f t="shared" si="1"/>
        <v>40</v>
      </c>
      <c r="L24" s="33" t="s">
        <v>2</v>
      </c>
      <c r="M24" s="371">
        <v>14276</v>
      </c>
      <c r="N24" s="89">
        <f t="shared" si="2"/>
        <v>16146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19749</v>
      </c>
      <c r="D25" s="5">
        <f t="shared" si="6"/>
        <v>31778</v>
      </c>
      <c r="E25" s="52">
        <f t="shared" si="3"/>
        <v>59.370490620490621</v>
      </c>
      <c r="F25" s="52">
        <f t="shared" si="4"/>
        <v>62.146768204418144</v>
      </c>
      <c r="G25" s="72"/>
      <c r="H25" s="88">
        <v>909</v>
      </c>
      <c r="I25" s="3">
        <v>12</v>
      </c>
      <c r="J25" s="33" t="s">
        <v>18</v>
      </c>
      <c r="K25" s="117">
        <f t="shared" si="1"/>
        <v>13</v>
      </c>
      <c r="L25" s="33" t="s">
        <v>7</v>
      </c>
      <c r="M25" s="371">
        <v>15231</v>
      </c>
      <c r="N25" s="89">
        <f t="shared" si="2"/>
        <v>15373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16146</v>
      </c>
      <c r="D26" s="5">
        <f t="shared" si="6"/>
        <v>16447</v>
      </c>
      <c r="E26" s="52">
        <f t="shared" si="3"/>
        <v>113.09890725693472</v>
      </c>
      <c r="F26" s="52">
        <f t="shared" si="4"/>
        <v>98.169879005289715</v>
      </c>
      <c r="G26" s="62"/>
      <c r="H26" s="88">
        <v>799</v>
      </c>
      <c r="I26" s="3">
        <v>4</v>
      </c>
      <c r="J26" s="33" t="s">
        <v>11</v>
      </c>
      <c r="K26" s="117">
        <f t="shared" si="1"/>
        <v>33</v>
      </c>
      <c r="L26" s="33" t="s">
        <v>0</v>
      </c>
      <c r="M26" s="371">
        <v>11734</v>
      </c>
      <c r="N26" s="89">
        <f t="shared" si="2"/>
        <v>12416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2">
        <f t="shared" si="5"/>
        <v>15373</v>
      </c>
      <c r="D27" s="5">
        <f t="shared" si="6"/>
        <v>16983</v>
      </c>
      <c r="E27" s="52">
        <f t="shared" si="3"/>
        <v>100.93230910642768</v>
      </c>
      <c r="F27" s="52">
        <f t="shared" si="4"/>
        <v>90.519931696402296</v>
      </c>
      <c r="G27" s="62"/>
      <c r="H27" s="88">
        <v>691</v>
      </c>
      <c r="I27" s="3">
        <v>32</v>
      </c>
      <c r="J27" s="33" t="s">
        <v>35</v>
      </c>
      <c r="K27" s="117">
        <f t="shared" si="1"/>
        <v>16</v>
      </c>
      <c r="L27" s="33" t="s">
        <v>3</v>
      </c>
      <c r="M27" s="372">
        <v>11961</v>
      </c>
      <c r="N27" s="89">
        <f t="shared" si="2"/>
        <v>12205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0</v>
      </c>
      <c r="C28" s="202">
        <f t="shared" si="5"/>
        <v>12416</v>
      </c>
      <c r="D28" s="5">
        <f t="shared" si="6"/>
        <v>14427</v>
      </c>
      <c r="E28" s="52">
        <f t="shared" si="3"/>
        <v>105.81216976308166</v>
      </c>
      <c r="F28" s="52">
        <f t="shared" si="4"/>
        <v>86.060858113259869</v>
      </c>
      <c r="G28" s="73"/>
      <c r="H28" s="88">
        <v>681</v>
      </c>
      <c r="I28" s="3">
        <v>27</v>
      </c>
      <c r="J28" s="33" t="s">
        <v>31</v>
      </c>
      <c r="K28" s="181">
        <f t="shared" si="1"/>
        <v>38</v>
      </c>
      <c r="L28" s="77" t="s">
        <v>38</v>
      </c>
      <c r="M28" s="373">
        <v>11227</v>
      </c>
      <c r="N28" s="167">
        <f t="shared" si="2"/>
        <v>11627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</v>
      </c>
      <c r="C29" s="202">
        <f t="shared" si="5"/>
        <v>12205</v>
      </c>
      <c r="D29" s="5">
        <f t="shared" si="6"/>
        <v>17547</v>
      </c>
      <c r="E29" s="52">
        <f t="shared" si="3"/>
        <v>102.03996321377811</v>
      </c>
      <c r="F29" s="52">
        <f t="shared" si="4"/>
        <v>69.556049467145371</v>
      </c>
      <c r="G29" s="72"/>
      <c r="H29" s="88">
        <v>598</v>
      </c>
      <c r="I29" s="3">
        <v>39</v>
      </c>
      <c r="J29" s="33" t="s">
        <v>39</v>
      </c>
      <c r="K29" s="115"/>
      <c r="L29" s="115" t="s">
        <v>55</v>
      </c>
      <c r="M29" s="374">
        <v>371068</v>
      </c>
      <c r="N29" s="172">
        <f>SUM(H44)</f>
        <v>344567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11627</v>
      </c>
      <c r="D30" s="5">
        <f t="shared" si="6"/>
        <v>12958</v>
      </c>
      <c r="E30" s="57">
        <f t="shared" si="3"/>
        <v>103.56283958314776</v>
      </c>
      <c r="F30" s="63">
        <f t="shared" si="4"/>
        <v>89.728353140916809</v>
      </c>
      <c r="G30" s="75"/>
      <c r="H30" s="336">
        <v>455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344567</v>
      </c>
      <c r="D31" s="67">
        <f>SUM(L14)</f>
        <v>361378</v>
      </c>
      <c r="E31" s="70">
        <f>SUM(N29/M29*100)</f>
        <v>92.858182327767409</v>
      </c>
      <c r="F31" s="63">
        <f t="shared" si="4"/>
        <v>95.348084277404823</v>
      </c>
      <c r="G31" s="83">
        <v>50.1</v>
      </c>
      <c r="H31" s="88">
        <v>422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321</v>
      </c>
      <c r="I32" s="3">
        <v>7</v>
      </c>
      <c r="J32" s="33" t="s">
        <v>14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44">
        <v>318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13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7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29</v>
      </c>
      <c r="J36" s="33" t="s">
        <v>54</v>
      </c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35</v>
      </c>
      <c r="J37" s="33" t="s">
        <v>36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N38" s="26"/>
      <c r="R38" s="48"/>
      <c r="S38" s="26"/>
      <c r="T38" s="26"/>
      <c r="U38" s="26"/>
      <c r="V38" s="26"/>
    </row>
    <row r="39" spans="3:30" x14ac:dyDescent="0.15">
      <c r="H39" s="44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292">
        <v>0</v>
      </c>
      <c r="I40" s="3">
        <v>19</v>
      </c>
      <c r="J40" s="33" t="s">
        <v>23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44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344567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/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187</v>
      </c>
      <c r="I48" s="3"/>
      <c r="J48" s="190" t="s">
        <v>90</v>
      </c>
      <c r="K48" s="3"/>
      <c r="L48" s="329" t="s">
        <v>179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98</v>
      </c>
      <c r="I49" s="3"/>
      <c r="J49" s="145" t="s">
        <v>9</v>
      </c>
      <c r="K49" s="3"/>
      <c r="L49" s="329" t="s">
        <v>98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13866</v>
      </c>
      <c r="I50" s="3">
        <v>16</v>
      </c>
      <c r="J50" s="33" t="s">
        <v>3</v>
      </c>
      <c r="K50" s="327">
        <f>SUM(I50)</f>
        <v>16</v>
      </c>
      <c r="L50" s="330">
        <v>13609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292">
        <v>7530</v>
      </c>
      <c r="I51" s="3">
        <v>26</v>
      </c>
      <c r="J51" s="33" t="s">
        <v>30</v>
      </c>
      <c r="K51" s="327">
        <f t="shared" ref="K51:K59" si="7">SUM(I51)</f>
        <v>26</v>
      </c>
      <c r="L51" s="331">
        <v>5969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6765</v>
      </c>
      <c r="I52" s="3">
        <v>33</v>
      </c>
      <c r="J52" s="33" t="s">
        <v>0</v>
      </c>
      <c r="K52" s="327">
        <f t="shared" si="7"/>
        <v>33</v>
      </c>
      <c r="L52" s="331">
        <v>7922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187</v>
      </c>
      <c r="D53" s="59" t="s">
        <v>179</v>
      </c>
      <c r="E53" s="59" t="s">
        <v>41</v>
      </c>
      <c r="F53" s="59" t="s">
        <v>50</v>
      </c>
      <c r="G53" s="8" t="s">
        <v>175</v>
      </c>
      <c r="H53" s="44">
        <v>2005</v>
      </c>
      <c r="I53" s="3">
        <v>34</v>
      </c>
      <c r="J53" s="33" t="s">
        <v>1</v>
      </c>
      <c r="K53" s="327">
        <f t="shared" si="7"/>
        <v>34</v>
      </c>
      <c r="L53" s="331">
        <v>2010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13866</v>
      </c>
      <c r="D54" s="98">
        <f>SUM(L50)</f>
        <v>13609</v>
      </c>
      <c r="E54" s="52">
        <f t="shared" ref="E54:E63" si="8">SUM(N67/M67*100)</f>
        <v>101.37446995174733</v>
      </c>
      <c r="F54" s="52">
        <f t="shared" ref="F54:F61" si="9">SUM(C54/D54*100)</f>
        <v>101.88845616871187</v>
      </c>
      <c r="G54" s="62"/>
      <c r="H54" s="44">
        <v>1976</v>
      </c>
      <c r="I54" s="3">
        <v>31</v>
      </c>
      <c r="J54" s="33" t="s">
        <v>63</v>
      </c>
      <c r="K54" s="327">
        <f t="shared" si="7"/>
        <v>31</v>
      </c>
      <c r="L54" s="331">
        <v>1683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7530</v>
      </c>
      <c r="D55" s="98">
        <f t="shared" ref="D55:D63" si="11">SUM(L51)</f>
        <v>5969</v>
      </c>
      <c r="E55" s="52">
        <f t="shared" si="8"/>
        <v>126.68236877523553</v>
      </c>
      <c r="F55" s="52">
        <f t="shared" si="9"/>
        <v>126.15178421846205</v>
      </c>
      <c r="G55" s="62"/>
      <c r="H55" s="44">
        <v>1734</v>
      </c>
      <c r="I55" s="3">
        <v>40</v>
      </c>
      <c r="J55" s="33" t="s">
        <v>2</v>
      </c>
      <c r="K55" s="327">
        <f t="shared" si="7"/>
        <v>40</v>
      </c>
      <c r="L55" s="331">
        <v>1537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0</v>
      </c>
      <c r="C56" s="43">
        <f t="shared" si="10"/>
        <v>6765</v>
      </c>
      <c r="D56" s="98">
        <f t="shared" si="11"/>
        <v>7922</v>
      </c>
      <c r="E56" s="52">
        <f t="shared" si="8"/>
        <v>82.792803818382083</v>
      </c>
      <c r="F56" s="52">
        <f t="shared" si="9"/>
        <v>85.395102246907356</v>
      </c>
      <c r="G56" s="62"/>
      <c r="H56" s="44">
        <v>1371</v>
      </c>
      <c r="I56" s="3">
        <v>22</v>
      </c>
      <c r="J56" s="33" t="s">
        <v>26</v>
      </c>
      <c r="K56" s="327">
        <f t="shared" si="7"/>
        <v>22</v>
      </c>
      <c r="L56" s="331">
        <v>1371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2005</v>
      </c>
      <c r="D57" s="98">
        <f t="shared" si="11"/>
        <v>2010</v>
      </c>
      <c r="E57" s="52">
        <f t="shared" si="8"/>
        <v>113.79114642451759</v>
      </c>
      <c r="F57" s="52">
        <f t="shared" si="9"/>
        <v>99.75124378109453</v>
      </c>
      <c r="G57" s="62"/>
      <c r="H57" s="44">
        <v>1130</v>
      </c>
      <c r="I57" s="3">
        <v>25</v>
      </c>
      <c r="J57" s="33" t="s">
        <v>29</v>
      </c>
      <c r="K57" s="327">
        <f t="shared" si="7"/>
        <v>25</v>
      </c>
      <c r="L57" s="331">
        <v>1023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63</v>
      </c>
      <c r="C58" s="43">
        <f t="shared" si="10"/>
        <v>1976</v>
      </c>
      <c r="D58" s="98">
        <f t="shared" si="11"/>
        <v>1683</v>
      </c>
      <c r="E58" s="52">
        <f t="shared" si="8"/>
        <v>97.821782178217816</v>
      </c>
      <c r="F58" s="52">
        <f t="shared" si="9"/>
        <v>117.40938799762328</v>
      </c>
      <c r="G58" s="72"/>
      <c r="H58" s="88">
        <v>1039</v>
      </c>
      <c r="I58" s="3">
        <v>1</v>
      </c>
      <c r="J58" s="33" t="s">
        <v>4</v>
      </c>
      <c r="K58" s="327">
        <f t="shared" si="7"/>
        <v>1</v>
      </c>
      <c r="L58" s="331">
        <v>1016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1734</v>
      </c>
      <c r="D59" s="98">
        <f t="shared" si="11"/>
        <v>1537</v>
      </c>
      <c r="E59" s="52">
        <f t="shared" si="8"/>
        <v>121.59887798036466</v>
      </c>
      <c r="F59" s="52">
        <f t="shared" si="9"/>
        <v>112.81717631750163</v>
      </c>
      <c r="G59" s="62"/>
      <c r="H59" s="428">
        <v>923</v>
      </c>
      <c r="I59" s="14">
        <v>14</v>
      </c>
      <c r="J59" s="77" t="s">
        <v>19</v>
      </c>
      <c r="K59" s="328">
        <f t="shared" si="7"/>
        <v>14</v>
      </c>
      <c r="L59" s="332">
        <v>1175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26</v>
      </c>
      <c r="C60" s="89">
        <f t="shared" si="10"/>
        <v>1371</v>
      </c>
      <c r="D60" s="98">
        <f t="shared" si="11"/>
        <v>1371</v>
      </c>
      <c r="E60" s="52">
        <f t="shared" si="8"/>
        <v>100</v>
      </c>
      <c r="F60" s="52">
        <f t="shared" si="9"/>
        <v>100</v>
      </c>
      <c r="G60" s="62"/>
      <c r="H60" s="419">
        <v>899</v>
      </c>
      <c r="I60" s="222">
        <v>38</v>
      </c>
      <c r="J60" s="382" t="s">
        <v>38</v>
      </c>
      <c r="K60" s="367" t="s">
        <v>8</v>
      </c>
      <c r="L60" s="376">
        <v>40341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1130</v>
      </c>
      <c r="D61" s="98">
        <f t="shared" si="11"/>
        <v>1023</v>
      </c>
      <c r="E61" s="52">
        <f t="shared" si="8"/>
        <v>42.27459783015339</v>
      </c>
      <c r="F61" s="52">
        <f t="shared" si="9"/>
        <v>110.4594330400782</v>
      </c>
      <c r="G61" s="73"/>
      <c r="H61" s="292">
        <v>517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4</v>
      </c>
      <c r="C62" s="43">
        <f t="shared" si="10"/>
        <v>1039</v>
      </c>
      <c r="D62" s="98">
        <f t="shared" si="11"/>
        <v>1016</v>
      </c>
      <c r="E62" s="52">
        <f t="shared" si="8"/>
        <v>92.355555555555554</v>
      </c>
      <c r="F62" s="52">
        <f>SUM(C62/D62*100)</f>
        <v>102.26377952755905</v>
      </c>
      <c r="G62" s="72"/>
      <c r="H62" s="44">
        <v>478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19</v>
      </c>
      <c r="C63" s="43">
        <f t="shared" si="10"/>
        <v>923</v>
      </c>
      <c r="D63" s="98">
        <f t="shared" si="11"/>
        <v>1175</v>
      </c>
      <c r="E63" s="57">
        <f t="shared" si="8"/>
        <v>110.80432172869148</v>
      </c>
      <c r="F63" s="52">
        <f>SUM(C63/D63*100)</f>
        <v>78.553191489361708</v>
      </c>
      <c r="G63" s="75"/>
      <c r="H63" s="88">
        <v>313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41323</v>
      </c>
      <c r="D64" s="67">
        <f>SUM(L60)</f>
        <v>40341</v>
      </c>
      <c r="E64" s="70">
        <f>SUM(N77/M77*100)</f>
        <v>98.119434880683841</v>
      </c>
      <c r="F64" s="70">
        <f>SUM(C64/D64*100)</f>
        <v>102.43424803549739</v>
      </c>
      <c r="G64" s="392">
        <v>143.4</v>
      </c>
      <c r="H64" s="350">
        <v>219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193</v>
      </c>
      <c r="I65" s="3">
        <v>37</v>
      </c>
      <c r="J65" s="33" t="s">
        <v>37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88">
        <v>163</v>
      </c>
      <c r="I66" s="3">
        <v>17</v>
      </c>
      <c r="J66" s="33" t="s">
        <v>21</v>
      </c>
      <c r="L66" s="191" t="s">
        <v>90</v>
      </c>
      <c r="M66" s="343" t="s">
        <v>62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44">
        <v>147</v>
      </c>
      <c r="I67" s="3">
        <v>9</v>
      </c>
      <c r="J67" s="3" t="s">
        <v>163</v>
      </c>
      <c r="K67" s="3">
        <f>SUM(I50)</f>
        <v>16</v>
      </c>
      <c r="L67" s="33" t="s">
        <v>3</v>
      </c>
      <c r="M67" s="394">
        <v>13678</v>
      </c>
      <c r="N67" s="89">
        <f>SUM(H50)</f>
        <v>13866</v>
      </c>
      <c r="R67" s="48"/>
      <c r="S67" s="26"/>
      <c r="T67" s="26"/>
      <c r="U67" s="26"/>
      <c r="V67" s="26"/>
    </row>
    <row r="68" spans="3:22" x14ac:dyDescent="0.15">
      <c r="C68" s="26"/>
      <c r="H68" s="88">
        <v>30</v>
      </c>
      <c r="I68" s="3">
        <v>13</v>
      </c>
      <c r="J68" s="33" t="s">
        <v>7</v>
      </c>
      <c r="K68" s="3">
        <f t="shared" ref="K68:K76" si="12">SUM(I51)</f>
        <v>26</v>
      </c>
      <c r="L68" s="33" t="s">
        <v>30</v>
      </c>
      <c r="M68" s="395">
        <v>5944</v>
      </c>
      <c r="N68" s="89">
        <f t="shared" ref="N68:N76" si="13">SUM(H51)</f>
        <v>7530</v>
      </c>
      <c r="R68" s="48"/>
      <c r="S68" s="26"/>
      <c r="T68" s="26"/>
      <c r="U68" s="26"/>
      <c r="V68" s="26"/>
    </row>
    <row r="69" spans="3:22" x14ac:dyDescent="0.15">
      <c r="H69" s="44">
        <v>18</v>
      </c>
      <c r="I69" s="3">
        <v>19</v>
      </c>
      <c r="J69" s="33" t="s">
        <v>23</v>
      </c>
      <c r="K69" s="3">
        <f t="shared" si="12"/>
        <v>33</v>
      </c>
      <c r="L69" s="33" t="s">
        <v>0</v>
      </c>
      <c r="M69" s="395">
        <v>8171</v>
      </c>
      <c r="N69" s="89">
        <f t="shared" si="13"/>
        <v>6765</v>
      </c>
      <c r="R69" s="48"/>
      <c r="S69" s="26"/>
      <c r="T69" s="26"/>
      <c r="U69" s="26"/>
      <c r="V69" s="26"/>
    </row>
    <row r="70" spans="3:22" x14ac:dyDescent="0.15">
      <c r="H70" s="44">
        <v>4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1762</v>
      </c>
      <c r="N70" s="89">
        <f t="shared" si="13"/>
        <v>2005</v>
      </c>
      <c r="R70" s="48"/>
      <c r="S70" s="26"/>
      <c r="T70" s="26"/>
      <c r="U70" s="26"/>
      <c r="V70" s="26"/>
    </row>
    <row r="71" spans="3:22" x14ac:dyDescent="0.15">
      <c r="H71" s="44">
        <v>3</v>
      </c>
      <c r="I71" s="3">
        <v>28</v>
      </c>
      <c r="J71" s="33" t="s">
        <v>32</v>
      </c>
      <c r="K71" s="3">
        <f t="shared" si="12"/>
        <v>31</v>
      </c>
      <c r="L71" s="33" t="s">
        <v>63</v>
      </c>
      <c r="M71" s="395">
        <v>2020</v>
      </c>
      <c r="N71" s="89">
        <f t="shared" si="13"/>
        <v>1976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5">
        <v>1426</v>
      </c>
      <c r="N72" s="89">
        <f t="shared" si="13"/>
        <v>1734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22</v>
      </c>
      <c r="L73" s="33" t="s">
        <v>26</v>
      </c>
      <c r="M73" s="395">
        <v>1371</v>
      </c>
      <c r="N73" s="89">
        <f t="shared" si="13"/>
        <v>1371</v>
      </c>
      <c r="R73" s="48"/>
      <c r="S73" s="26"/>
      <c r="T73" s="26"/>
      <c r="U73" s="26"/>
      <c r="V73" s="26"/>
    </row>
    <row r="74" spans="3:22" x14ac:dyDescent="0.15">
      <c r="H74" s="88">
        <v>0</v>
      </c>
      <c r="I74" s="3">
        <v>4</v>
      </c>
      <c r="J74" s="33" t="s">
        <v>11</v>
      </c>
      <c r="K74" s="3">
        <f t="shared" si="12"/>
        <v>25</v>
      </c>
      <c r="L74" s="33" t="s">
        <v>29</v>
      </c>
      <c r="M74" s="395">
        <v>2673</v>
      </c>
      <c r="N74" s="89">
        <f t="shared" si="13"/>
        <v>1130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1</v>
      </c>
      <c r="L75" s="33" t="s">
        <v>4</v>
      </c>
      <c r="M75" s="395">
        <v>1125</v>
      </c>
      <c r="N75" s="89">
        <f t="shared" si="13"/>
        <v>1039</v>
      </c>
      <c r="R75" s="48"/>
      <c r="S75" s="26"/>
      <c r="T75" s="26"/>
      <c r="U75" s="26"/>
      <c r="V75" s="26"/>
    </row>
    <row r="76" spans="3:22" ht="14.25" thickBot="1" x14ac:dyDescent="0.2">
      <c r="H76" s="292">
        <v>0</v>
      </c>
      <c r="I76" s="3">
        <v>6</v>
      </c>
      <c r="J76" s="33" t="s">
        <v>13</v>
      </c>
      <c r="K76" s="14">
        <f t="shared" si="12"/>
        <v>14</v>
      </c>
      <c r="L76" s="77" t="s">
        <v>19</v>
      </c>
      <c r="M76" s="396">
        <v>833</v>
      </c>
      <c r="N76" s="167">
        <f t="shared" si="13"/>
        <v>923</v>
      </c>
      <c r="R76" s="48"/>
      <c r="S76" s="26"/>
      <c r="T76" s="26"/>
      <c r="U76" s="26"/>
      <c r="V76" s="26"/>
    </row>
    <row r="77" spans="3:22" ht="14.25" thickTop="1" x14ac:dyDescent="0.15">
      <c r="H77" s="88">
        <v>0</v>
      </c>
      <c r="I77" s="3">
        <v>7</v>
      </c>
      <c r="J77" s="33" t="s">
        <v>14</v>
      </c>
      <c r="K77" s="3"/>
      <c r="L77" s="115" t="s">
        <v>56</v>
      </c>
      <c r="M77" s="297">
        <v>42115</v>
      </c>
      <c r="N77" s="172">
        <f>SUM(H90)</f>
        <v>41323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26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88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41323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H1" sqref="H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/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194</v>
      </c>
      <c r="I2" s="3"/>
      <c r="J2" s="183" t="s">
        <v>69</v>
      </c>
      <c r="K2" s="81"/>
      <c r="L2" s="319" t="s">
        <v>182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20537</v>
      </c>
      <c r="I4" s="3">
        <v>33</v>
      </c>
      <c r="J4" s="161" t="s">
        <v>0</v>
      </c>
      <c r="K4" s="121">
        <f>SUM(I4)</f>
        <v>33</v>
      </c>
      <c r="L4" s="312">
        <v>15307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14987</v>
      </c>
      <c r="I5" s="3">
        <v>13</v>
      </c>
      <c r="J5" s="161" t="s">
        <v>7</v>
      </c>
      <c r="K5" s="121">
        <f t="shared" ref="K5:K13" si="0">SUM(I5)</f>
        <v>13</v>
      </c>
      <c r="L5" s="313">
        <v>16667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292">
        <v>13188</v>
      </c>
      <c r="I6" s="3">
        <v>9</v>
      </c>
      <c r="J6" s="3" t="s">
        <v>163</v>
      </c>
      <c r="K6" s="121">
        <f t="shared" si="0"/>
        <v>9</v>
      </c>
      <c r="L6" s="313">
        <v>15394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8938</v>
      </c>
      <c r="I7" s="3">
        <v>34</v>
      </c>
      <c r="J7" s="161" t="s">
        <v>1</v>
      </c>
      <c r="K7" s="121">
        <f t="shared" si="0"/>
        <v>34</v>
      </c>
      <c r="L7" s="313">
        <v>8432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7171</v>
      </c>
      <c r="I8" s="3">
        <v>24</v>
      </c>
      <c r="J8" s="161" t="s">
        <v>28</v>
      </c>
      <c r="K8" s="121">
        <f t="shared" si="0"/>
        <v>24</v>
      </c>
      <c r="L8" s="313">
        <v>7172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292">
        <v>4310</v>
      </c>
      <c r="I9" s="3">
        <v>25</v>
      </c>
      <c r="J9" s="161" t="s">
        <v>29</v>
      </c>
      <c r="K9" s="121">
        <f t="shared" si="0"/>
        <v>25</v>
      </c>
      <c r="L9" s="313">
        <v>5508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3563</v>
      </c>
      <c r="I10" s="3">
        <v>22</v>
      </c>
      <c r="J10" s="161" t="s">
        <v>26</v>
      </c>
      <c r="K10" s="121">
        <f t="shared" si="0"/>
        <v>22</v>
      </c>
      <c r="L10" s="313">
        <v>4694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3356</v>
      </c>
      <c r="I11" s="3">
        <v>1</v>
      </c>
      <c r="J11" s="161" t="s">
        <v>4</v>
      </c>
      <c r="K11" s="121">
        <f t="shared" si="0"/>
        <v>1</v>
      </c>
      <c r="L11" s="313">
        <v>2766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3205</v>
      </c>
      <c r="I12" s="3">
        <v>17</v>
      </c>
      <c r="J12" s="161" t="s">
        <v>21</v>
      </c>
      <c r="K12" s="121">
        <f t="shared" si="0"/>
        <v>17</v>
      </c>
      <c r="L12" s="313">
        <v>3128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2475</v>
      </c>
      <c r="I13" s="14">
        <v>26</v>
      </c>
      <c r="J13" s="163" t="s">
        <v>30</v>
      </c>
      <c r="K13" s="182">
        <f t="shared" si="0"/>
        <v>26</v>
      </c>
      <c r="L13" s="321">
        <v>1891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432">
        <v>1649</v>
      </c>
      <c r="I14" s="222">
        <v>20</v>
      </c>
      <c r="J14" s="223" t="s">
        <v>24</v>
      </c>
      <c r="K14" s="81" t="s">
        <v>8</v>
      </c>
      <c r="L14" s="322">
        <v>97883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1458</v>
      </c>
      <c r="I15" s="3">
        <v>12</v>
      </c>
      <c r="J15" s="161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1327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1295</v>
      </c>
      <c r="I17" s="3">
        <v>40</v>
      </c>
      <c r="J17" s="161" t="s">
        <v>2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1268</v>
      </c>
      <c r="I18" s="3">
        <v>21</v>
      </c>
      <c r="J18" s="161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1157</v>
      </c>
      <c r="I19" s="3">
        <v>6</v>
      </c>
      <c r="J19" s="161" t="s">
        <v>13</v>
      </c>
      <c r="L19" s="422" t="s">
        <v>186</v>
      </c>
      <c r="M19" s="93" t="s">
        <v>185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1077</v>
      </c>
      <c r="I20" s="3">
        <v>36</v>
      </c>
      <c r="J20" s="161" t="s">
        <v>5</v>
      </c>
      <c r="K20" s="121">
        <f>SUM(I4)</f>
        <v>33</v>
      </c>
      <c r="L20" s="161" t="s">
        <v>0</v>
      </c>
      <c r="M20" s="323">
        <v>25715</v>
      </c>
      <c r="N20" s="89">
        <f>SUM(H4)</f>
        <v>20537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187</v>
      </c>
      <c r="D21" s="59" t="s">
        <v>179</v>
      </c>
      <c r="E21" s="59" t="s">
        <v>41</v>
      </c>
      <c r="F21" s="59" t="s">
        <v>50</v>
      </c>
      <c r="G21" s="8" t="s">
        <v>175</v>
      </c>
      <c r="H21" s="88">
        <v>918</v>
      </c>
      <c r="I21" s="3">
        <v>15</v>
      </c>
      <c r="J21" s="161" t="s">
        <v>20</v>
      </c>
      <c r="K21" s="121">
        <f t="shared" ref="K21:K29" si="1">SUM(I5)</f>
        <v>13</v>
      </c>
      <c r="L21" s="161" t="s">
        <v>7</v>
      </c>
      <c r="M21" s="324">
        <v>13912</v>
      </c>
      <c r="N21" s="89">
        <f t="shared" ref="N21:N29" si="2">SUM(H5)</f>
        <v>14987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20537</v>
      </c>
      <c r="D22" s="98">
        <f>SUM(L4)</f>
        <v>15307</v>
      </c>
      <c r="E22" s="55">
        <f t="shared" ref="E22:E31" si="3">SUM(N20/M20*100)</f>
        <v>79.863892669648067</v>
      </c>
      <c r="F22" s="52">
        <f t="shared" ref="F22:F32" si="4">SUM(C22/D22*100)</f>
        <v>134.16737440386751</v>
      </c>
      <c r="G22" s="62"/>
      <c r="H22" s="88">
        <v>850</v>
      </c>
      <c r="I22" s="3">
        <v>2</v>
      </c>
      <c r="J22" s="161" t="s">
        <v>6</v>
      </c>
      <c r="K22" s="121">
        <f t="shared" si="1"/>
        <v>9</v>
      </c>
      <c r="L22" s="3" t="s">
        <v>163</v>
      </c>
      <c r="M22" s="324">
        <v>15406</v>
      </c>
      <c r="N22" s="89">
        <f t="shared" si="2"/>
        <v>13188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14987</v>
      </c>
      <c r="D23" s="98">
        <f t="shared" ref="D23:D31" si="6">SUM(L5)</f>
        <v>16667</v>
      </c>
      <c r="E23" s="55">
        <f t="shared" si="3"/>
        <v>107.72714203565268</v>
      </c>
      <c r="F23" s="52">
        <f t="shared" si="4"/>
        <v>89.920201595968081</v>
      </c>
      <c r="G23" s="62"/>
      <c r="H23" s="88">
        <v>604</v>
      </c>
      <c r="I23" s="3">
        <v>18</v>
      </c>
      <c r="J23" s="161" t="s">
        <v>22</v>
      </c>
      <c r="K23" s="121">
        <f t="shared" si="1"/>
        <v>34</v>
      </c>
      <c r="L23" s="161" t="s">
        <v>1</v>
      </c>
      <c r="M23" s="324">
        <v>10448</v>
      </c>
      <c r="N23" s="89">
        <f t="shared" si="2"/>
        <v>8938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163</v>
      </c>
      <c r="C24" s="43">
        <f t="shared" si="5"/>
        <v>13188</v>
      </c>
      <c r="D24" s="98">
        <f t="shared" si="6"/>
        <v>15394</v>
      </c>
      <c r="E24" s="55">
        <f t="shared" si="3"/>
        <v>85.603011813579116</v>
      </c>
      <c r="F24" s="52">
        <f t="shared" si="4"/>
        <v>85.669741457710799</v>
      </c>
      <c r="G24" s="62"/>
      <c r="H24" s="88">
        <v>412</v>
      </c>
      <c r="I24" s="3">
        <v>38</v>
      </c>
      <c r="J24" s="161" t="s">
        <v>38</v>
      </c>
      <c r="K24" s="121">
        <f t="shared" si="1"/>
        <v>24</v>
      </c>
      <c r="L24" s="161" t="s">
        <v>28</v>
      </c>
      <c r="M24" s="324">
        <v>7033</v>
      </c>
      <c r="N24" s="89">
        <f t="shared" si="2"/>
        <v>7171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8938</v>
      </c>
      <c r="D25" s="98">
        <f t="shared" si="6"/>
        <v>8432</v>
      </c>
      <c r="E25" s="55">
        <f t="shared" si="3"/>
        <v>85.547473200612558</v>
      </c>
      <c r="F25" s="52">
        <f t="shared" si="4"/>
        <v>106.00094876660341</v>
      </c>
      <c r="G25" s="62"/>
      <c r="H25" s="88">
        <v>319</v>
      </c>
      <c r="I25" s="3">
        <v>5</v>
      </c>
      <c r="J25" s="161" t="s">
        <v>12</v>
      </c>
      <c r="K25" s="121">
        <f t="shared" si="1"/>
        <v>25</v>
      </c>
      <c r="L25" s="161" t="s">
        <v>29</v>
      </c>
      <c r="M25" s="324">
        <v>5152</v>
      </c>
      <c r="N25" s="89">
        <f t="shared" si="2"/>
        <v>4310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7171</v>
      </c>
      <c r="D26" s="98">
        <f t="shared" si="6"/>
        <v>7172</v>
      </c>
      <c r="E26" s="55">
        <f t="shared" si="3"/>
        <v>101.9621783022892</v>
      </c>
      <c r="F26" s="52">
        <f t="shared" si="4"/>
        <v>99.986056887897377</v>
      </c>
      <c r="G26" s="72"/>
      <c r="H26" s="88">
        <v>319</v>
      </c>
      <c r="I26" s="3">
        <v>31</v>
      </c>
      <c r="J26" s="3" t="s">
        <v>63</v>
      </c>
      <c r="K26" s="121">
        <f t="shared" si="1"/>
        <v>22</v>
      </c>
      <c r="L26" s="161" t="s">
        <v>26</v>
      </c>
      <c r="M26" s="324">
        <v>3131</v>
      </c>
      <c r="N26" s="89">
        <f t="shared" si="2"/>
        <v>3563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4310</v>
      </c>
      <c r="D27" s="98">
        <f t="shared" si="6"/>
        <v>5508</v>
      </c>
      <c r="E27" s="55">
        <f t="shared" si="3"/>
        <v>83.656832298136635</v>
      </c>
      <c r="F27" s="52">
        <f t="shared" si="4"/>
        <v>78.249818445896878</v>
      </c>
      <c r="G27" s="76"/>
      <c r="H27" s="88">
        <v>294</v>
      </c>
      <c r="I27" s="3">
        <v>14</v>
      </c>
      <c r="J27" s="161" t="s">
        <v>19</v>
      </c>
      <c r="K27" s="121">
        <f t="shared" si="1"/>
        <v>1</v>
      </c>
      <c r="L27" s="161" t="s">
        <v>4</v>
      </c>
      <c r="M27" s="324">
        <v>3384</v>
      </c>
      <c r="N27" s="89">
        <f t="shared" si="2"/>
        <v>3356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3563</v>
      </c>
      <c r="D28" s="98">
        <f t="shared" si="6"/>
        <v>4694</v>
      </c>
      <c r="E28" s="55">
        <f t="shared" si="3"/>
        <v>113.79750878313637</v>
      </c>
      <c r="F28" s="52">
        <f t="shared" si="4"/>
        <v>75.90541116318704</v>
      </c>
      <c r="G28" s="62"/>
      <c r="H28" s="292">
        <v>168</v>
      </c>
      <c r="I28" s="3">
        <v>11</v>
      </c>
      <c r="J28" s="161" t="s">
        <v>17</v>
      </c>
      <c r="K28" s="121">
        <f t="shared" si="1"/>
        <v>17</v>
      </c>
      <c r="L28" s="161" t="s">
        <v>21</v>
      </c>
      <c r="M28" s="324">
        <v>3187</v>
      </c>
      <c r="N28" s="89">
        <f t="shared" si="2"/>
        <v>3205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4</v>
      </c>
      <c r="C29" s="43">
        <f t="shared" si="5"/>
        <v>3356</v>
      </c>
      <c r="D29" s="98">
        <f t="shared" si="6"/>
        <v>2766</v>
      </c>
      <c r="E29" s="55">
        <f t="shared" si="3"/>
        <v>99.172576832151307</v>
      </c>
      <c r="F29" s="52">
        <f t="shared" si="4"/>
        <v>121.33044107013737</v>
      </c>
      <c r="G29" s="73"/>
      <c r="H29" s="88">
        <v>52</v>
      </c>
      <c r="I29" s="3">
        <v>29</v>
      </c>
      <c r="J29" s="161" t="s">
        <v>54</v>
      </c>
      <c r="K29" s="182">
        <f t="shared" si="1"/>
        <v>26</v>
      </c>
      <c r="L29" s="163" t="s">
        <v>30</v>
      </c>
      <c r="M29" s="325">
        <v>2603</v>
      </c>
      <c r="N29" s="89">
        <f t="shared" si="2"/>
        <v>2475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21</v>
      </c>
      <c r="C30" s="43">
        <f t="shared" si="5"/>
        <v>3205</v>
      </c>
      <c r="D30" s="98">
        <f t="shared" si="6"/>
        <v>3128</v>
      </c>
      <c r="E30" s="55">
        <f t="shared" si="3"/>
        <v>100.5647944775651</v>
      </c>
      <c r="F30" s="52">
        <f t="shared" si="4"/>
        <v>102.46163682864452</v>
      </c>
      <c r="G30" s="72"/>
      <c r="H30" s="88">
        <v>26</v>
      </c>
      <c r="I30" s="3">
        <v>4</v>
      </c>
      <c r="J30" s="161" t="s">
        <v>11</v>
      </c>
      <c r="K30" s="115"/>
      <c r="L30" s="335" t="s">
        <v>106</v>
      </c>
      <c r="M30" s="326">
        <v>104351</v>
      </c>
      <c r="N30" s="89">
        <f>SUM(H44)</f>
        <v>94975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30</v>
      </c>
      <c r="C31" s="43">
        <f t="shared" si="5"/>
        <v>2475</v>
      </c>
      <c r="D31" s="98">
        <f t="shared" si="6"/>
        <v>1891</v>
      </c>
      <c r="E31" s="56">
        <f t="shared" si="3"/>
        <v>95.08259700345755</v>
      </c>
      <c r="F31" s="63">
        <f t="shared" si="4"/>
        <v>130.88313061872026</v>
      </c>
      <c r="G31" s="75"/>
      <c r="H31" s="88">
        <v>26</v>
      </c>
      <c r="I31" s="3">
        <v>27</v>
      </c>
      <c r="J31" s="161" t="s">
        <v>31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94975</v>
      </c>
      <c r="D32" s="67">
        <f>SUM(L14)</f>
        <v>97883</v>
      </c>
      <c r="E32" s="68">
        <f>SUM(N30/M30*100)</f>
        <v>91.014939962242806</v>
      </c>
      <c r="F32" s="63">
        <f t="shared" si="4"/>
        <v>97.029106177783675</v>
      </c>
      <c r="G32" s="83">
        <v>99.5</v>
      </c>
      <c r="H32" s="89">
        <v>23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429">
        <v>1</v>
      </c>
      <c r="I34" s="3">
        <v>23</v>
      </c>
      <c r="J34" s="161" t="s">
        <v>27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292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94975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187</v>
      </c>
      <c r="I48" s="3"/>
      <c r="J48" s="179" t="s">
        <v>103</v>
      </c>
      <c r="K48" s="81"/>
      <c r="L48" s="299" t="s">
        <v>182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446496</v>
      </c>
      <c r="I50" s="161">
        <v>17</v>
      </c>
      <c r="J50" s="161" t="s">
        <v>21</v>
      </c>
      <c r="K50" s="124">
        <f>SUM(I50)</f>
        <v>17</v>
      </c>
      <c r="L50" s="300">
        <v>300140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117925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117197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292">
        <v>39353</v>
      </c>
      <c r="I52" s="161">
        <v>40</v>
      </c>
      <c r="J52" s="161" t="s">
        <v>2</v>
      </c>
      <c r="K52" s="124">
        <f t="shared" si="7"/>
        <v>40</v>
      </c>
      <c r="L52" s="300">
        <v>38398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2">
        <v>22710</v>
      </c>
      <c r="I53" s="161">
        <v>16</v>
      </c>
      <c r="J53" s="161" t="s">
        <v>3</v>
      </c>
      <c r="K53" s="124">
        <f t="shared" si="7"/>
        <v>16</v>
      </c>
      <c r="L53" s="300">
        <v>24876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187</v>
      </c>
      <c r="D54" s="59" t="s">
        <v>179</v>
      </c>
      <c r="E54" s="59" t="s">
        <v>41</v>
      </c>
      <c r="F54" s="59" t="s">
        <v>50</v>
      </c>
      <c r="G54" s="8" t="s">
        <v>175</v>
      </c>
      <c r="H54" s="88">
        <v>21774</v>
      </c>
      <c r="I54" s="161">
        <v>38</v>
      </c>
      <c r="J54" s="161" t="s">
        <v>38</v>
      </c>
      <c r="K54" s="124">
        <f t="shared" si="7"/>
        <v>38</v>
      </c>
      <c r="L54" s="300">
        <v>25784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446496</v>
      </c>
      <c r="D55" s="5">
        <f t="shared" ref="D55:D64" si="8">SUM(L50)</f>
        <v>300140</v>
      </c>
      <c r="E55" s="52">
        <f>SUM(N66/M66*100)</f>
        <v>103.80779228025798</v>
      </c>
      <c r="F55" s="52">
        <f t="shared" ref="F55:F65" si="9">SUM(C55/D55*100)</f>
        <v>148.76257746385019</v>
      </c>
      <c r="G55" s="62"/>
      <c r="H55" s="88">
        <v>19420</v>
      </c>
      <c r="I55" s="161">
        <v>24</v>
      </c>
      <c r="J55" s="161" t="s">
        <v>28</v>
      </c>
      <c r="K55" s="124">
        <f t="shared" si="7"/>
        <v>24</v>
      </c>
      <c r="L55" s="300">
        <v>22888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117925</v>
      </c>
      <c r="D56" s="5">
        <f t="shared" si="8"/>
        <v>117197</v>
      </c>
      <c r="E56" s="52">
        <f t="shared" ref="E56:E65" si="11">SUM(N67/M67*100)</f>
        <v>94.66412998105514</v>
      </c>
      <c r="F56" s="52">
        <f t="shared" si="9"/>
        <v>100.62117630997381</v>
      </c>
      <c r="G56" s="62"/>
      <c r="H56" s="88">
        <v>18293</v>
      </c>
      <c r="I56" s="161">
        <v>25</v>
      </c>
      <c r="J56" s="161" t="s">
        <v>29</v>
      </c>
      <c r="K56" s="124">
        <f t="shared" si="7"/>
        <v>25</v>
      </c>
      <c r="L56" s="300">
        <v>15789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39353</v>
      </c>
      <c r="D57" s="5">
        <f t="shared" si="8"/>
        <v>38398</v>
      </c>
      <c r="E57" s="52">
        <f t="shared" si="11"/>
        <v>97.300037087402643</v>
      </c>
      <c r="F57" s="52">
        <f t="shared" si="9"/>
        <v>102.48710870357831</v>
      </c>
      <c r="G57" s="62"/>
      <c r="H57" s="195">
        <v>15852</v>
      </c>
      <c r="I57" s="161">
        <v>26</v>
      </c>
      <c r="J57" s="161" t="s">
        <v>30</v>
      </c>
      <c r="K57" s="124">
        <f t="shared" si="7"/>
        <v>26</v>
      </c>
      <c r="L57" s="300">
        <v>18946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</v>
      </c>
      <c r="C58" s="43">
        <f t="shared" si="10"/>
        <v>22710</v>
      </c>
      <c r="D58" s="5">
        <f t="shared" si="8"/>
        <v>24876</v>
      </c>
      <c r="E58" s="52">
        <f t="shared" si="11"/>
        <v>84.691404064889056</v>
      </c>
      <c r="F58" s="52">
        <f t="shared" si="9"/>
        <v>91.292812349252301</v>
      </c>
      <c r="G58" s="62"/>
      <c r="H58" s="379">
        <v>11999</v>
      </c>
      <c r="I58" s="163">
        <v>37</v>
      </c>
      <c r="J58" s="163" t="s">
        <v>37</v>
      </c>
      <c r="K58" s="124">
        <f t="shared" si="7"/>
        <v>37</v>
      </c>
      <c r="L58" s="298">
        <v>15775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38</v>
      </c>
      <c r="C59" s="43">
        <f t="shared" si="10"/>
        <v>21774</v>
      </c>
      <c r="D59" s="5">
        <f t="shared" si="8"/>
        <v>25784</v>
      </c>
      <c r="E59" s="52">
        <f t="shared" si="11"/>
        <v>96.345132743362825</v>
      </c>
      <c r="F59" s="52">
        <f t="shared" si="9"/>
        <v>84.447719515978903</v>
      </c>
      <c r="G59" s="72"/>
      <c r="H59" s="379">
        <v>8630</v>
      </c>
      <c r="I59" s="163">
        <v>33</v>
      </c>
      <c r="J59" s="163" t="s">
        <v>0</v>
      </c>
      <c r="K59" s="124">
        <f t="shared" si="7"/>
        <v>33</v>
      </c>
      <c r="L59" s="298">
        <v>8056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19420</v>
      </c>
      <c r="D60" s="5">
        <f t="shared" si="8"/>
        <v>22888</v>
      </c>
      <c r="E60" s="52">
        <f t="shared" si="11"/>
        <v>101.04584005411313</v>
      </c>
      <c r="F60" s="52">
        <f t="shared" si="9"/>
        <v>84.847955260398464</v>
      </c>
      <c r="G60" s="62"/>
      <c r="H60" s="386">
        <v>7677</v>
      </c>
      <c r="I60" s="223">
        <v>30</v>
      </c>
      <c r="J60" s="223" t="s">
        <v>97</v>
      </c>
      <c r="K60" s="81" t="s">
        <v>8</v>
      </c>
      <c r="L60" s="302">
        <v>640088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29</v>
      </c>
      <c r="C61" s="43">
        <f t="shared" si="10"/>
        <v>18293</v>
      </c>
      <c r="D61" s="5">
        <f t="shared" si="8"/>
        <v>15789</v>
      </c>
      <c r="E61" s="52">
        <f t="shared" si="11"/>
        <v>101.49808577928204</v>
      </c>
      <c r="F61" s="52">
        <f t="shared" si="9"/>
        <v>115.85914244093989</v>
      </c>
      <c r="G61" s="62"/>
      <c r="H61" s="88">
        <v>7582</v>
      </c>
      <c r="I61" s="161">
        <v>1</v>
      </c>
      <c r="J61" s="161" t="s">
        <v>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15852</v>
      </c>
      <c r="D62" s="5">
        <f t="shared" si="8"/>
        <v>18946</v>
      </c>
      <c r="E62" s="52">
        <f t="shared" si="11"/>
        <v>109.43734898170521</v>
      </c>
      <c r="F62" s="52">
        <f t="shared" si="9"/>
        <v>83.669376121608792</v>
      </c>
      <c r="G62" s="73"/>
      <c r="H62" s="88">
        <v>6733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11999</v>
      </c>
      <c r="D63" s="5">
        <f t="shared" si="8"/>
        <v>15775</v>
      </c>
      <c r="E63" s="52">
        <f t="shared" si="11"/>
        <v>96.462738162231688</v>
      </c>
      <c r="F63" s="52">
        <f t="shared" si="9"/>
        <v>76.063391442155307</v>
      </c>
      <c r="G63" s="72"/>
      <c r="H63" s="88">
        <v>6458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8630</v>
      </c>
      <c r="D64" s="5">
        <f t="shared" si="8"/>
        <v>8056</v>
      </c>
      <c r="E64" s="57">
        <f t="shared" si="11"/>
        <v>99.734196232520517</v>
      </c>
      <c r="F64" s="52">
        <f t="shared" si="9"/>
        <v>107.12512413108242</v>
      </c>
      <c r="G64" s="75"/>
      <c r="H64" s="123">
        <v>5848</v>
      </c>
      <c r="I64" s="161">
        <v>34</v>
      </c>
      <c r="J64" s="161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773258</v>
      </c>
      <c r="D65" s="67">
        <f>SUM(L60)</f>
        <v>640088</v>
      </c>
      <c r="E65" s="70">
        <f t="shared" si="11"/>
        <v>100.46591275244521</v>
      </c>
      <c r="F65" s="70">
        <f t="shared" si="9"/>
        <v>120.80495181912487</v>
      </c>
      <c r="G65" s="83">
        <v>84.1</v>
      </c>
      <c r="H65" s="89">
        <v>4996</v>
      </c>
      <c r="I65" s="161">
        <v>15</v>
      </c>
      <c r="J65" s="161" t="s">
        <v>20</v>
      </c>
      <c r="L65" s="192" t="s">
        <v>103</v>
      </c>
      <c r="M65" s="142"/>
      <c r="N65" s="42" t="s">
        <v>74</v>
      </c>
      <c r="R65" s="48"/>
      <c r="S65" s="26"/>
      <c r="T65" s="26"/>
      <c r="U65" s="26"/>
      <c r="V65" s="26"/>
    </row>
    <row r="66" spans="1:22" ht="13.5" customHeight="1" x14ac:dyDescent="0.15">
      <c r="H66" s="88">
        <v>3693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430118</v>
      </c>
      <c r="N66" s="89">
        <f>SUM(H50)</f>
        <v>446496</v>
      </c>
      <c r="R66" s="48"/>
      <c r="S66" s="26"/>
      <c r="T66" s="26"/>
      <c r="U66" s="26"/>
      <c r="V66" s="26"/>
    </row>
    <row r="67" spans="1:22" ht="13.5" customHeight="1" x14ac:dyDescent="0.15">
      <c r="H67" s="88">
        <v>2962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124572</v>
      </c>
      <c r="N67" s="89">
        <f t="shared" ref="N67:N75" si="13">SUM(H51)</f>
        <v>117925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1529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40445</v>
      </c>
      <c r="N68" s="89">
        <f t="shared" si="13"/>
        <v>39353</v>
      </c>
      <c r="R68" s="48"/>
      <c r="S68" s="26"/>
      <c r="T68" s="26"/>
      <c r="U68" s="26"/>
      <c r="V68" s="26"/>
    </row>
    <row r="69" spans="1:22" ht="13.5" customHeight="1" x14ac:dyDescent="0.15">
      <c r="H69" s="88">
        <v>1043</v>
      </c>
      <c r="I69" s="161">
        <v>13</v>
      </c>
      <c r="J69" s="161" t="s">
        <v>7</v>
      </c>
      <c r="K69" s="117">
        <f t="shared" si="12"/>
        <v>16</v>
      </c>
      <c r="L69" s="161" t="s">
        <v>3</v>
      </c>
      <c r="M69" s="309">
        <v>26815</v>
      </c>
      <c r="N69" s="89">
        <f t="shared" si="13"/>
        <v>22710</v>
      </c>
      <c r="R69" s="48"/>
      <c r="S69" s="26"/>
      <c r="T69" s="26"/>
      <c r="U69" s="26"/>
      <c r="V69" s="26"/>
    </row>
    <row r="70" spans="1:22" ht="13.5" customHeight="1" x14ac:dyDescent="0.15">
      <c r="H70" s="88">
        <v>557</v>
      </c>
      <c r="I70" s="161">
        <v>2</v>
      </c>
      <c r="J70" s="161" t="s">
        <v>6</v>
      </c>
      <c r="K70" s="117">
        <f t="shared" si="12"/>
        <v>38</v>
      </c>
      <c r="L70" s="161" t="s">
        <v>38</v>
      </c>
      <c r="M70" s="309">
        <v>22600</v>
      </c>
      <c r="N70" s="89">
        <f t="shared" si="13"/>
        <v>21774</v>
      </c>
      <c r="R70" s="48"/>
      <c r="S70" s="26"/>
      <c r="T70" s="26"/>
      <c r="U70" s="26"/>
      <c r="V70" s="26"/>
    </row>
    <row r="71" spans="1:22" ht="13.5" customHeight="1" x14ac:dyDescent="0.15">
      <c r="H71" s="88">
        <v>387</v>
      </c>
      <c r="I71" s="161">
        <v>9</v>
      </c>
      <c r="J71" s="3" t="s">
        <v>163</v>
      </c>
      <c r="K71" s="117">
        <f t="shared" si="12"/>
        <v>24</v>
      </c>
      <c r="L71" s="161" t="s">
        <v>28</v>
      </c>
      <c r="M71" s="309">
        <v>19219</v>
      </c>
      <c r="N71" s="89">
        <f t="shared" si="13"/>
        <v>19420</v>
      </c>
      <c r="R71" s="48"/>
      <c r="S71" s="26"/>
      <c r="T71" s="26"/>
      <c r="U71" s="26"/>
      <c r="V71" s="26"/>
    </row>
    <row r="72" spans="1:22" ht="13.5" customHeight="1" x14ac:dyDescent="0.15">
      <c r="H72" s="88">
        <v>325</v>
      </c>
      <c r="I72" s="161">
        <v>11</v>
      </c>
      <c r="J72" s="161" t="s">
        <v>17</v>
      </c>
      <c r="K72" s="117">
        <f t="shared" si="12"/>
        <v>25</v>
      </c>
      <c r="L72" s="161" t="s">
        <v>29</v>
      </c>
      <c r="M72" s="309">
        <v>18023</v>
      </c>
      <c r="N72" s="89">
        <f t="shared" si="13"/>
        <v>18293</v>
      </c>
      <c r="R72" s="48"/>
      <c r="S72" s="26"/>
      <c r="T72" s="26"/>
      <c r="U72" s="26"/>
      <c r="V72" s="26"/>
    </row>
    <row r="73" spans="1:22" ht="13.5" customHeight="1" x14ac:dyDescent="0.15">
      <c r="H73" s="88">
        <v>282</v>
      </c>
      <c r="I73" s="161">
        <v>22</v>
      </c>
      <c r="J73" s="161" t="s">
        <v>26</v>
      </c>
      <c r="K73" s="117">
        <f t="shared" si="12"/>
        <v>26</v>
      </c>
      <c r="L73" s="161" t="s">
        <v>30</v>
      </c>
      <c r="M73" s="309">
        <v>14485</v>
      </c>
      <c r="N73" s="89">
        <f t="shared" si="13"/>
        <v>15852</v>
      </c>
      <c r="R73" s="48"/>
      <c r="S73" s="26"/>
      <c r="T73" s="26"/>
      <c r="U73" s="26"/>
      <c r="V73" s="26"/>
    </row>
    <row r="74" spans="1:22" ht="13.5" customHeight="1" x14ac:dyDescent="0.15">
      <c r="H74" s="292">
        <v>243</v>
      </c>
      <c r="I74" s="161">
        <v>27</v>
      </c>
      <c r="J74" s="161" t="s">
        <v>31</v>
      </c>
      <c r="K74" s="117">
        <f t="shared" si="12"/>
        <v>37</v>
      </c>
      <c r="L74" s="163" t="s">
        <v>37</v>
      </c>
      <c r="M74" s="310">
        <v>12439</v>
      </c>
      <c r="N74" s="89">
        <f t="shared" si="13"/>
        <v>11999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209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8653</v>
      </c>
      <c r="N75" s="167">
        <f t="shared" si="13"/>
        <v>8630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182</v>
      </c>
      <c r="I76" s="161">
        <v>23</v>
      </c>
      <c r="J76" s="161" t="s">
        <v>27</v>
      </c>
      <c r="K76" s="3"/>
      <c r="L76" s="335" t="s">
        <v>106</v>
      </c>
      <c r="M76" s="340">
        <v>769672</v>
      </c>
      <c r="N76" s="172">
        <f>SUM(H90)</f>
        <v>773258</v>
      </c>
      <c r="R76" s="48"/>
      <c r="S76" s="26"/>
      <c r="T76" s="26"/>
      <c r="U76" s="26"/>
      <c r="V76" s="26"/>
    </row>
    <row r="77" spans="1:22" ht="13.5" customHeight="1" x14ac:dyDescent="0.15">
      <c r="H77" s="88">
        <v>53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47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292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10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292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773258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70" sqref="R70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87</v>
      </c>
      <c r="C16" s="149" t="s">
        <v>88</v>
      </c>
      <c r="D16" s="149" t="s">
        <v>89</v>
      </c>
      <c r="E16" s="149" t="s">
        <v>78</v>
      </c>
      <c r="F16" s="149" t="s">
        <v>79</v>
      </c>
      <c r="G16" s="149" t="s">
        <v>80</v>
      </c>
      <c r="H16" s="149" t="s">
        <v>81</v>
      </c>
      <c r="I16" s="149" t="s">
        <v>82</v>
      </c>
      <c r="J16" s="149" t="s">
        <v>83</v>
      </c>
      <c r="K16" s="149" t="s">
        <v>84</v>
      </c>
      <c r="L16" s="149" t="s">
        <v>85</v>
      </c>
      <c r="M16" s="204" t="s">
        <v>86</v>
      </c>
      <c r="N16" s="206" t="s">
        <v>120</v>
      </c>
      <c r="O16" s="149" t="s">
        <v>122</v>
      </c>
    </row>
    <row r="17" spans="1:25" ht="11.1" customHeight="1" x14ac:dyDescent="0.15">
      <c r="A17" s="6" t="s">
        <v>172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171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1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174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179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187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>
        <v>68</v>
      </c>
      <c r="J21" s="146">
        <v>72</v>
      </c>
      <c r="K21" s="146">
        <v>68.7</v>
      </c>
      <c r="L21" s="146">
        <v>70</v>
      </c>
      <c r="M21" s="147">
        <v>74.3</v>
      </c>
      <c r="N21" s="208">
        <f>SUM(B21:M21)</f>
        <v>799.5</v>
      </c>
      <c r="O21" s="207">
        <f t="shared" si="0"/>
        <v>94</v>
      </c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87</v>
      </c>
      <c r="C41" s="149" t="s">
        <v>88</v>
      </c>
      <c r="D41" s="149" t="s">
        <v>89</v>
      </c>
      <c r="E41" s="149" t="s">
        <v>78</v>
      </c>
      <c r="F41" s="149" t="s">
        <v>79</v>
      </c>
      <c r="G41" s="149" t="s">
        <v>80</v>
      </c>
      <c r="H41" s="149" t="s">
        <v>81</v>
      </c>
      <c r="I41" s="149" t="s">
        <v>82</v>
      </c>
      <c r="J41" s="149" t="s">
        <v>83</v>
      </c>
      <c r="K41" s="149" t="s">
        <v>84</v>
      </c>
      <c r="L41" s="149" t="s">
        <v>85</v>
      </c>
      <c r="M41" s="204" t="s">
        <v>86</v>
      </c>
      <c r="N41" s="206" t="s">
        <v>121</v>
      </c>
      <c r="O41" s="149" t="s">
        <v>122</v>
      </c>
    </row>
    <row r="42" spans="1:26" ht="11.1" customHeight="1" x14ac:dyDescent="0.15">
      <c r="A42" s="6" t="s">
        <v>172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171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6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174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179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187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>
        <v>108.1</v>
      </c>
      <c r="J46" s="153">
        <v>97.5</v>
      </c>
      <c r="K46" s="153">
        <v>99.6</v>
      </c>
      <c r="L46" s="153">
        <v>98.6</v>
      </c>
      <c r="M46" s="205">
        <v>102.6</v>
      </c>
      <c r="N46" s="212">
        <f>SUM(B46:M46)/12</f>
        <v>97.99166666666666</v>
      </c>
      <c r="O46" s="207">
        <f t="shared" si="1"/>
        <v>99.5</v>
      </c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87</v>
      </c>
      <c r="C65" s="149" t="s">
        <v>88</v>
      </c>
      <c r="D65" s="149" t="s">
        <v>89</v>
      </c>
      <c r="E65" s="149" t="s">
        <v>78</v>
      </c>
      <c r="F65" s="149" t="s">
        <v>79</v>
      </c>
      <c r="G65" s="149" t="s">
        <v>80</v>
      </c>
      <c r="H65" s="149" t="s">
        <v>81</v>
      </c>
      <c r="I65" s="149" t="s">
        <v>82</v>
      </c>
      <c r="J65" s="149" t="s">
        <v>83</v>
      </c>
      <c r="K65" s="149" t="s">
        <v>84</v>
      </c>
      <c r="L65" s="149" t="s">
        <v>85</v>
      </c>
      <c r="M65" s="204" t="s">
        <v>86</v>
      </c>
      <c r="N65" s="206" t="s">
        <v>121</v>
      </c>
      <c r="O65" s="286" t="s">
        <v>122</v>
      </c>
    </row>
    <row r="66" spans="1:26" ht="11.1" customHeight="1" x14ac:dyDescent="0.15">
      <c r="A66" s="6" t="s">
        <v>172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171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70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174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179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187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>
        <v>61.7</v>
      </c>
      <c r="J70" s="146">
        <v>75.099999999999994</v>
      </c>
      <c r="K70" s="146">
        <v>68.7</v>
      </c>
      <c r="L70" s="146">
        <v>71.2</v>
      </c>
      <c r="M70" s="147">
        <v>71.8</v>
      </c>
      <c r="N70" s="211">
        <f>SUM(B70:M70)/12</f>
        <v>67.7</v>
      </c>
      <c r="O70" s="207">
        <f t="shared" si="2"/>
        <v>93.8</v>
      </c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O48" sqref="O48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6" t="s">
        <v>120</v>
      </c>
      <c r="O18" s="206" t="s">
        <v>122</v>
      </c>
    </row>
    <row r="19" spans="1:18" ht="11.1" customHeight="1" x14ac:dyDescent="0.15">
      <c r="A19" s="6" t="s">
        <v>172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171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3" si="0">ROUND(N20/N19*100,1)</f>
        <v>89.4</v>
      </c>
      <c r="Q20" s="214"/>
      <c r="R20" s="214"/>
    </row>
    <row r="21" spans="1:18" ht="11.1" customHeight="1" x14ac:dyDescent="0.15">
      <c r="A21" s="6" t="s">
        <v>174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179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187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>
        <v>9.8000000000000007</v>
      </c>
      <c r="J23" s="153">
        <v>10.5</v>
      </c>
      <c r="K23" s="153">
        <v>10.6</v>
      </c>
      <c r="L23" s="153">
        <v>11</v>
      </c>
      <c r="M23" s="153">
        <v>12</v>
      </c>
      <c r="N23" s="212">
        <f>SUM(B23:M23)</f>
        <v>134.30000000000001</v>
      </c>
      <c r="O23" s="212">
        <f t="shared" si="0"/>
        <v>96.2</v>
      </c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6" t="s">
        <v>121</v>
      </c>
      <c r="O42" s="206" t="s">
        <v>122</v>
      </c>
    </row>
    <row r="43" spans="1:26" ht="11.1" customHeight="1" x14ac:dyDescent="0.15">
      <c r="A43" s="6" t="s">
        <v>172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171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174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179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187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>
        <v>18.3</v>
      </c>
      <c r="J47" s="153">
        <v>18.2</v>
      </c>
      <c r="K47" s="153">
        <v>17.5</v>
      </c>
      <c r="L47" s="153">
        <v>16.8</v>
      </c>
      <c r="M47" s="153">
        <v>17.100000000000001</v>
      </c>
      <c r="N47" s="212">
        <f>SUM(B47:M47)/12</f>
        <v>18.475000000000001</v>
      </c>
      <c r="O47" s="212">
        <v>98.9</v>
      </c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6" t="s">
        <v>121</v>
      </c>
      <c r="O70" s="206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172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171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5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174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179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187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>
        <v>54.4</v>
      </c>
      <c r="J75" s="146">
        <v>57.8</v>
      </c>
      <c r="K75" s="146">
        <v>61.1</v>
      </c>
      <c r="L75" s="146">
        <v>66.400000000000006</v>
      </c>
      <c r="M75" s="146">
        <v>69.7</v>
      </c>
      <c r="N75" s="211">
        <f>SUM(B75:M75)/12</f>
        <v>60.791666666666664</v>
      </c>
      <c r="O75" s="212">
        <f t="shared" si="2"/>
        <v>97.5</v>
      </c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O88" sqref="O88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2" t="s">
        <v>122</v>
      </c>
    </row>
    <row r="25" spans="1:24" ht="11.1" customHeight="1" x14ac:dyDescent="0.15">
      <c r="A25" s="6" t="s">
        <v>172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171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9" si="0">ROUND(N26/N25*100,1)</f>
        <v>102.2</v>
      </c>
      <c r="Q26" s="17"/>
      <c r="R26" s="17"/>
    </row>
    <row r="27" spans="1:24" ht="11.1" customHeight="1" x14ac:dyDescent="0.15">
      <c r="A27" s="6" t="s">
        <v>174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179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187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>
        <v>16.3</v>
      </c>
      <c r="J29" s="153">
        <v>15.8</v>
      </c>
      <c r="K29" s="153">
        <v>19</v>
      </c>
      <c r="L29" s="153">
        <v>17.399999999999999</v>
      </c>
      <c r="M29" s="153">
        <v>16.600000000000001</v>
      </c>
      <c r="N29" s="212">
        <f>SUM(B29:M29)</f>
        <v>219.10000000000002</v>
      </c>
      <c r="O29" s="148">
        <f t="shared" si="0"/>
        <v>89.6</v>
      </c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179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187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>
        <v>38.700000000000003</v>
      </c>
      <c r="J58" s="153">
        <v>37.4</v>
      </c>
      <c r="K58" s="153">
        <v>38.299999999999997</v>
      </c>
      <c r="L58" s="153">
        <v>37.1</v>
      </c>
      <c r="M58" s="153">
        <v>34.5</v>
      </c>
      <c r="N58" s="212">
        <f>SUM(B58:M58)/12</f>
        <v>36.85</v>
      </c>
      <c r="O58" s="289">
        <v>100</v>
      </c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</row>
    <row r="84" spans="1:18" s="150" customFormat="1" ht="11.1" customHeight="1" x14ac:dyDescent="0.15">
      <c r="A84" s="6" t="s">
        <v>172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8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171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174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8" si="4">ROUND(N86/N85*100,1)</f>
        <v>110.4</v>
      </c>
      <c r="Q86" s="288"/>
      <c r="R86" s="288"/>
    </row>
    <row r="87" spans="1:18" s="150" customFormat="1" ht="11.1" customHeight="1" x14ac:dyDescent="0.15">
      <c r="A87" s="6" t="s">
        <v>179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187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>
        <v>42.2</v>
      </c>
      <c r="J88" s="146">
        <v>43.3</v>
      </c>
      <c r="K88" s="146">
        <v>49.1</v>
      </c>
      <c r="L88" s="146">
        <v>47.6</v>
      </c>
      <c r="M88" s="146">
        <v>50.1</v>
      </c>
      <c r="N88" s="211">
        <f t="shared" si="3"/>
        <v>49.733333333333327</v>
      </c>
      <c r="O88" s="289">
        <f t="shared" si="4"/>
        <v>89.8</v>
      </c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T87" sqref="T87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9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179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187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>
        <v>43.5</v>
      </c>
      <c r="J29" s="157">
        <v>45.8</v>
      </c>
      <c r="K29" s="157">
        <v>57.2</v>
      </c>
      <c r="L29" s="157">
        <v>60.4</v>
      </c>
      <c r="M29" s="157">
        <v>59.4</v>
      </c>
      <c r="N29" s="304">
        <f>SUM(B29:M29)</f>
        <v>727.2</v>
      </c>
      <c r="O29" s="207">
        <f t="shared" si="0"/>
        <v>99.1</v>
      </c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8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179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187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>
        <v>42.1</v>
      </c>
      <c r="J58" s="157">
        <v>40.200000000000003</v>
      </c>
      <c r="K58" s="157">
        <v>41.4</v>
      </c>
      <c r="L58" s="157">
        <v>42.1</v>
      </c>
      <c r="M58" s="157">
        <v>41.3</v>
      </c>
      <c r="N58" s="212">
        <f>SUM(B58:M58)/12</f>
        <v>42.774999999999999</v>
      </c>
      <c r="O58" s="207">
        <f t="shared" si="1"/>
        <v>107.6</v>
      </c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8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179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187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>
        <v>103.1</v>
      </c>
      <c r="J88" s="11">
        <v>113.4</v>
      </c>
      <c r="K88" s="11">
        <v>138.6</v>
      </c>
      <c r="L88" s="11">
        <v>143.80000000000001</v>
      </c>
      <c r="M88" s="11">
        <v>143.4</v>
      </c>
      <c r="N88" s="211">
        <f>SUM(B88:M88)/12</f>
        <v>141.50833333333333</v>
      </c>
      <c r="O88" s="148">
        <f t="shared" si="2"/>
        <v>91.8</v>
      </c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S21" sqref="S21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9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174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179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187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>
        <v>91.8</v>
      </c>
      <c r="J29" s="355">
        <v>101.6</v>
      </c>
      <c r="K29" s="355">
        <v>100.2</v>
      </c>
      <c r="L29" s="355">
        <v>94.2</v>
      </c>
      <c r="M29" s="355">
        <v>94.5</v>
      </c>
      <c r="N29" s="212">
        <f>SUM(B29:M29)</f>
        <v>1126.4000000000001</v>
      </c>
      <c r="O29" s="356">
        <f t="shared" si="0"/>
        <v>107.2</v>
      </c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75</v>
      </c>
      <c r="C53" s="146" t="s">
        <v>76</v>
      </c>
      <c r="D53" s="146" t="s">
        <v>77</v>
      </c>
      <c r="E53" s="146" t="s">
        <v>78</v>
      </c>
      <c r="F53" s="146" t="s">
        <v>79</v>
      </c>
      <c r="G53" s="146" t="s">
        <v>80</v>
      </c>
      <c r="H53" s="146" t="s">
        <v>81</v>
      </c>
      <c r="I53" s="146" t="s">
        <v>82</v>
      </c>
      <c r="J53" s="146" t="s">
        <v>83</v>
      </c>
      <c r="K53" s="146" t="s">
        <v>84</v>
      </c>
      <c r="L53" s="146" t="s">
        <v>85</v>
      </c>
      <c r="M53" s="146" t="s">
        <v>86</v>
      </c>
      <c r="N53" s="206" t="s">
        <v>121</v>
      </c>
      <c r="O53" s="149" t="s">
        <v>123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172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171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8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174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179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187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>
        <v>103.7</v>
      </c>
      <c r="J58" s="153">
        <v>106</v>
      </c>
      <c r="K58" s="153">
        <v>105.3</v>
      </c>
      <c r="L58" s="153">
        <v>104.4</v>
      </c>
      <c r="M58" s="153">
        <v>95</v>
      </c>
      <c r="N58" s="212">
        <f>SUM(B58:M58)/12</f>
        <v>102.70833333333336</v>
      </c>
      <c r="O58" s="356">
        <f t="shared" si="1"/>
        <v>94.6</v>
      </c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75</v>
      </c>
      <c r="C83" s="146" t="s">
        <v>76</v>
      </c>
      <c r="D83" s="146" t="s">
        <v>77</v>
      </c>
      <c r="E83" s="146" t="s">
        <v>78</v>
      </c>
      <c r="F83" s="146" t="s">
        <v>79</v>
      </c>
      <c r="G83" s="146" t="s">
        <v>80</v>
      </c>
      <c r="H83" s="146" t="s">
        <v>81</v>
      </c>
      <c r="I83" s="146" t="s">
        <v>82</v>
      </c>
      <c r="J83" s="146" t="s">
        <v>83</v>
      </c>
      <c r="K83" s="146" t="s">
        <v>84</v>
      </c>
      <c r="L83" s="146" t="s">
        <v>85</v>
      </c>
      <c r="M83" s="146" t="s">
        <v>86</v>
      </c>
      <c r="N83" s="206" t="s">
        <v>121</v>
      </c>
      <c r="O83" s="149" t="s">
        <v>123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172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8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171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8" si="3">ROUND(N85/N84*100,1)</f>
        <v>95</v>
      </c>
      <c r="Q85" s="288"/>
      <c r="R85" s="288"/>
    </row>
    <row r="86" spans="1:26" s="150" customFormat="1" ht="11.1" customHeight="1" x14ac:dyDescent="0.15">
      <c r="A86" s="6" t="s">
        <v>174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179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187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>
        <v>88.7</v>
      </c>
      <c r="J88" s="148">
        <v>95.8</v>
      </c>
      <c r="K88" s="148">
        <v>95.2</v>
      </c>
      <c r="L88" s="148">
        <v>90.3</v>
      </c>
      <c r="M88" s="148">
        <v>99.5</v>
      </c>
      <c r="N88" s="211">
        <f t="shared" si="2"/>
        <v>91.341666666666654</v>
      </c>
      <c r="O88" s="216">
        <f t="shared" si="3"/>
        <v>113</v>
      </c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S49" sqref="S4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179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187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>
        <v>51.8</v>
      </c>
      <c r="J29" s="153">
        <v>58.3</v>
      </c>
      <c r="K29" s="153">
        <v>66.7</v>
      </c>
      <c r="L29" s="153">
        <v>52</v>
      </c>
      <c r="M29" s="334">
        <v>65.099999999999994</v>
      </c>
      <c r="N29" s="285">
        <f>SUM(B29:M29)</f>
        <v>653.20000000000005</v>
      </c>
      <c r="O29" s="207">
        <f>SUM(N29/N28)*100</f>
        <v>110.6555988480434</v>
      </c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8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8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179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187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>
        <v>72.099999999999994</v>
      </c>
      <c r="J58" s="153">
        <v>73.5</v>
      </c>
      <c r="K58" s="153">
        <v>77.5</v>
      </c>
      <c r="L58" s="153">
        <v>77</v>
      </c>
      <c r="M58" s="153">
        <v>77.3</v>
      </c>
      <c r="N58" s="212">
        <f t="shared" si="0"/>
        <v>69.833333333333329</v>
      </c>
      <c r="O58" s="207">
        <f t="shared" si="1"/>
        <v>114.41835062807209</v>
      </c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8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8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179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187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>
        <v>71.8</v>
      </c>
      <c r="J88" s="146">
        <v>79.099999999999994</v>
      </c>
      <c r="K88" s="146">
        <v>85.6</v>
      </c>
      <c r="L88" s="146">
        <v>67.599999999999994</v>
      </c>
      <c r="M88" s="146">
        <v>84.1</v>
      </c>
      <c r="N88" s="211">
        <f t="shared" si="2"/>
        <v>77.691666666666677</v>
      </c>
      <c r="O88" s="148">
        <f t="shared" si="3"/>
        <v>96.4</v>
      </c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R31" sqref="R31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126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9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3" t="s">
        <v>167</v>
      </c>
      <c r="C35" s="363" t="s">
        <v>153</v>
      </c>
      <c r="D35" s="364" t="s">
        <v>155</v>
      </c>
      <c r="E35" s="363" t="s">
        <v>157</v>
      </c>
      <c r="F35" s="363" t="s">
        <v>160</v>
      </c>
      <c r="G35" s="363" t="s">
        <v>166</v>
      </c>
      <c r="H35" s="363" t="s">
        <v>169</v>
      </c>
      <c r="I35" s="363" t="s">
        <v>170</v>
      </c>
      <c r="J35" s="363" t="s">
        <v>171</v>
      </c>
      <c r="K35" s="363" t="s">
        <v>184</v>
      </c>
      <c r="L35" s="363" t="s">
        <v>200</v>
      </c>
      <c r="M35" s="365" t="s">
        <v>206</v>
      </c>
      <c r="N35" s="47"/>
    </row>
    <row r="36" spans="1:14" ht="25.5" customHeight="1" x14ac:dyDescent="0.15">
      <c r="A36" s="443"/>
      <c r="B36" s="424" t="s">
        <v>107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149.5</v>
      </c>
    </row>
    <row r="37" spans="1:14" ht="25.5" customHeight="1" x14ac:dyDescent="0.15">
      <c r="A37" s="443"/>
      <c r="B37" s="196" t="s">
        <v>201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246.5</v>
      </c>
    </row>
    <row r="38" spans="1:14" ht="24.75" customHeight="1" x14ac:dyDescent="0.15">
      <c r="A38" s="443"/>
      <c r="B38" s="173" t="s">
        <v>129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170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Q18" sqref="Q18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5" t="s">
        <v>209</v>
      </c>
      <c r="C1" s="455"/>
      <c r="D1" s="455"/>
      <c r="E1" s="455"/>
      <c r="F1" s="455"/>
      <c r="G1" s="456" t="s">
        <v>127</v>
      </c>
      <c r="H1" s="456"/>
      <c r="I1" s="456"/>
      <c r="J1" s="224" t="s">
        <v>108</v>
      </c>
      <c r="K1" s="3"/>
      <c r="M1" s="3" t="s">
        <v>178</v>
      </c>
    </row>
    <row r="2" spans="2:15" x14ac:dyDescent="0.15">
      <c r="B2" s="455"/>
      <c r="C2" s="455"/>
      <c r="D2" s="455"/>
      <c r="E2" s="455"/>
      <c r="F2" s="455"/>
      <c r="G2" s="456"/>
      <c r="H2" s="456"/>
      <c r="I2" s="456"/>
      <c r="J2" s="375">
        <v>220340</v>
      </c>
      <c r="K2" s="4" t="s">
        <v>110</v>
      </c>
      <c r="L2" s="341">
        <f t="shared" ref="L2:L7" si="0">SUM(J2)</f>
        <v>220340</v>
      </c>
      <c r="M2" s="375">
        <v>153011</v>
      </c>
    </row>
    <row r="3" spans="2:15" x14ac:dyDescent="0.15">
      <c r="J3" s="375">
        <v>391815</v>
      </c>
      <c r="K3" s="3" t="s">
        <v>111</v>
      </c>
      <c r="L3" s="341">
        <f t="shared" si="0"/>
        <v>391815</v>
      </c>
      <c r="M3" s="375">
        <v>246746</v>
      </c>
    </row>
    <row r="4" spans="2:15" x14ac:dyDescent="0.15">
      <c r="J4" s="375">
        <v>515388</v>
      </c>
      <c r="K4" s="3" t="s">
        <v>102</v>
      </c>
      <c r="L4" s="341">
        <f t="shared" si="0"/>
        <v>515388</v>
      </c>
      <c r="M4" s="375">
        <v>326618</v>
      </c>
    </row>
    <row r="5" spans="2:15" x14ac:dyDescent="0.15">
      <c r="J5" s="375">
        <v>153912</v>
      </c>
      <c r="K5" s="3" t="s">
        <v>90</v>
      </c>
      <c r="L5" s="341">
        <f t="shared" si="0"/>
        <v>153912</v>
      </c>
      <c r="M5" s="375">
        <v>127285</v>
      </c>
    </row>
    <row r="6" spans="2:15" x14ac:dyDescent="0.15">
      <c r="J6" s="375">
        <v>277203</v>
      </c>
      <c r="K6" s="3" t="s">
        <v>100</v>
      </c>
      <c r="L6" s="341">
        <f t="shared" si="0"/>
        <v>277203</v>
      </c>
      <c r="M6" s="375">
        <v>163126</v>
      </c>
    </row>
    <row r="7" spans="2:15" x14ac:dyDescent="0.15">
      <c r="J7" s="375">
        <v>906534</v>
      </c>
      <c r="K7" s="3" t="s">
        <v>103</v>
      </c>
      <c r="L7" s="341">
        <f t="shared" si="0"/>
        <v>906534</v>
      </c>
      <c r="M7" s="375">
        <v>656343</v>
      </c>
    </row>
    <row r="8" spans="2:15" x14ac:dyDescent="0.15">
      <c r="J8" s="341">
        <f>SUM(J2:J7)</f>
        <v>2465192</v>
      </c>
      <c r="K8" s="3" t="s">
        <v>92</v>
      </c>
      <c r="L8" s="412">
        <f>SUM(L2:L7)</f>
        <v>2465192</v>
      </c>
      <c r="M8" s="341">
        <f>SUM(M2:M7)</f>
        <v>1673129</v>
      </c>
    </row>
    <row r="10" spans="2:15" x14ac:dyDescent="0.15">
      <c r="K10" s="3"/>
      <c r="L10" s="3" t="s">
        <v>162</v>
      </c>
      <c r="M10" s="3" t="s">
        <v>112</v>
      </c>
      <c r="N10" s="3"/>
      <c r="O10" s="3" t="s">
        <v>128</v>
      </c>
    </row>
    <row r="11" spans="2:15" x14ac:dyDescent="0.15">
      <c r="K11" s="4" t="s">
        <v>110</v>
      </c>
      <c r="L11" s="341">
        <f>SUM(M2)</f>
        <v>153011</v>
      </c>
      <c r="M11" s="341">
        <f t="shared" ref="M11:M17" si="1">SUM(N11-L11)</f>
        <v>67329</v>
      </c>
      <c r="N11" s="341">
        <f t="shared" ref="N11:N17" si="2">SUM(L2)</f>
        <v>220340</v>
      </c>
      <c r="O11" s="342">
        <f>SUM(L11/N11)</f>
        <v>0.69443133339384588</v>
      </c>
    </row>
    <row r="12" spans="2:15" x14ac:dyDescent="0.15">
      <c r="K12" s="3" t="s">
        <v>111</v>
      </c>
      <c r="L12" s="341">
        <f t="shared" ref="L12:L17" si="3">SUM(M3)</f>
        <v>246746</v>
      </c>
      <c r="M12" s="341">
        <f t="shared" si="1"/>
        <v>145069</v>
      </c>
      <c r="N12" s="341">
        <f t="shared" si="2"/>
        <v>391815</v>
      </c>
      <c r="O12" s="342">
        <f t="shared" ref="O12:O17" si="4">SUM(L12/N12)</f>
        <v>0.62975128568329442</v>
      </c>
    </row>
    <row r="13" spans="2:15" x14ac:dyDescent="0.15">
      <c r="K13" s="3" t="s">
        <v>102</v>
      </c>
      <c r="L13" s="341">
        <f t="shared" si="3"/>
        <v>326618</v>
      </c>
      <c r="M13" s="341">
        <f t="shared" si="1"/>
        <v>188770</v>
      </c>
      <c r="N13" s="341">
        <f t="shared" si="2"/>
        <v>515388</v>
      </c>
      <c r="O13" s="342">
        <f t="shared" si="4"/>
        <v>0.63373225608667649</v>
      </c>
    </row>
    <row r="14" spans="2:15" x14ac:dyDescent="0.15">
      <c r="K14" s="3" t="s">
        <v>90</v>
      </c>
      <c r="L14" s="341">
        <f t="shared" si="3"/>
        <v>127285</v>
      </c>
      <c r="M14" s="341">
        <f t="shared" si="1"/>
        <v>26627</v>
      </c>
      <c r="N14" s="341">
        <f t="shared" si="2"/>
        <v>153912</v>
      </c>
      <c r="O14" s="342">
        <f t="shared" si="4"/>
        <v>0.82699854462290134</v>
      </c>
    </row>
    <row r="15" spans="2:15" x14ac:dyDescent="0.15">
      <c r="K15" s="3" t="s">
        <v>100</v>
      </c>
      <c r="L15" s="341">
        <f t="shared" si="3"/>
        <v>163126</v>
      </c>
      <c r="M15" s="341">
        <f t="shared" si="1"/>
        <v>114077</v>
      </c>
      <c r="N15" s="341">
        <f t="shared" si="2"/>
        <v>277203</v>
      </c>
      <c r="O15" s="342">
        <f t="shared" si="4"/>
        <v>0.58847126474100209</v>
      </c>
    </row>
    <row r="16" spans="2:15" x14ac:dyDescent="0.15">
      <c r="K16" s="3" t="s">
        <v>103</v>
      </c>
      <c r="L16" s="341">
        <f t="shared" si="3"/>
        <v>656343</v>
      </c>
      <c r="M16" s="341">
        <f t="shared" si="1"/>
        <v>250191</v>
      </c>
      <c r="N16" s="341">
        <f t="shared" si="2"/>
        <v>906534</v>
      </c>
      <c r="O16" s="342">
        <f t="shared" si="4"/>
        <v>0.72401366082242913</v>
      </c>
    </row>
    <row r="17" spans="11:15" x14ac:dyDescent="0.15">
      <c r="K17" s="3" t="s">
        <v>92</v>
      </c>
      <c r="L17" s="341">
        <f t="shared" si="3"/>
        <v>1673129</v>
      </c>
      <c r="M17" s="341">
        <f t="shared" si="1"/>
        <v>792063</v>
      </c>
      <c r="N17" s="341">
        <f t="shared" si="2"/>
        <v>2465192</v>
      </c>
      <c r="O17" s="342">
        <f t="shared" si="4"/>
        <v>0.67870129385459632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113</v>
      </c>
      <c r="B56" s="36"/>
      <c r="C56" s="457" t="s">
        <v>108</v>
      </c>
      <c r="D56" s="458"/>
      <c r="E56" s="457" t="s">
        <v>109</v>
      </c>
      <c r="F56" s="458"/>
      <c r="G56" s="461" t="s">
        <v>114</v>
      </c>
      <c r="H56" s="457" t="s">
        <v>115</v>
      </c>
      <c r="I56" s="458"/>
    </row>
    <row r="57" spans="1:9" ht="14.25" x14ac:dyDescent="0.15">
      <c r="A57" s="37" t="s">
        <v>116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 x14ac:dyDescent="0.15">
      <c r="A58" s="41" t="s">
        <v>117</v>
      </c>
      <c r="B58" s="39"/>
      <c r="C58" s="452" t="s">
        <v>202</v>
      </c>
      <c r="D58" s="453"/>
      <c r="E58" s="450" t="s">
        <v>207</v>
      </c>
      <c r="F58" s="451"/>
      <c r="G58" s="80">
        <v>14.9</v>
      </c>
      <c r="H58" s="40"/>
      <c r="I58" s="39"/>
    </row>
    <row r="59" spans="1:9" ht="19.5" customHeight="1" x14ac:dyDescent="0.15">
      <c r="A59" s="41" t="s">
        <v>118</v>
      </c>
      <c r="B59" s="39"/>
      <c r="C59" s="454" t="s">
        <v>154</v>
      </c>
      <c r="D59" s="453"/>
      <c r="E59" s="450" t="s">
        <v>204</v>
      </c>
      <c r="F59" s="451"/>
      <c r="G59" s="84">
        <v>31.4</v>
      </c>
      <c r="H59" s="40"/>
      <c r="I59" s="39"/>
    </row>
    <row r="60" spans="1:9" ht="20.100000000000001" customHeight="1" x14ac:dyDescent="0.15">
      <c r="A60" s="41" t="s">
        <v>119</v>
      </c>
      <c r="B60" s="39"/>
      <c r="C60" s="450" t="s">
        <v>203</v>
      </c>
      <c r="D60" s="451"/>
      <c r="E60" s="450" t="s">
        <v>208</v>
      </c>
      <c r="F60" s="451"/>
      <c r="G60" s="80">
        <v>81.8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V33" sqref="V33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75</v>
      </c>
      <c r="C25" s="146" t="s">
        <v>76</v>
      </c>
      <c r="D25" s="146" t="s">
        <v>77</v>
      </c>
      <c r="E25" s="146" t="s">
        <v>78</v>
      </c>
      <c r="F25" s="146" t="s">
        <v>79</v>
      </c>
      <c r="G25" s="146" t="s">
        <v>80</v>
      </c>
      <c r="H25" s="146" t="s">
        <v>81</v>
      </c>
      <c r="I25" s="146" t="s">
        <v>82</v>
      </c>
      <c r="J25" s="146" t="s">
        <v>83</v>
      </c>
      <c r="K25" s="146" t="s">
        <v>84</v>
      </c>
      <c r="L25" s="146" t="s">
        <v>85</v>
      </c>
      <c r="M25" s="147" t="s">
        <v>86</v>
      </c>
      <c r="N25" s="206" t="s">
        <v>124</v>
      </c>
      <c r="O25" s="149" t="s">
        <v>123</v>
      </c>
      <c r="AI25"/>
    </row>
    <row r="26" spans="1:35" ht="9.9499999999999993" customHeight="1" x14ac:dyDescent="0.15">
      <c r="A26" s="6" t="s">
        <v>172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171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174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179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187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>
        <v>98.3</v>
      </c>
      <c r="J30" s="146">
        <v>106.4</v>
      </c>
      <c r="K30" s="146">
        <v>118.9</v>
      </c>
      <c r="L30" s="146">
        <v>102.8</v>
      </c>
      <c r="M30" s="303">
        <v>116.4</v>
      </c>
      <c r="N30" s="304">
        <f t="shared" ref="N30" si="1">SUM(B30:M30)</f>
        <v>1271.7</v>
      </c>
      <c r="O30" s="148">
        <f>SUM(N30/N29)*100</f>
        <v>102.71383571601649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75</v>
      </c>
      <c r="C55" s="146" t="s">
        <v>76</v>
      </c>
      <c r="D55" s="146" t="s">
        <v>77</v>
      </c>
      <c r="E55" s="146" t="s">
        <v>78</v>
      </c>
      <c r="F55" s="146" t="s">
        <v>79</v>
      </c>
      <c r="G55" s="146" t="s">
        <v>80</v>
      </c>
      <c r="H55" s="146" t="s">
        <v>81</v>
      </c>
      <c r="I55" s="146" t="s">
        <v>82</v>
      </c>
      <c r="J55" s="146" t="s">
        <v>83</v>
      </c>
      <c r="K55" s="146" t="s">
        <v>84</v>
      </c>
      <c r="L55" s="146" t="s">
        <v>85</v>
      </c>
      <c r="M55" s="147" t="s">
        <v>86</v>
      </c>
      <c r="N55" s="206" t="s">
        <v>125</v>
      </c>
      <c r="O55" s="149" t="s">
        <v>123</v>
      </c>
    </row>
    <row r="56" spans="1:17" ht="9.9499999999999993" customHeight="1" x14ac:dyDescent="0.15">
      <c r="A56" s="6" t="s">
        <v>172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171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174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179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187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>
        <v>154.5</v>
      </c>
      <c r="J60" s="147">
        <v>153.4</v>
      </c>
      <c r="K60" s="146">
        <v>157.9</v>
      </c>
      <c r="L60" s="146">
        <v>155.4</v>
      </c>
      <c r="M60" s="147">
        <v>152.80000000000001</v>
      </c>
      <c r="N60" s="211">
        <f t="shared" ref="N60" si="3">SUM(B60:M60)/12</f>
        <v>149.48333333333335</v>
      </c>
      <c r="O60" s="148">
        <f>SUM(N60/N59)*100</f>
        <v>105.74780404409599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75</v>
      </c>
      <c r="C85" s="146" t="s">
        <v>76</v>
      </c>
      <c r="D85" s="146" t="s">
        <v>77</v>
      </c>
      <c r="E85" s="146" t="s">
        <v>78</v>
      </c>
      <c r="F85" s="146" t="s">
        <v>79</v>
      </c>
      <c r="G85" s="146" t="s">
        <v>80</v>
      </c>
      <c r="H85" s="146" t="s">
        <v>81</v>
      </c>
      <c r="I85" s="146" t="s">
        <v>82</v>
      </c>
      <c r="J85" s="146" t="s">
        <v>83</v>
      </c>
      <c r="K85" s="146" t="s">
        <v>84</v>
      </c>
      <c r="L85" s="146" t="s">
        <v>85</v>
      </c>
      <c r="M85" s="147" t="s">
        <v>86</v>
      </c>
      <c r="N85" s="206" t="s">
        <v>125</v>
      </c>
      <c r="O85" s="149" t="s">
        <v>123</v>
      </c>
    </row>
    <row r="86" spans="1:25" ht="9.9499999999999993" customHeight="1" x14ac:dyDescent="0.15">
      <c r="A86" s="6" t="s">
        <v>172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171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174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179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187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>
        <v>63.7</v>
      </c>
      <c r="J90" s="147">
        <v>69.5</v>
      </c>
      <c r="K90" s="146">
        <v>74.900000000000006</v>
      </c>
      <c r="L90" s="146">
        <v>66.5</v>
      </c>
      <c r="M90" s="147">
        <v>76.400000000000006</v>
      </c>
      <c r="N90" s="211">
        <f>SUM(B90:M90)/12</f>
        <v>70.808333333333323</v>
      </c>
      <c r="O90" s="411">
        <f>SUM(N90/N89)*100</f>
        <v>96.920269191285499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14" sqref="N1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210</v>
      </c>
      <c r="B1" s="464"/>
      <c r="C1" s="464"/>
      <c r="D1" s="464"/>
      <c r="E1" s="464"/>
      <c r="F1" s="464"/>
      <c r="G1" s="464"/>
      <c r="M1" s="16"/>
      <c r="N1" t="s">
        <v>187</v>
      </c>
      <c r="O1" s="111"/>
      <c r="Q1" s="282" t="s">
        <v>179</v>
      </c>
    </row>
    <row r="2" spans="1:18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441989</v>
      </c>
      <c r="K3" s="198">
        <v>1</v>
      </c>
      <c r="L3" s="3">
        <f>SUM(H3)</f>
        <v>17</v>
      </c>
      <c r="M3" s="161" t="s">
        <v>21</v>
      </c>
      <c r="N3" s="13">
        <f>SUM(J3)</f>
        <v>441989</v>
      </c>
      <c r="O3" s="3">
        <f>SUM(H3)</f>
        <v>17</v>
      </c>
      <c r="P3" s="161" t="s">
        <v>21</v>
      </c>
      <c r="Q3" s="199">
        <v>319949</v>
      </c>
    </row>
    <row r="4" spans="1:18" ht="13.5" customHeight="1" x14ac:dyDescent="0.15">
      <c r="H4" s="3">
        <v>36</v>
      </c>
      <c r="I4" s="161" t="s">
        <v>5</v>
      </c>
      <c r="J4" s="13">
        <v>122976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122976</v>
      </c>
      <c r="O4" s="3">
        <f t="shared" ref="O4:O12" si="2">SUM(H4)</f>
        <v>36</v>
      </c>
      <c r="P4" s="161" t="s">
        <v>5</v>
      </c>
      <c r="Q4" s="86">
        <v>110151</v>
      </c>
    </row>
    <row r="5" spans="1:18" ht="13.5" customHeight="1" x14ac:dyDescent="0.15">
      <c r="G5" s="17"/>
      <c r="H5" s="3">
        <v>33</v>
      </c>
      <c r="I5" s="161" t="s">
        <v>0</v>
      </c>
      <c r="J5" s="13">
        <v>111337</v>
      </c>
      <c r="K5" s="198">
        <v>3</v>
      </c>
      <c r="L5" s="3">
        <f t="shared" si="0"/>
        <v>33</v>
      </c>
      <c r="M5" s="161" t="s">
        <v>0</v>
      </c>
      <c r="N5" s="13">
        <f t="shared" si="1"/>
        <v>111337</v>
      </c>
      <c r="O5" s="3">
        <f t="shared" si="2"/>
        <v>33</v>
      </c>
      <c r="P5" s="161" t="s">
        <v>0</v>
      </c>
      <c r="Q5" s="86">
        <v>93222</v>
      </c>
    </row>
    <row r="6" spans="1:18" ht="13.5" customHeight="1" x14ac:dyDescent="0.15">
      <c r="H6" s="3">
        <v>26</v>
      </c>
      <c r="I6" s="161" t="s">
        <v>30</v>
      </c>
      <c r="J6" s="13">
        <v>105529</v>
      </c>
      <c r="K6" s="198">
        <v>4</v>
      </c>
      <c r="L6" s="3">
        <f t="shared" si="0"/>
        <v>26</v>
      </c>
      <c r="M6" s="161" t="s">
        <v>30</v>
      </c>
      <c r="N6" s="13">
        <f t="shared" si="1"/>
        <v>105529</v>
      </c>
      <c r="O6" s="3">
        <f t="shared" si="2"/>
        <v>26</v>
      </c>
      <c r="P6" s="161" t="s">
        <v>30</v>
      </c>
      <c r="Q6" s="86">
        <v>101785</v>
      </c>
    </row>
    <row r="7" spans="1:18" ht="13.5" customHeight="1" x14ac:dyDescent="0.15">
      <c r="H7" s="3">
        <v>16</v>
      </c>
      <c r="I7" s="161" t="s">
        <v>3</v>
      </c>
      <c r="J7" s="87">
        <v>56232</v>
      </c>
      <c r="K7" s="198">
        <v>5</v>
      </c>
      <c r="L7" s="3">
        <f t="shared" si="0"/>
        <v>16</v>
      </c>
      <c r="M7" s="161" t="s">
        <v>3</v>
      </c>
      <c r="N7" s="13">
        <f t="shared" si="1"/>
        <v>56232</v>
      </c>
      <c r="O7" s="3">
        <f t="shared" si="2"/>
        <v>16</v>
      </c>
      <c r="P7" s="161" t="s">
        <v>3</v>
      </c>
      <c r="Q7" s="86">
        <v>68926</v>
      </c>
    </row>
    <row r="8" spans="1:18" ht="13.5" customHeight="1" x14ac:dyDescent="0.15">
      <c r="H8" s="3">
        <v>34</v>
      </c>
      <c r="I8" s="161" t="s">
        <v>1</v>
      </c>
      <c r="J8" s="220">
        <v>48666</v>
      </c>
      <c r="K8" s="198">
        <v>6</v>
      </c>
      <c r="L8" s="3">
        <f t="shared" si="0"/>
        <v>34</v>
      </c>
      <c r="M8" s="161" t="s">
        <v>1</v>
      </c>
      <c r="N8" s="13">
        <f t="shared" si="1"/>
        <v>48666</v>
      </c>
      <c r="O8" s="3">
        <f t="shared" si="2"/>
        <v>34</v>
      </c>
      <c r="P8" s="161" t="s">
        <v>1</v>
      </c>
      <c r="Q8" s="86">
        <v>49399</v>
      </c>
    </row>
    <row r="9" spans="1:18" ht="13.5" customHeight="1" x14ac:dyDescent="0.15">
      <c r="H9" s="14">
        <v>25</v>
      </c>
      <c r="I9" s="163" t="s">
        <v>29</v>
      </c>
      <c r="J9" s="13">
        <v>41395</v>
      </c>
      <c r="K9" s="198">
        <v>7</v>
      </c>
      <c r="L9" s="3">
        <f t="shared" si="0"/>
        <v>25</v>
      </c>
      <c r="M9" s="163" t="s">
        <v>29</v>
      </c>
      <c r="N9" s="13">
        <f t="shared" si="1"/>
        <v>41395</v>
      </c>
      <c r="O9" s="3">
        <f t="shared" si="2"/>
        <v>25</v>
      </c>
      <c r="P9" s="163" t="s">
        <v>29</v>
      </c>
      <c r="Q9" s="86">
        <v>34853</v>
      </c>
    </row>
    <row r="10" spans="1:18" ht="13.5" customHeight="1" x14ac:dyDescent="0.15">
      <c r="H10" s="33">
        <v>40</v>
      </c>
      <c r="I10" s="161" t="s">
        <v>2</v>
      </c>
      <c r="J10" s="13">
        <v>41333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41333</v>
      </c>
      <c r="O10" s="3">
        <f t="shared" si="2"/>
        <v>40</v>
      </c>
      <c r="P10" s="161" t="s">
        <v>2</v>
      </c>
      <c r="Q10" s="86">
        <v>41214</v>
      </c>
    </row>
    <row r="11" spans="1:18" ht="13.5" customHeight="1" x14ac:dyDescent="0.15">
      <c r="H11" s="14">
        <v>13</v>
      </c>
      <c r="I11" s="163" t="s">
        <v>7</v>
      </c>
      <c r="J11" s="137">
        <v>33307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33307</v>
      </c>
      <c r="O11" s="3">
        <f t="shared" si="2"/>
        <v>13</v>
      </c>
      <c r="P11" s="163" t="s">
        <v>7</v>
      </c>
      <c r="Q11" s="86">
        <v>37192</v>
      </c>
    </row>
    <row r="12" spans="1:18" ht="13.5" customHeight="1" thickBot="1" x14ac:dyDescent="0.2">
      <c r="H12" s="274">
        <v>24</v>
      </c>
      <c r="I12" s="380" t="s">
        <v>28</v>
      </c>
      <c r="J12" s="433">
        <v>29183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29183</v>
      </c>
      <c r="O12" s="14">
        <f t="shared" si="2"/>
        <v>24</v>
      </c>
      <c r="P12" s="380" t="s">
        <v>28</v>
      </c>
      <c r="Q12" s="200">
        <v>31010</v>
      </c>
    </row>
    <row r="13" spans="1:18" ht="13.5" customHeight="1" thickTop="1" thickBot="1" x14ac:dyDescent="0.2">
      <c r="H13" s="122">
        <v>38</v>
      </c>
      <c r="I13" s="175" t="s">
        <v>38</v>
      </c>
      <c r="J13" s="425">
        <v>26077</v>
      </c>
      <c r="K13" s="104"/>
      <c r="L13" s="78"/>
      <c r="M13" s="164"/>
      <c r="N13" s="339">
        <f>SUM(J43)</f>
        <v>1164439</v>
      </c>
      <c r="O13" s="3"/>
      <c r="P13" s="273" t="s">
        <v>152</v>
      </c>
      <c r="Q13" s="201">
        <v>1035890</v>
      </c>
    </row>
    <row r="14" spans="1:18" ht="13.5" customHeight="1" x14ac:dyDescent="0.15">
      <c r="B14" s="19"/>
      <c r="H14" s="3">
        <v>31</v>
      </c>
      <c r="I14" s="161" t="s">
        <v>104</v>
      </c>
      <c r="J14" s="13">
        <v>18515</v>
      </c>
      <c r="K14" s="104"/>
      <c r="L14" s="26"/>
      <c r="O14"/>
    </row>
    <row r="15" spans="1:18" ht="13.5" customHeight="1" x14ac:dyDescent="0.15">
      <c r="H15" s="3">
        <v>14</v>
      </c>
      <c r="I15" s="161" t="s">
        <v>19</v>
      </c>
      <c r="J15" s="13">
        <v>12055</v>
      </c>
      <c r="K15" s="104"/>
      <c r="L15" s="26"/>
      <c r="M15" t="s">
        <v>188</v>
      </c>
      <c r="N15" s="15"/>
      <c r="O15"/>
      <c r="P15" t="s">
        <v>189</v>
      </c>
      <c r="Q15" s="85" t="s">
        <v>62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11970</v>
      </c>
      <c r="K16" s="104"/>
      <c r="L16" s="3">
        <f>SUM(L3)</f>
        <v>17</v>
      </c>
      <c r="M16" s="13">
        <f>SUM(N3)</f>
        <v>441989</v>
      </c>
      <c r="N16" s="161" t="s">
        <v>21</v>
      </c>
      <c r="O16" s="3">
        <f>SUM(O3)</f>
        <v>17</v>
      </c>
      <c r="P16" s="13">
        <f>SUM(M16)</f>
        <v>441989</v>
      </c>
      <c r="Q16" s="278">
        <v>315308</v>
      </c>
      <c r="R16" s="79"/>
    </row>
    <row r="17" spans="2:20" ht="13.5" customHeight="1" x14ac:dyDescent="0.15">
      <c r="C17" s="15"/>
      <c r="E17" s="17"/>
      <c r="H17" s="3">
        <v>9</v>
      </c>
      <c r="I17" s="3" t="s">
        <v>164</v>
      </c>
      <c r="J17" s="220">
        <v>11881</v>
      </c>
      <c r="K17" s="104"/>
      <c r="L17" s="3">
        <f t="shared" ref="L17:L25" si="3">SUM(L4)</f>
        <v>36</v>
      </c>
      <c r="M17" s="13">
        <f t="shared" ref="M17:M25" si="4">SUM(N4)</f>
        <v>122976</v>
      </c>
      <c r="N17" s="161" t="s">
        <v>5</v>
      </c>
      <c r="O17" s="3">
        <f t="shared" ref="O17:O25" si="5">SUM(O4)</f>
        <v>36</v>
      </c>
      <c r="P17" s="13">
        <f t="shared" ref="P17:P25" si="6">SUM(M17)</f>
        <v>122976</v>
      </c>
      <c r="Q17" s="279">
        <v>113052</v>
      </c>
      <c r="R17" s="79"/>
      <c r="S17" s="42"/>
    </row>
    <row r="18" spans="2:20" ht="13.5" customHeight="1" x14ac:dyDescent="0.15">
      <c r="C18" s="15"/>
      <c r="E18" s="17"/>
      <c r="H18" s="3">
        <v>3</v>
      </c>
      <c r="I18" s="161" t="s">
        <v>10</v>
      </c>
      <c r="J18" s="13">
        <v>7610</v>
      </c>
      <c r="K18" s="104"/>
      <c r="L18" s="3">
        <f t="shared" si="3"/>
        <v>33</v>
      </c>
      <c r="M18" s="13">
        <f t="shared" si="4"/>
        <v>111337</v>
      </c>
      <c r="N18" s="161" t="s">
        <v>0</v>
      </c>
      <c r="O18" s="3">
        <f t="shared" si="5"/>
        <v>33</v>
      </c>
      <c r="P18" s="13">
        <f t="shared" si="6"/>
        <v>111337</v>
      </c>
      <c r="Q18" s="279">
        <v>106556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6862</v>
      </c>
      <c r="L19" s="3">
        <f t="shared" si="3"/>
        <v>26</v>
      </c>
      <c r="M19" s="13">
        <f t="shared" si="4"/>
        <v>105529</v>
      </c>
      <c r="N19" s="161" t="s">
        <v>30</v>
      </c>
      <c r="O19" s="3">
        <f t="shared" si="5"/>
        <v>26</v>
      </c>
      <c r="P19" s="13">
        <f t="shared" si="6"/>
        <v>105529</v>
      </c>
      <c r="Q19" s="279">
        <v>98127</v>
      </c>
      <c r="R19" s="79"/>
      <c r="S19" s="125"/>
    </row>
    <row r="20" spans="2:20" ht="13.5" customHeight="1" x14ac:dyDescent="0.15">
      <c r="B20" s="18"/>
      <c r="C20" s="15"/>
      <c r="E20" s="17"/>
      <c r="H20" s="3">
        <v>15</v>
      </c>
      <c r="I20" s="161" t="s">
        <v>20</v>
      </c>
      <c r="J20" s="13">
        <v>5999</v>
      </c>
      <c r="L20" s="3">
        <f t="shared" si="3"/>
        <v>16</v>
      </c>
      <c r="M20" s="13">
        <f t="shared" si="4"/>
        <v>56232</v>
      </c>
      <c r="N20" s="161" t="s">
        <v>3</v>
      </c>
      <c r="O20" s="3">
        <f t="shared" si="5"/>
        <v>16</v>
      </c>
      <c r="P20" s="13">
        <f t="shared" si="6"/>
        <v>56232</v>
      </c>
      <c r="Q20" s="279">
        <v>61522</v>
      </c>
      <c r="R20" s="79"/>
      <c r="S20" s="125"/>
    </row>
    <row r="21" spans="2:20" ht="13.5" customHeight="1" x14ac:dyDescent="0.15">
      <c r="B21" s="18"/>
      <c r="C21" s="15"/>
      <c r="E21" s="17"/>
      <c r="H21" s="3">
        <v>11</v>
      </c>
      <c r="I21" s="161" t="s">
        <v>17</v>
      </c>
      <c r="J21" s="220">
        <v>5883</v>
      </c>
      <c r="L21" s="3">
        <f t="shared" si="3"/>
        <v>34</v>
      </c>
      <c r="M21" s="13">
        <f t="shared" si="4"/>
        <v>48666</v>
      </c>
      <c r="N21" s="161" t="s">
        <v>1</v>
      </c>
      <c r="O21" s="3">
        <f t="shared" si="5"/>
        <v>34</v>
      </c>
      <c r="P21" s="13">
        <f t="shared" si="6"/>
        <v>48666</v>
      </c>
      <c r="Q21" s="279">
        <v>47202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159</v>
      </c>
      <c r="J22" s="13">
        <v>4905</v>
      </c>
      <c r="K22" s="15"/>
      <c r="L22" s="3">
        <f t="shared" si="3"/>
        <v>25</v>
      </c>
      <c r="M22" s="13">
        <f t="shared" si="4"/>
        <v>41395</v>
      </c>
      <c r="N22" s="163" t="s">
        <v>29</v>
      </c>
      <c r="O22" s="3">
        <f t="shared" si="5"/>
        <v>25</v>
      </c>
      <c r="P22" s="13">
        <f t="shared" si="6"/>
        <v>41395</v>
      </c>
      <c r="Q22" s="279">
        <v>40246</v>
      </c>
      <c r="R22" s="79"/>
    </row>
    <row r="23" spans="2:20" ht="13.5" customHeight="1" x14ac:dyDescent="0.15">
      <c r="B23" s="18"/>
      <c r="C23" s="15"/>
      <c r="E23" s="17"/>
      <c r="H23" s="3">
        <v>22</v>
      </c>
      <c r="I23" s="161" t="s">
        <v>26</v>
      </c>
      <c r="J23" s="220">
        <v>3444</v>
      </c>
      <c r="K23" s="15"/>
      <c r="L23" s="3">
        <f t="shared" si="3"/>
        <v>40</v>
      </c>
      <c r="M23" s="13">
        <f t="shared" si="4"/>
        <v>41333</v>
      </c>
      <c r="N23" s="161" t="s">
        <v>2</v>
      </c>
      <c r="O23" s="3">
        <f t="shared" si="5"/>
        <v>40</v>
      </c>
      <c r="P23" s="13">
        <f t="shared" si="6"/>
        <v>41333</v>
      </c>
      <c r="Q23" s="279">
        <v>32356</v>
      </c>
      <c r="R23" s="79"/>
      <c r="S23" s="42"/>
    </row>
    <row r="24" spans="2:20" ht="13.5" customHeight="1" x14ac:dyDescent="0.15">
      <c r="C24" s="15"/>
      <c r="E24" s="17"/>
      <c r="H24" s="3">
        <v>1</v>
      </c>
      <c r="I24" s="161" t="s">
        <v>4</v>
      </c>
      <c r="J24" s="13">
        <v>2926</v>
      </c>
      <c r="K24" s="15"/>
      <c r="L24" s="3">
        <f t="shared" si="3"/>
        <v>13</v>
      </c>
      <c r="M24" s="13">
        <f t="shared" si="4"/>
        <v>33307</v>
      </c>
      <c r="N24" s="163" t="s">
        <v>7</v>
      </c>
      <c r="O24" s="3">
        <f t="shared" si="5"/>
        <v>13</v>
      </c>
      <c r="P24" s="13">
        <f t="shared" si="6"/>
        <v>33307</v>
      </c>
      <c r="Q24" s="279">
        <v>28440</v>
      </c>
      <c r="R24" s="79"/>
      <c r="S24" s="112"/>
    </row>
    <row r="25" spans="2:20" ht="13.5" customHeight="1" thickBot="1" x14ac:dyDescent="0.2">
      <c r="C25" s="15"/>
      <c r="E25" s="17"/>
      <c r="H25" s="3">
        <v>12</v>
      </c>
      <c r="I25" s="161" t="s">
        <v>18</v>
      </c>
      <c r="J25" s="13">
        <v>2394</v>
      </c>
      <c r="K25" s="15"/>
      <c r="L25" s="14">
        <f t="shared" si="3"/>
        <v>24</v>
      </c>
      <c r="M25" s="114">
        <f t="shared" si="4"/>
        <v>29183</v>
      </c>
      <c r="N25" s="380" t="s">
        <v>28</v>
      </c>
      <c r="O25" s="14">
        <f t="shared" si="5"/>
        <v>24</v>
      </c>
      <c r="P25" s="114">
        <f t="shared" si="6"/>
        <v>29183</v>
      </c>
      <c r="Q25" s="280">
        <v>30302</v>
      </c>
      <c r="R25" s="127" t="s">
        <v>72</v>
      </c>
      <c r="S25" s="28"/>
      <c r="T25" s="28"/>
    </row>
    <row r="26" spans="2:20" ht="13.5" customHeight="1" thickTop="1" x14ac:dyDescent="0.15">
      <c r="H26" s="3">
        <v>27</v>
      </c>
      <c r="I26" s="161" t="s">
        <v>31</v>
      </c>
      <c r="J26" s="137">
        <v>1832</v>
      </c>
      <c r="K26" s="15"/>
      <c r="L26" s="115"/>
      <c r="M26" s="162">
        <f>SUM(J43-(M16+M17+M18+M19+M20+M21+M22+M23+M24+M25))</f>
        <v>132492</v>
      </c>
      <c r="N26" s="221" t="s">
        <v>45</v>
      </c>
      <c r="O26" s="116"/>
      <c r="P26" s="162">
        <f>SUM(M26)</f>
        <v>132492</v>
      </c>
      <c r="Q26" s="162"/>
      <c r="R26" s="176">
        <v>1028220</v>
      </c>
      <c r="T26" s="28"/>
    </row>
    <row r="27" spans="2:20" ht="13.5" customHeight="1" x14ac:dyDescent="0.15">
      <c r="H27" s="3">
        <v>30</v>
      </c>
      <c r="I27" s="161" t="s">
        <v>33</v>
      </c>
      <c r="J27" s="13">
        <v>1771</v>
      </c>
      <c r="K27" s="15"/>
      <c r="M27" t="s">
        <v>180</v>
      </c>
      <c r="O27" s="111"/>
      <c r="P27" s="28" t="s">
        <v>181</v>
      </c>
    </row>
    <row r="28" spans="2:20" ht="13.5" customHeight="1" x14ac:dyDescent="0.15">
      <c r="H28" s="3">
        <v>20</v>
      </c>
      <c r="I28" s="161" t="s">
        <v>24</v>
      </c>
      <c r="J28" s="87">
        <v>1592</v>
      </c>
      <c r="K28" s="15"/>
      <c r="M28" s="86">
        <f t="shared" ref="M28:M37" si="7">SUM(Q3)</f>
        <v>319949</v>
      </c>
      <c r="N28" s="161" t="s">
        <v>21</v>
      </c>
      <c r="O28" s="3">
        <f>SUM(L3)</f>
        <v>17</v>
      </c>
      <c r="P28" s="86">
        <f t="shared" ref="P28:P37" si="8">SUM(Q3)</f>
        <v>319949</v>
      </c>
    </row>
    <row r="29" spans="2:20" ht="13.5" customHeight="1" x14ac:dyDescent="0.15">
      <c r="H29" s="3">
        <v>35</v>
      </c>
      <c r="I29" s="161" t="s">
        <v>36</v>
      </c>
      <c r="J29" s="137">
        <v>1542</v>
      </c>
      <c r="K29" s="15"/>
      <c r="M29" s="86">
        <f t="shared" si="7"/>
        <v>110151</v>
      </c>
      <c r="N29" s="161" t="s">
        <v>5</v>
      </c>
      <c r="O29" s="3">
        <f t="shared" ref="O29:O37" si="9">SUM(L4)</f>
        <v>36</v>
      </c>
      <c r="P29" s="86">
        <f t="shared" si="8"/>
        <v>110151</v>
      </c>
    </row>
    <row r="30" spans="2:20" ht="13.5" customHeight="1" x14ac:dyDescent="0.15">
      <c r="H30" s="3">
        <v>39</v>
      </c>
      <c r="I30" s="161" t="s">
        <v>39</v>
      </c>
      <c r="J30" s="13">
        <v>710</v>
      </c>
      <c r="K30" s="15"/>
      <c r="M30" s="86">
        <f t="shared" si="7"/>
        <v>93222</v>
      </c>
      <c r="N30" s="161" t="s">
        <v>0</v>
      </c>
      <c r="O30" s="3">
        <f t="shared" si="9"/>
        <v>33</v>
      </c>
      <c r="P30" s="86">
        <f t="shared" si="8"/>
        <v>93222</v>
      </c>
    </row>
    <row r="31" spans="2:20" ht="13.5" customHeight="1" x14ac:dyDescent="0.15">
      <c r="H31" s="3">
        <v>29</v>
      </c>
      <c r="I31" s="161" t="s">
        <v>94</v>
      </c>
      <c r="J31" s="13">
        <v>691</v>
      </c>
      <c r="K31" s="15"/>
      <c r="M31" s="86">
        <f t="shared" si="7"/>
        <v>101785</v>
      </c>
      <c r="N31" s="161" t="s">
        <v>30</v>
      </c>
      <c r="O31" s="3">
        <f t="shared" si="9"/>
        <v>26</v>
      </c>
      <c r="P31" s="86">
        <f t="shared" si="8"/>
        <v>101785</v>
      </c>
    </row>
    <row r="32" spans="2:20" ht="13.5" customHeight="1" x14ac:dyDescent="0.15">
      <c r="H32" s="3">
        <v>23</v>
      </c>
      <c r="I32" s="161" t="s">
        <v>27</v>
      </c>
      <c r="J32" s="13">
        <v>674</v>
      </c>
      <c r="K32" s="15"/>
      <c r="M32" s="86">
        <f t="shared" si="7"/>
        <v>68926</v>
      </c>
      <c r="N32" s="161" t="s">
        <v>3</v>
      </c>
      <c r="O32" s="3">
        <f t="shared" si="9"/>
        <v>16</v>
      </c>
      <c r="P32" s="86">
        <f t="shared" si="8"/>
        <v>68926</v>
      </c>
      <c r="S32" s="10"/>
    </row>
    <row r="33" spans="8:21" ht="13.5" customHeight="1" x14ac:dyDescent="0.15">
      <c r="H33" s="3">
        <v>32</v>
      </c>
      <c r="I33" s="161" t="s">
        <v>35</v>
      </c>
      <c r="J33" s="137">
        <v>612</v>
      </c>
      <c r="K33" s="15"/>
      <c r="M33" s="86">
        <f t="shared" si="7"/>
        <v>49399</v>
      </c>
      <c r="N33" s="161" t="s">
        <v>1</v>
      </c>
      <c r="O33" s="3">
        <f t="shared" si="9"/>
        <v>34</v>
      </c>
      <c r="P33" s="86">
        <f t="shared" si="8"/>
        <v>49399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0">
        <v>567</v>
      </c>
      <c r="K34" s="15"/>
      <c r="M34" s="86">
        <f t="shared" si="7"/>
        <v>34853</v>
      </c>
      <c r="N34" s="163" t="s">
        <v>29</v>
      </c>
      <c r="O34" s="3">
        <f t="shared" si="9"/>
        <v>25</v>
      </c>
      <c r="P34" s="86">
        <f t="shared" si="8"/>
        <v>34853</v>
      </c>
      <c r="S34" s="28"/>
      <c r="T34" s="28"/>
    </row>
    <row r="35" spans="8:21" ht="13.5" customHeight="1" x14ac:dyDescent="0.15">
      <c r="H35" s="3">
        <v>18</v>
      </c>
      <c r="I35" s="161" t="s">
        <v>22</v>
      </c>
      <c r="J35" s="13">
        <v>504</v>
      </c>
      <c r="K35" s="15"/>
      <c r="M35" s="86">
        <f t="shared" si="7"/>
        <v>41214</v>
      </c>
      <c r="N35" s="161" t="s">
        <v>2</v>
      </c>
      <c r="O35" s="3">
        <f t="shared" si="9"/>
        <v>40</v>
      </c>
      <c r="P35" s="86">
        <f t="shared" si="8"/>
        <v>41214</v>
      </c>
      <c r="S35" s="28"/>
    </row>
    <row r="36" spans="8:21" ht="13.5" customHeight="1" x14ac:dyDescent="0.15">
      <c r="H36" s="3">
        <v>5</v>
      </c>
      <c r="I36" s="161" t="s">
        <v>12</v>
      </c>
      <c r="J36" s="220">
        <v>437</v>
      </c>
      <c r="K36" s="15"/>
      <c r="M36" s="86">
        <f t="shared" si="7"/>
        <v>37192</v>
      </c>
      <c r="N36" s="163" t="s">
        <v>7</v>
      </c>
      <c r="O36" s="3">
        <f t="shared" si="9"/>
        <v>13</v>
      </c>
      <c r="P36" s="86">
        <f t="shared" si="8"/>
        <v>37192</v>
      </c>
      <c r="S36" s="28"/>
    </row>
    <row r="37" spans="8:21" ht="13.5" customHeight="1" thickBot="1" x14ac:dyDescent="0.2">
      <c r="H37" s="3">
        <v>4</v>
      </c>
      <c r="I37" s="161" t="s">
        <v>11</v>
      </c>
      <c r="J37" s="220">
        <v>322</v>
      </c>
      <c r="K37" s="15"/>
      <c r="M37" s="113">
        <f t="shared" si="7"/>
        <v>31010</v>
      </c>
      <c r="N37" s="380" t="s">
        <v>28</v>
      </c>
      <c r="O37" s="14">
        <f t="shared" si="9"/>
        <v>24</v>
      </c>
      <c r="P37" s="113">
        <f t="shared" si="8"/>
        <v>31010</v>
      </c>
      <c r="S37" s="28"/>
    </row>
    <row r="38" spans="8:21" ht="13.5" customHeight="1" thickTop="1" x14ac:dyDescent="0.15">
      <c r="H38" s="3">
        <v>10</v>
      </c>
      <c r="I38" s="161" t="s">
        <v>16</v>
      </c>
      <c r="J38" s="13">
        <v>300</v>
      </c>
      <c r="K38" s="15"/>
      <c r="M38" s="345">
        <f>SUM(Q13-(Q3+Q4+Q5+Q6+Q7+Q8+Q9+Q10+Q11+Q12))</f>
        <v>148189</v>
      </c>
      <c r="N38" s="346" t="s">
        <v>161</v>
      </c>
      <c r="O38" s="347"/>
      <c r="P38" s="348">
        <f>SUM(M38)</f>
        <v>148189</v>
      </c>
      <c r="U38" s="28"/>
    </row>
    <row r="39" spans="8:21" ht="13.5" customHeight="1" x14ac:dyDescent="0.15">
      <c r="H39" s="3">
        <v>7</v>
      </c>
      <c r="I39" s="161" t="s">
        <v>14</v>
      </c>
      <c r="J39" s="220">
        <v>283</v>
      </c>
      <c r="K39" s="15"/>
      <c r="P39" s="28"/>
    </row>
    <row r="40" spans="8:21" ht="13.5" customHeight="1" x14ac:dyDescent="0.15">
      <c r="H40" s="3">
        <v>19</v>
      </c>
      <c r="I40" s="161" t="s">
        <v>23</v>
      </c>
      <c r="J40" s="13">
        <v>85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49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92</v>
      </c>
      <c r="J43" s="295">
        <f>SUM(J3:J42)</f>
        <v>1164439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187</v>
      </c>
      <c r="D52" s="8" t="s">
        <v>179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441989</v>
      </c>
      <c r="D53" s="87">
        <f t="shared" ref="D53:D63" si="11">SUM(Q3)</f>
        <v>319949</v>
      </c>
      <c r="E53" s="80">
        <f t="shared" ref="E53:E62" si="12">SUM(P16/Q16*100)</f>
        <v>140.17690638994253</v>
      </c>
      <c r="F53" s="20">
        <f t="shared" ref="F53:F63" si="13">SUM(C53/D53*100)</f>
        <v>138.14357913292429</v>
      </c>
      <c r="G53" s="21"/>
      <c r="I53" s="160"/>
    </row>
    <row r="54" spans="1:16" ht="13.5" customHeight="1" x14ac:dyDescent="0.15">
      <c r="A54" s="9">
        <v>2</v>
      </c>
      <c r="B54" s="161" t="s">
        <v>5</v>
      </c>
      <c r="C54" s="13">
        <f t="shared" si="10"/>
        <v>122976</v>
      </c>
      <c r="D54" s="87">
        <f t="shared" si="11"/>
        <v>110151</v>
      </c>
      <c r="E54" s="80">
        <f t="shared" si="12"/>
        <v>108.77826133106889</v>
      </c>
      <c r="F54" s="20">
        <f t="shared" si="13"/>
        <v>111.64310809706674</v>
      </c>
      <c r="G54" s="21"/>
      <c r="I54" s="160"/>
    </row>
    <row r="55" spans="1:16" ht="13.5" customHeight="1" x14ac:dyDescent="0.15">
      <c r="A55" s="9">
        <v>3</v>
      </c>
      <c r="B55" s="161" t="s">
        <v>0</v>
      </c>
      <c r="C55" s="13">
        <f t="shared" si="10"/>
        <v>111337</v>
      </c>
      <c r="D55" s="87">
        <f t="shared" si="11"/>
        <v>93222</v>
      </c>
      <c r="E55" s="80">
        <f t="shared" si="12"/>
        <v>104.48684259919668</v>
      </c>
      <c r="F55" s="20">
        <f t="shared" si="13"/>
        <v>119.43210830061572</v>
      </c>
      <c r="G55" s="21"/>
      <c r="I55" s="160"/>
    </row>
    <row r="56" spans="1:16" ht="13.5" customHeight="1" x14ac:dyDescent="0.15">
      <c r="A56" s="9">
        <v>4</v>
      </c>
      <c r="B56" s="161" t="s">
        <v>30</v>
      </c>
      <c r="C56" s="13">
        <f t="shared" si="10"/>
        <v>105529</v>
      </c>
      <c r="D56" s="87">
        <f t="shared" si="11"/>
        <v>101785</v>
      </c>
      <c r="E56" s="80">
        <f t="shared" si="12"/>
        <v>107.54328574194668</v>
      </c>
      <c r="F56" s="20">
        <f t="shared" si="13"/>
        <v>103.67834160239721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56232</v>
      </c>
      <c r="D57" s="87">
        <f t="shared" si="11"/>
        <v>68926</v>
      </c>
      <c r="E57" s="80">
        <f t="shared" si="12"/>
        <v>91.401449887845004</v>
      </c>
      <c r="F57" s="20">
        <f t="shared" si="13"/>
        <v>81.583147143313113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48666</v>
      </c>
      <c r="D58" s="87">
        <f t="shared" si="11"/>
        <v>49399</v>
      </c>
      <c r="E58" s="80">
        <f t="shared" si="12"/>
        <v>103.10156349307233</v>
      </c>
      <c r="F58" s="20">
        <f t="shared" si="13"/>
        <v>98.516164294823781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41395</v>
      </c>
      <c r="D59" s="87">
        <f t="shared" si="11"/>
        <v>34853</v>
      </c>
      <c r="E59" s="80">
        <f t="shared" si="12"/>
        <v>102.8549421060478</v>
      </c>
      <c r="F59" s="20">
        <f t="shared" si="13"/>
        <v>118.77026367887986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41333</v>
      </c>
      <c r="D60" s="87">
        <f t="shared" si="11"/>
        <v>41214</v>
      </c>
      <c r="E60" s="80">
        <f t="shared" si="12"/>
        <v>127.74446779577204</v>
      </c>
      <c r="F60" s="20">
        <f t="shared" si="13"/>
        <v>100.28873683699713</v>
      </c>
      <c r="G60" s="21"/>
    </row>
    <row r="61" spans="1:16" ht="13.5" customHeight="1" x14ac:dyDescent="0.15">
      <c r="A61" s="9">
        <v>9</v>
      </c>
      <c r="B61" s="163" t="s">
        <v>7</v>
      </c>
      <c r="C61" s="13">
        <f t="shared" si="10"/>
        <v>33307</v>
      </c>
      <c r="D61" s="87">
        <f t="shared" si="11"/>
        <v>37192</v>
      </c>
      <c r="E61" s="80">
        <f t="shared" si="12"/>
        <v>117.11322081575246</v>
      </c>
      <c r="F61" s="20">
        <f t="shared" si="13"/>
        <v>89.554205205420516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29183</v>
      </c>
      <c r="D62" s="129">
        <f t="shared" si="11"/>
        <v>31010</v>
      </c>
      <c r="E62" s="130">
        <f t="shared" si="12"/>
        <v>96.307174443931103</v>
      </c>
      <c r="F62" s="131">
        <f t="shared" si="13"/>
        <v>94.108352144469535</v>
      </c>
      <c r="G62" s="132"/>
    </row>
    <row r="63" spans="1:16" ht="13.5" customHeight="1" thickTop="1" x14ac:dyDescent="0.15">
      <c r="A63" s="115"/>
      <c r="B63" s="133" t="s">
        <v>73</v>
      </c>
      <c r="C63" s="134">
        <f>SUM(J43)</f>
        <v>1164439</v>
      </c>
      <c r="D63" s="134">
        <f t="shared" si="11"/>
        <v>1035890</v>
      </c>
      <c r="E63" s="135">
        <f>SUM(C63/R26*100)</f>
        <v>113.24804030265896</v>
      </c>
      <c r="F63" s="136">
        <f t="shared" si="13"/>
        <v>112.40952224657059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62" sqref="M6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65</v>
      </c>
      <c r="R1" s="105"/>
    </row>
    <row r="2" spans="8:30" x14ac:dyDescent="0.15">
      <c r="H2" s="184" t="s">
        <v>187</v>
      </c>
      <c r="I2" s="3"/>
      <c r="J2" s="186" t="s">
        <v>101</v>
      </c>
      <c r="K2" s="3"/>
      <c r="L2" s="296" t="s">
        <v>190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99</v>
      </c>
      <c r="K3" s="3"/>
      <c r="L3" s="296" t="s">
        <v>98</v>
      </c>
      <c r="S3" s="26"/>
      <c r="T3" s="26"/>
      <c r="U3" s="26"/>
    </row>
    <row r="4" spans="8:30" x14ac:dyDescent="0.15">
      <c r="H4" s="98">
        <v>20458</v>
      </c>
      <c r="I4" s="3">
        <v>33</v>
      </c>
      <c r="J4" s="161" t="s">
        <v>0</v>
      </c>
      <c r="K4" s="117">
        <f>SUM(I4)</f>
        <v>33</v>
      </c>
      <c r="L4" s="312">
        <v>13488</v>
      </c>
      <c r="M4" s="45"/>
      <c r="N4" s="90"/>
      <c r="O4" s="90"/>
      <c r="S4" s="26"/>
      <c r="T4" s="26"/>
      <c r="U4" s="26"/>
    </row>
    <row r="5" spans="8:30" x14ac:dyDescent="0.15">
      <c r="H5" s="195">
        <v>18229</v>
      </c>
      <c r="I5" s="3">
        <v>26</v>
      </c>
      <c r="J5" s="161" t="s">
        <v>30</v>
      </c>
      <c r="K5" s="117">
        <f t="shared" ref="K5:K13" si="0">SUM(I5)</f>
        <v>26</v>
      </c>
      <c r="L5" s="313">
        <v>19256</v>
      </c>
      <c r="M5" s="45"/>
      <c r="N5" s="90"/>
      <c r="O5" s="90"/>
      <c r="S5" s="26"/>
      <c r="T5" s="26"/>
      <c r="U5" s="26"/>
    </row>
    <row r="6" spans="8:30" x14ac:dyDescent="0.15">
      <c r="H6" s="44">
        <v>5599</v>
      </c>
      <c r="I6" s="3">
        <v>36</v>
      </c>
      <c r="J6" s="161" t="s">
        <v>5</v>
      </c>
      <c r="K6" s="117">
        <f t="shared" si="0"/>
        <v>36</v>
      </c>
      <c r="L6" s="313">
        <v>1801</v>
      </c>
      <c r="M6" s="45"/>
      <c r="N6" s="185"/>
      <c r="O6" s="90"/>
      <c r="S6" s="26"/>
      <c r="T6" s="26"/>
      <c r="U6" s="26"/>
    </row>
    <row r="7" spans="8:30" x14ac:dyDescent="0.15">
      <c r="H7" s="44">
        <v>5512</v>
      </c>
      <c r="I7" s="3">
        <v>14</v>
      </c>
      <c r="J7" s="161" t="s">
        <v>19</v>
      </c>
      <c r="K7" s="117">
        <f t="shared" si="0"/>
        <v>14</v>
      </c>
      <c r="L7" s="313">
        <v>5217</v>
      </c>
      <c r="M7" s="45"/>
      <c r="N7" s="90"/>
      <c r="O7" s="90"/>
      <c r="S7" s="26"/>
      <c r="T7" s="26"/>
      <c r="U7" s="26"/>
    </row>
    <row r="8" spans="8:30" x14ac:dyDescent="0.15">
      <c r="H8" s="44">
        <v>4452</v>
      </c>
      <c r="I8" s="3">
        <v>34</v>
      </c>
      <c r="J8" s="161" t="s">
        <v>1</v>
      </c>
      <c r="K8" s="117">
        <f t="shared" si="0"/>
        <v>34</v>
      </c>
      <c r="L8" s="313">
        <v>5710</v>
      </c>
      <c r="M8" s="45"/>
      <c r="N8" s="90"/>
      <c r="O8" s="90"/>
      <c r="S8" s="26"/>
      <c r="T8" s="26"/>
      <c r="U8" s="26"/>
    </row>
    <row r="9" spans="8:30" x14ac:dyDescent="0.15">
      <c r="H9" s="195">
        <v>4322</v>
      </c>
      <c r="I9" s="3">
        <v>38</v>
      </c>
      <c r="J9" s="161" t="s">
        <v>38</v>
      </c>
      <c r="K9" s="117">
        <f t="shared" si="0"/>
        <v>38</v>
      </c>
      <c r="L9" s="313">
        <v>4513</v>
      </c>
      <c r="M9" s="45"/>
      <c r="N9" s="90"/>
      <c r="O9" s="90"/>
      <c r="S9" s="26"/>
      <c r="T9" s="26"/>
      <c r="U9" s="26"/>
    </row>
    <row r="10" spans="8:30" x14ac:dyDescent="0.15">
      <c r="H10" s="44">
        <v>3737</v>
      </c>
      <c r="I10" s="14">
        <v>24</v>
      </c>
      <c r="J10" s="163" t="s">
        <v>28</v>
      </c>
      <c r="K10" s="117">
        <f t="shared" si="0"/>
        <v>24</v>
      </c>
      <c r="L10" s="313">
        <v>4406</v>
      </c>
      <c r="S10" s="26"/>
      <c r="T10" s="26"/>
      <c r="U10" s="26"/>
    </row>
    <row r="11" spans="8:30" x14ac:dyDescent="0.15">
      <c r="H11" s="43">
        <v>3569</v>
      </c>
      <c r="I11" s="3">
        <v>15</v>
      </c>
      <c r="J11" s="161" t="s">
        <v>20</v>
      </c>
      <c r="K11" s="117">
        <f t="shared" si="0"/>
        <v>15</v>
      </c>
      <c r="L11" s="313">
        <v>3919</v>
      </c>
      <c r="M11" s="45"/>
      <c r="N11" s="90"/>
      <c r="O11" s="90"/>
      <c r="S11" s="26"/>
      <c r="T11" s="26"/>
      <c r="U11" s="26"/>
    </row>
    <row r="12" spans="8:30" x14ac:dyDescent="0.15">
      <c r="H12" s="435">
        <v>1768</v>
      </c>
      <c r="I12" s="14">
        <v>27</v>
      </c>
      <c r="J12" s="163" t="s">
        <v>31</v>
      </c>
      <c r="K12" s="117">
        <f t="shared" si="0"/>
        <v>27</v>
      </c>
      <c r="L12" s="313">
        <v>1580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1680</v>
      </c>
      <c r="I13" s="383">
        <v>37</v>
      </c>
      <c r="J13" s="384" t="s">
        <v>37</v>
      </c>
      <c r="K13" s="117">
        <f t="shared" si="0"/>
        <v>37</v>
      </c>
      <c r="L13" s="313">
        <v>2912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1256</v>
      </c>
      <c r="I14" s="122">
        <v>17</v>
      </c>
      <c r="J14" s="175" t="s">
        <v>21</v>
      </c>
      <c r="K14" s="108" t="s">
        <v>8</v>
      </c>
      <c r="L14" s="314">
        <v>67411</v>
      </c>
      <c r="S14" s="26"/>
      <c r="T14" s="26"/>
      <c r="U14" s="26"/>
    </row>
    <row r="15" spans="8:30" x14ac:dyDescent="0.15">
      <c r="H15" s="88">
        <v>967</v>
      </c>
      <c r="I15" s="3">
        <v>25</v>
      </c>
      <c r="J15" s="161" t="s">
        <v>29</v>
      </c>
      <c r="K15" s="50"/>
      <c r="M15" s="42" t="s">
        <v>93</v>
      </c>
      <c r="N15" s="42" t="s">
        <v>74</v>
      </c>
      <c r="S15" s="26"/>
      <c r="T15" s="26"/>
      <c r="U15" s="26"/>
    </row>
    <row r="16" spans="8:30" x14ac:dyDescent="0.15">
      <c r="H16" s="336">
        <v>898</v>
      </c>
      <c r="I16" s="3">
        <v>16</v>
      </c>
      <c r="J16" s="161" t="s">
        <v>3</v>
      </c>
      <c r="K16" s="117">
        <f>SUM(I4)</f>
        <v>33</v>
      </c>
      <c r="L16" s="161" t="s">
        <v>0</v>
      </c>
      <c r="M16" s="315">
        <v>19010</v>
      </c>
      <c r="N16" s="89">
        <f>SUM(H4)</f>
        <v>20458</v>
      </c>
      <c r="O16" s="45"/>
      <c r="P16" s="17"/>
      <c r="S16" s="26"/>
      <c r="T16" s="26"/>
      <c r="U16" s="26"/>
    </row>
    <row r="17" spans="1:21" x14ac:dyDescent="0.15">
      <c r="H17" s="195">
        <v>462</v>
      </c>
      <c r="I17" s="33">
        <v>40</v>
      </c>
      <c r="J17" s="161" t="s">
        <v>2</v>
      </c>
      <c r="K17" s="117">
        <f t="shared" ref="K17:K25" si="1">SUM(I5)</f>
        <v>26</v>
      </c>
      <c r="L17" s="161" t="s">
        <v>30</v>
      </c>
      <c r="M17" s="316">
        <v>18946</v>
      </c>
      <c r="N17" s="89">
        <f t="shared" ref="N17:N25" si="2">SUM(H5)</f>
        <v>18229</v>
      </c>
      <c r="O17" s="45"/>
      <c r="P17" s="17"/>
      <c r="S17" s="26"/>
      <c r="T17" s="26"/>
      <c r="U17" s="26"/>
    </row>
    <row r="18" spans="1:21" x14ac:dyDescent="0.15">
      <c r="H18" s="123">
        <v>430</v>
      </c>
      <c r="I18" s="3">
        <v>1</v>
      </c>
      <c r="J18" s="161" t="s">
        <v>4</v>
      </c>
      <c r="K18" s="117">
        <f t="shared" si="1"/>
        <v>36</v>
      </c>
      <c r="L18" s="161" t="s">
        <v>5</v>
      </c>
      <c r="M18" s="316">
        <v>1184</v>
      </c>
      <c r="N18" s="89">
        <f t="shared" si="2"/>
        <v>5599</v>
      </c>
      <c r="O18" s="45"/>
      <c r="P18" s="17"/>
      <c r="S18" s="26"/>
      <c r="T18" s="26"/>
      <c r="U18" s="26"/>
    </row>
    <row r="19" spans="1:21" x14ac:dyDescent="0.15">
      <c r="H19" s="89">
        <v>251</v>
      </c>
      <c r="I19" s="3">
        <v>32</v>
      </c>
      <c r="J19" s="161" t="s">
        <v>35</v>
      </c>
      <c r="K19" s="117">
        <f t="shared" si="1"/>
        <v>14</v>
      </c>
      <c r="L19" s="161" t="s">
        <v>19</v>
      </c>
      <c r="M19" s="316">
        <v>5602</v>
      </c>
      <c r="N19" s="89">
        <f t="shared" si="2"/>
        <v>5512</v>
      </c>
      <c r="O19" s="45"/>
      <c r="P19" s="17"/>
      <c r="S19" s="26"/>
      <c r="T19" s="26"/>
      <c r="U19" s="26"/>
    </row>
    <row r="20" spans="1:21" ht="14.25" thickBot="1" x14ac:dyDescent="0.2">
      <c r="H20" s="44">
        <v>163</v>
      </c>
      <c r="I20" s="3">
        <v>23</v>
      </c>
      <c r="J20" s="161" t="s">
        <v>27</v>
      </c>
      <c r="K20" s="117">
        <f t="shared" si="1"/>
        <v>34</v>
      </c>
      <c r="L20" s="161" t="s">
        <v>1</v>
      </c>
      <c r="M20" s="316">
        <v>4570</v>
      </c>
      <c r="N20" s="89">
        <f t="shared" si="2"/>
        <v>4452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187</v>
      </c>
      <c r="D21" s="59" t="s">
        <v>179</v>
      </c>
      <c r="E21" s="59" t="s">
        <v>51</v>
      </c>
      <c r="F21" s="59" t="s">
        <v>50</v>
      </c>
      <c r="G21" s="59" t="s">
        <v>52</v>
      </c>
      <c r="H21" s="195">
        <v>157</v>
      </c>
      <c r="I21" s="3">
        <v>21</v>
      </c>
      <c r="J21" s="161" t="s">
        <v>25</v>
      </c>
      <c r="K21" s="117">
        <f t="shared" si="1"/>
        <v>38</v>
      </c>
      <c r="L21" s="161" t="s">
        <v>38</v>
      </c>
      <c r="M21" s="316">
        <v>4724</v>
      </c>
      <c r="N21" s="89">
        <f t="shared" si="2"/>
        <v>4322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0</v>
      </c>
      <c r="C22" s="43">
        <f t="shared" ref="C22:C31" si="3">SUM(H4)</f>
        <v>20458</v>
      </c>
      <c r="D22" s="89">
        <f>SUM(L4)</f>
        <v>13488</v>
      </c>
      <c r="E22" s="52">
        <f t="shared" ref="E22:E32" si="4">SUM(N16/M16*100)</f>
        <v>107.61704366123092</v>
      </c>
      <c r="F22" s="55">
        <f>SUM(C22/D22*100)</f>
        <v>151.67556346381969</v>
      </c>
      <c r="G22" s="3"/>
      <c r="H22" s="126">
        <v>145</v>
      </c>
      <c r="I22" s="3">
        <v>31</v>
      </c>
      <c r="J22" s="161" t="s">
        <v>104</v>
      </c>
      <c r="K22" s="117">
        <f t="shared" si="1"/>
        <v>24</v>
      </c>
      <c r="L22" s="163" t="s">
        <v>28</v>
      </c>
      <c r="M22" s="316">
        <v>4093</v>
      </c>
      <c r="N22" s="89">
        <f t="shared" si="2"/>
        <v>3737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30</v>
      </c>
      <c r="C23" s="43">
        <f t="shared" si="3"/>
        <v>18229</v>
      </c>
      <c r="D23" s="89">
        <f>SUM(L5)</f>
        <v>19256</v>
      </c>
      <c r="E23" s="52">
        <f t="shared" si="4"/>
        <v>96.215560012667581</v>
      </c>
      <c r="F23" s="55">
        <f t="shared" ref="F23:F32" si="5">SUM(C23/D23*100)</f>
        <v>94.666597424179471</v>
      </c>
      <c r="G23" s="3"/>
      <c r="H23" s="126">
        <v>85</v>
      </c>
      <c r="I23" s="3">
        <v>19</v>
      </c>
      <c r="J23" s="161" t="s">
        <v>23</v>
      </c>
      <c r="K23" s="117">
        <f t="shared" si="1"/>
        <v>15</v>
      </c>
      <c r="L23" s="161" t="s">
        <v>20</v>
      </c>
      <c r="M23" s="316">
        <v>3994</v>
      </c>
      <c r="N23" s="89">
        <f t="shared" si="2"/>
        <v>3569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5</v>
      </c>
      <c r="C24" s="43">
        <f t="shared" si="3"/>
        <v>5599</v>
      </c>
      <c r="D24" s="89">
        <f t="shared" ref="D24:D31" si="6">SUM(L6)</f>
        <v>1801</v>
      </c>
      <c r="E24" s="52">
        <f t="shared" si="4"/>
        <v>472.88851351351349</v>
      </c>
      <c r="F24" s="55">
        <f t="shared" si="5"/>
        <v>310.88284286507496</v>
      </c>
      <c r="G24" s="3"/>
      <c r="H24" s="126">
        <v>60</v>
      </c>
      <c r="I24" s="3">
        <v>9</v>
      </c>
      <c r="J24" s="3" t="s">
        <v>165</v>
      </c>
      <c r="K24" s="117">
        <f t="shared" si="1"/>
        <v>27</v>
      </c>
      <c r="L24" s="163" t="s">
        <v>31</v>
      </c>
      <c r="M24" s="316">
        <v>1087</v>
      </c>
      <c r="N24" s="89">
        <f t="shared" si="2"/>
        <v>1768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19</v>
      </c>
      <c r="C25" s="43">
        <f t="shared" si="3"/>
        <v>5512</v>
      </c>
      <c r="D25" s="89">
        <f t="shared" si="6"/>
        <v>5217</v>
      </c>
      <c r="E25" s="52">
        <f t="shared" si="4"/>
        <v>98.393430917529457</v>
      </c>
      <c r="F25" s="55">
        <f t="shared" si="5"/>
        <v>105.65459076097375</v>
      </c>
      <c r="G25" s="3"/>
      <c r="H25" s="91">
        <v>24</v>
      </c>
      <c r="I25" s="3">
        <v>22</v>
      </c>
      <c r="J25" s="161" t="s">
        <v>26</v>
      </c>
      <c r="K25" s="181">
        <f t="shared" si="1"/>
        <v>37</v>
      </c>
      <c r="L25" s="384" t="s">
        <v>37</v>
      </c>
      <c r="M25" s="317">
        <v>1718</v>
      </c>
      <c r="N25" s="167">
        <f t="shared" si="2"/>
        <v>1680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1</v>
      </c>
      <c r="C26" s="89">
        <f t="shared" si="3"/>
        <v>4452</v>
      </c>
      <c r="D26" s="89">
        <f t="shared" si="6"/>
        <v>5710</v>
      </c>
      <c r="E26" s="52">
        <f t="shared" si="4"/>
        <v>97.417943107221006</v>
      </c>
      <c r="F26" s="55">
        <f t="shared" si="5"/>
        <v>77.968476357267946</v>
      </c>
      <c r="G26" s="12"/>
      <c r="H26" s="434">
        <v>22</v>
      </c>
      <c r="I26" s="3">
        <v>4</v>
      </c>
      <c r="J26" s="161" t="s">
        <v>11</v>
      </c>
      <c r="K26" s="3"/>
      <c r="L26" s="366" t="s">
        <v>158</v>
      </c>
      <c r="M26" s="318">
        <v>70047</v>
      </c>
      <c r="N26" s="193">
        <f>SUM(H44)</f>
        <v>74280</v>
      </c>
      <c r="S26" s="26"/>
      <c r="T26" s="26"/>
      <c r="U26" s="26"/>
    </row>
    <row r="27" spans="1:21" x14ac:dyDescent="0.15">
      <c r="A27" s="61">
        <v>6</v>
      </c>
      <c r="B27" s="161" t="s">
        <v>38</v>
      </c>
      <c r="C27" s="43">
        <f t="shared" si="3"/>
        <v>4322</v>
      </c>
      <c r="D27" s="89">
        <f t="shared" si="6"/>
        <v>4513</v>
      </c>
      <c r="E27" s="52">
        <f t="shared" si="4"/>
        <v>91.490262489415755</v>
      </c>
      <c r="F27" s="55">
        <f t="shared" si="5"/>
        <v>95.767781963217374</v>
      </c>
      <c r="G27" s="3"/>
      <c r="H27" s="91">
        <v>21</v>
      </c>
      <c r="I27" s="3">
        <v>35</v>
      </c>
      <c r="J27" s="161" t="s">
        <v>36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28</v>
      </c>
      <c r="C28" s="43">
        <f t="shared" si="3"/>
        <v>3737</v>
      </c>
      <c r="D28" s="89">
        <f t="shared" si="6"/>
        <v>4406</v>
      </c>
      <c r="E28" s="52">
        <f t="shared" si="4"/>
        <v>91.30222330808698</v>
      </c>
      <c r="F28" s="55">
        <f t="shared" si="5"/>
        <v>84.816159782115292</v>
      </c>
      <c r="G28" s="3"/>
      <c r="H28" s="91">
        <v>12</v>
      </c>
      <c r="I28" s="3">
        <v>2</v>
      </c>
      <c r="J28" s="161" t="s">
        <v>6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20</v>
      </c>
      <c r="C29" s="43">
        <f t="shared" si="3"/>
        <v>3569</v>
      </c>
      <c r="D29" s="89">
        <f t="shared" si="6"/>
        <v>3919</v>
      </c>
      <c r="E29" s="52">
        <f t="shared" si="4"/>
        <v>89.359038557836755</v>
      </c>
      <c r="F29" s="55">
        <f t="shared" si="5"/>
        <v>91.069150293442206</v>
      </c>
      <c r="G29" s="11"/>
      <c r="H29" s="91">
        <v>1</v>
      </c>
      <c r="I29" s="3">
        <v>12</v>
      </c>
      <c r="J29" s="161" t="s">
        <v>18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1768</v>
      </c>
      <c r="D30" s="89">
        <f t="shared" si="6"/>
        <v>1580</v>
      </c>
      <c r="E30" s="52">
        <f t="shared" si="4"/>
        <v>162.64949402023919</v>
      </c>
      <c r="F30" s="55">
        <f t="shared" si="5"/>
        <v>111.89873417721519</v>
      </c>
      <c r="G30" s="12"/>
      <c r="H30" s="126">
        <v>0</v>
      </c>
      <c r="I30" s="3">
        <v>3</v>
      </c>
      <c r="J30" s="161" t="s">
        <v>10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37</v>
      </c>
      <c r="C31" s="43">
        <f t="shared" si="3"/>
        <v>1680</v>
      </c>
      <c r="D31" s="89">
        <f t="shared" si="6"/>
        <v>2912</v>
      </c>
      <c r="E31" s="52">
        <f t="shared" si="4"/>
        <v>97.788125727590227</v>
      </c>
      <c r="F31" s="55">
        <f t="shared" si="5"/>
        <v>57.692307692307686</v>
      </c>
      <c r="G31" s="92"/>
      <c r="H31" s="91">
        <v>0</v>
      </c>
      <c r="I31" s="3">
        <v>5</v>
      </c>
      <c r="J31" s="161" t="s">
        <v>12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74280</v>
      </c>
      <c r="D32" s="67">
        <f>SUM(L14)</f>
        <v>67411</v>
      </c>
      <c r="E32" s="70">
        <f t="shared" si="4"/>
        <v>106.0430853569746</v>
      </c>
      <c r="F32" s="68">
        <f t="shared" si="5"/>
        <v>110.1897316461705</v>
      </c>
      <c r="G32" s="69"/>
      <c r="H32" s="436">
        <v>0</v>
      </c>
      <c r="I32" s="3">
        <v>6</v>
      </c>
      <c r="J32" s="161" t="s">
        <v>13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7</v>
      </c>
      <c r="J33" s="161" t="s">
        <v>14</v>
      </c>
      <c r="L33" s="29"/>
      <c r="M33" s="26"/>
      <c r="S33" s="26"/>
      <c r="T33" s="26"/>
      <c r="U33" s="26"/>
    </row>
    <row r="34" spans="2:30" x14ac:dyDescent="0.15">
      <c r="H34" s="43">
        <v>0</v>
      </c>
      <c r="I34" s="3">
        <v>8</v>
      </c>
      <c r="J34" s="161" t="s">
        <v>15</v>
      </c>
      <c r="L34" s="29"/>
      <c r="M34" s="26"/>
      <c r="S34" s="26"/>
      <c r="T34" s="26"/>
      <c r="U34" s="26"/>
    </row>
    <row r="35" spans="2:30" x14ac:dyDescent="0.15">
      <c r="H35" s="123">
        <v>0</v>
      </c>
      <c r="I35" s="3">
        <v>10</v>
      </c>
      <c r="J35" s="161" t="s">
        <v>16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11</v>
      </c>
      <c r="J36" s="161" t="s">
        <v>17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13</v>
      </c>
      <c r="J37" s="161" t="s">
        <v>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18</v>
      </c>
      <c r="J38" s="161" t="s">
        <v>22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20</v>
      </c>
      <c r="J39" s="161" t="s">
        <v>24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28</v>
      </c>
      <c r="J40" s="161" t="s">
        <v>32</v>
      </c>
      <c r="L40" s="48"/>
      <c r="M40" s="26"/>
      <c r="S40" s="26"/>
      <c r="T40" s="26"/>
      <c r="U40" s="26"/>
    </row>
    <row r="41" spans="2:30" x14ac:dyDescent="0.15">
      <c r="H41" s="336">
        <v>0</v>
      </c>
      <c r="I41" s="3">
        <v>29</v>
      </c>
      <c r="J41" s="161" t="s">
        <v>94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30</v>
      </c>
      <c r="J42" s="161" t="s">
        <v>33</v>
      </c>
      <c r="L42" s="48"/>
      <c r="M42" s="26"/>
      <c r="P42">
        <v>0</v>
      </c>
      <c r="S42" s="26"/>
      <c r="T42" s="26"/>
      <c r="U42" s="26"/>
    </row>
    <row r="43" spans="2:30" x14ac:dyDescent="0.15">
      <c r="H43" s="8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74280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187</v>
      </c>
      <c r="I47" s="3"/>
      <c r="J47" s="179" t="s">
        <v>70</v>
      </c>
      <c r="K47" s="3"/>
      <c r="L47" s="301" t="s">
        <v>179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53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43">
        <v>52690</v>
      </c>
      <c r="I49" s="3">
        <v>26</v>
      </c>
      <c r="J49" s="161" t="s">
        <v>30</v>
      </c>
      <c r="K49" s="3">
        <f>SUM(I49)</f>
        <v>26</v>
      </c>
      <c r="L49" s="306">
        <v>49056</v>
      </c>
      <c r="S49" s="26"/>
      <c r="T49" s="26"/>
      <c r="U49" s="26"/>
      <c r="V49" s="26"/>
    </row>
    <row r="50" spans="1:22" x14ac:dyDescent="0.15">
      <c r="H50" s="89">
        <v>12546</v>
      </c>
      <c r="I50" s="3">
        <v>25</v>
      </c>
      <c r="J50" s="161" t="s">
        <v>29</v>
      </c>
      <c r="K50" s="3">
        <f t="shared" ref="K50:K58" si="7">SUM(I50)</f>
        <v>25</v>
      </c>
      <c r="L50" s="306">
        <v>7216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12288</v>
      </c>
      <c r="I51" s="3">
        <v>33</v>
      </c>
      <c r="J51" s="161" t="s">
        <v>0</v>
      </c>
      <c r="K51" s="3">
        <f t="shared" si="7"/>
        <v>33</v>
      </c>
      <c r="L51" s="306">
        <v>14401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11738</v>
      </c>
      <c r="I52" s="3">
        <v>13</v>
      </c>
      <c r="J52" s="161" t="s">
        <v>7</v>
      </c>
      <c r="K52" s="3">
        <f t="shared" si="7"/>
        <v>13</v>
      </c>
      <c r="L52" s="306">
        <v>13431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187</v>
      </c>
      <c r="D53" s="59" t="s">
        <v>179</v>
      </c>
      <c r="E53" s="59" t="s">
        <v>51</v>
      </c>
      <c r="F53" s="59" t="s">
        <v>50</v>
      </c>
      <c r="G53" s="59" t="s">
        <v>52</v>
      </c>
      <c r="H53" s="44">
        <v>8533</v>
      </c>
      <c r="I53" s="3">
        <v>40</v>
      </c>
      <c r="J53" s="161" t="s">
        <v>2</v>
      </c>
      <c r="K53" s="3">
        <f t="shared" si="7"/>
        <v>40</v>
      </c>
      <c r="L53" s="306">
        <v>10035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52690</v>
      </c>
      <c r="D54" s="98">
        <f>SUM(L49)</f>
        <v>49056</v>
      </c>
      <c r="E54" s="52">
        <f t="shared" ref="E54:E64" si="9">SUM(N63/M63*100)</f>
        <v>105.90741894635283</v>
      </c>
      <c r="F54" s="52">
        <f>SUM(C54/D54*100)</f>
        <v>107.40786040443575</v>
      </c>
      <c r="G54" s="3"/>
      <c r="H54" s="44">
        <v>5584</v>
      </c>
      <c r="I54" s="3">
        <v>34</v>
      </c>
      <c r="J54" s="161" t="s">
        <v>1</v>
      </c>
      <c r="K54" s="3">
        <f t="shared" si="7"/>
        <v>34</v>
      </c>
      <c r="L54" s="306">
        <v>5931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29</v>
      </c>
      <c r="C55" s="43">
        <f t="shared" si="8"/>
        <v>12546</v>
      </c>
      <c r="D55" s="98">
        <f t="shared" ref="D55:D64" si="10">SUM(L50)</f>
        <v>7216</v>
      </c>
      <c r="E55" s="52">
        <f t="shared" si="9"/>
        <v>95.939435650378527</v>
      </c>
      <c r="F55" s="52">
        <f t="shared" ref="F55:F64" si="11">SUM(C55/D55*100)</f>
        <v>173.86363636363635</v>
      </c>
      <c r="G55" s="3"/>
      <c r="H55" s="336">
        <v>3940</v>
      </c>
      <c r="I55" s="3">
        <v>24</v>
      </c>
      <c r="J55" s="161" t="s">
        <v>28</v>
      </c>
      <c r="K55" s="3">
        <f t="shared" si="7"/>
        <v>24</v>
      </c>
      <c r="L55" s="306">
        <v>3378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12288</v>
      </c>
      <c r="D56" s="98">
        <f t="shared" si="10"/>
        <v>14401</v>
      </c>
      <c r="E56" s="52">
        <f t="shared" si="9"/>
        <v>90.874131045703294</v>
      </c>
      <c r="F56" s="52">
        <f t="shared" si="11"/>
        <v>85.327407818901463</v>
      </c>
      <c r="G56" s="3"/>
      <c r="H56" s="88">
        <v>2853</v>
      </c>
      <c r="I56" s="3">
        <v>16</v>
      </c>
      <c r="J56" s="161" t="s">
        <v>3</v>
      </c>
      <c r="K56" s="3">
        <f t="shared" si="7"/>
        <v>16</v>
      </c>
      <c r="L56" s="306">
        <v>1911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7</v>
      </c>
      <c r="C57" s="43">
        <f t="shared" si="8"/>
        <v>11738</v>
      </c>
      <c r="D57" s="98">
        <f t="shared" si="10"/>
        <v>13431</v>
      </c>
      <c r="E57" s="52">
        <f t="shared" si="9"/>
        <v>132.37848201195445</v>
      </c>
      <c r="F57" s="52">
        <f t="shared" si="11"/>
        <v>87.394832849378304</v>
      </c>
      <c r="G57" s="3"/>
      <c r="H57" s="434">
        <v>2259</v>
      </c>
      <c r="I57" s="3">
        <v>22</v>
      </c>
      <c r="J57" s="161" t="s">
        <v>26</v>
      </c>
      <c r="K57" s="3">
        <f t="shared" si="7"/>
        <v>22</v>
      </c>
      <c r="L57" s="306">
        <v>3109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8533</v>
      </c>
      <c r="D58" s="98">
        <f t="shared" si="10"/>
        <v>10035</v>
      </c>
      <c r="E58" s="52">
        <f t="shared" si="9"/>
        <v>131.70242321345887</v>
      </c>
      <c r="F58" s="52">
        <f t="shared" si="11"/>
        <v>85.032386646736427</v>
      </c>
      <c r="G58" s="12"/>
      <c r="H58" s="167">
        <v>2095</v>
      </c>
      <c r="I58" s="14">
        <v>36</v>
      </c>
      <c r="J58" s="163" t="s">
        <v>5</v>
      </c>
      <c r="K58" s="14">
        <f t="shared" si="7"/>
        <v>36</v>
      </c>
      <c r="L58" s="307">
        <v>3778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5584</v>
      </c>
      <c r="D59" s="98">
        <f t="shared" si="10"/>
        <v>5931</v>
      </c>
      <c r="E59" s="52">
        <f t="shared" si="9"/>
        <v>96.77642980935876</v>
      </c>
      <c r="F59" s="52">
        <f t="shared" si="11"/>
        <v>94.14938458944529</v>
      </c>
      <c r="G59" s="3"/>
      <c r="H59" s="437">
        <v>1781</v>
      </c>
      <c r="I59" s="338">
        <v>38</v>
      </c>
      <c r="J59" s="223" t="s">
        <v>38</v>
      </c>
      <c r="K59" s="8" t="s">
        <v>66</v>
      </c>
      <c r="L59" s="308">
        <v>117453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28</v>
      </c>
      <c r="C60" s="43">
        <f t="shared" si="8"/>
        <v>3940</v>
      </c>
      <c r="D60" s="98">
        <f t="shared" si="10"/>
        <v>3378</v>
      </c>
      <c r="E60" s="52">
        <f t="shared" si="9"/>
        <v>131.64049448713666</v>
      </c>
      <c r="F60" s="52">
        <f t="shared" si="11"/>
        <v>116.63706335109532</v>
      </c>
      <c r="G60" s="3"/>
      <c r="H60" s="91">
        <v>1357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3</v>
      </c>
      <c r="C61" s="43">
        <f t="shared" si="8"/>
        <v>2853</v>
      </c>
      <c r="D61" s="98">
        <f t="shared" si="10"/>
        <v>1911</v>
      </c>
      <c r="E61" s="52">
        <f t="shared" si="9"/>
        <v>137.42774566473989</v>
      </c>
      <c r="F61" s="52">
        <f t="shared" si="11"/>
        <v>149.29356357927784</v>
      </c>
      <c r="G61" s="11"/>
      <c r="H61" s="91">
        <v>666</v>
      </c>
      <c r="I61" s="140">
        <v>21</v>
      </c>
      <c r="J61" s="3" t="s">
        <v>156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26</v>
      </c>
      <c r="C62" s="43">
        <f t="shared" si="8"/>
        <v>2259</v>
      </c>
      <c r="D62" s="98">
        <f t="shared" si="10"/>
        <v>3109</v>
      </c>
      <c r="E62" s="52">
        <f t="shared" si="9"/>
        <v>760.60606060606062</v>
      </c>
      <c r="F62" s="52">
        <f t="shared" si="11"/>
        <v>72.660019298809914</v>
      </c>
      <c r="G62" s="12"/>
      <c r="H62" s="126">
        <v>598</v>
      </c>
      <c r="I62" s="174">
        <v>12</v>
      </c>
      <c r="J62" s="161" t="s">
        <v>18</v>
      </c>
      <c r="K62" s="50"/>
      <c r="L62" t="s">
        <v>60</v>
      </c>
      <c r="M62" s="441" t="s">
        <v>62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2095</v>
      </c>
      <c r="D63" s="138">
        <f t="shared" si="10"/>
        <v>3778</v>
      </c>
      <c r="E63" s="57">
        <f t="shared" si="9"/>
        <v>94.839293798098694</v>
      </c>
      <c r="F63" s="57">
        <f t="shared" si="11"/>
        <v>55.452620434092111</v>
      </c>
      <c r="G63" s="92"/>
      <c r="H63" s="91">
        <v>236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49751</v>
      </c>
      <c r="N63" s="89">
        <f>SUM(H49)</f>
        <v>52690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119509</v>
      </c>
      <c r="D64" s="139">
        <f t="shared" si="10"/>
        <v>117453</v>
      </c>
      <c r="E64" s="70">
        <f t="shared" si="9"/>
        <v>108.24404249730541</v>
      </c>
      <c r="F64" s="70">
        <f t="shared" si="11"/>
        <v>101.75048742901416</v>
      </c>
      <c r="G64" s="69"/>
      <c r="H64" s="126">
        <v>134</v>
      </c>
      <c r="I64" s="3">
        <v>11</v>
      </c>
      <c r="J64" s="161" t="s">
        <v>17</v>
      </c>
      <c r="K64" s="3">
        <f t="shared" ref="K64:K72" si="12">SUM(K50)</f>
        <v>25</v>
      </c>
      <c r="L64" s="161" t="s">
        <v>29</v>
      </c>
      <c r="M64" s="170">
        <v>13077</v>
      </c>
      <c r="N64" s="89">
        <f t="shared" ref="N64:N72" si="13">SUM(H50)</f>
        <v>12546</v>
      </c>
      <c r="O64" s="45"/>
      <c r="S64" s="26"/>
      <c r="T64" s="26"/>
      <c r="U64" s="26"/>
      <c r="V64" s="26"/>
    </row>
    <row r="65" spans="2:22" x14ac:dyDescent="0.15">
      <c r="H65" s="89">
        <v>96</v>
      </c>
      <c r="I65" s="3">
        <v>9</v>
      </c>
      <c r="J65" s="3" t="s">
        <v>163</v>
      </c>
      <c r="K65" s="3">
        <f t="shared" si="12"/>
        <v>33</v>
      </c>
      <c r="L65" s="161" t="s">
        <v>0</v>
      </c>
      <c r="M65" s="170">
        <v>13522</v>
      </c>
      <c r="N65" s="89">
        <f t="shared" si="13"/>
        <v>12288</v>
      </c>
      <c r="O65" s="45"/>
      <c r="S65" s="26"/>
      <c r="T65" s="26"/>
      <c r="U65" s="26"/>
      <c r="V65" s="26"/>
    </row>
    <row r="66" spans="2:22" x14ac:dyDescent="0.15">
      <c r="H66" s="426">
        <v>69</v>
      </c>
      <c r="I66" s="3">
        <v>15</v>
      </c>
      <c r="J66" s="161" t="s">
        <v>20</v>
      </c>
      <c r="K66" s="3">
        <f t="shared" si="12"/>
        <v>13</v>
      </c>
      <c r="L66" s="161" t="s">
        <v>7</v>
      </c>
      <c r="M66" s="170">
        <v>8867</v>
      </c>
      <c r="N66" s="89">
        <f t="shared" si="13"/>
        <v>11738</v>
      </c>
      <c r="O66" s="45"/>
      <c r="S66" s="26"/>
      <c r="T66" s="26"/>
      <c r="U66" s="26"/>
      <c r="V66" s="26"/>
    </row>
    <row r="67" spans="2:22" x14ac:dyDescent="0.15">
      <c r="H67" s="89">
        <v>26</v>
      </c>
      <c r="I67" s="3">
        <v>1</v>
      </c>
      <c r="J67" s="161" t="s">
        <v>4</v>
      </c>
      <c r="K67" s="3">
        <f t="shared" si="12"/>
        <v>40</v>
      </c>
      <c r="L67" s="161" t="s">
        <v>2</v>
      </c>
      <c r="M67" s="170">
        <v>6479</v>
      </c>
      <c r="N67" s="89">
        <f t="shared" si="13"/>
        <v>8533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292">
        <v>18</v>
      </c>
      <c r="I68" s="3">
        <v>29</v>
      </c>
      <c r="J68" s="161" t="s">
        <v>94</v>
      </c>
      <c r="K68" s="3">
        <f t="shared" si="12"/>
        <v>34</v>
      </c>
      <c r="L68" s="161" t="s">
        <v>1</v>
      </c>
      <c r="M68" s="170">
        <v>5770</v>
      </c>
      <c r="N68" s="89">
        <f t="shared" si="13"/>
        <v>5584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2</v>
      </c>
      <c r="I69" s="3">
        <v>35</v>
      </c>
      <c r="J69" s="161" t="s">
        <v>36</v>
      </c>
      <c r="K69" s="3">
        <f t="shared" si="12"/>
        <v>24</v>
      </c>
      <c r="L69" s="161" t="s">
        <v>28</v>
      </c>
      <c r="M69" s="170">
        <v>2993</v>
      </c>
      <c r="N69" s="89">
        <f t="shared" si="13"/>
        <v>3940</v>
      </c>
      <c r="O69" s="45"/>
      <c r="S69" s="26"/>
      <c r="T69" s="26"/>
      <c r="U69" s="26"/>
      <c r="V69" s="26"/>
    </row>
    <row r="70" spans="2:22" x14ac:dyDescent="0.15">
      <c r="B70" s="50"/>
      <c r="H70" s="336">
        <v>0</v>
      </c>
      <c r="I70" s="3">
        <v>2</v>
      </c>
      <c r="J70" s="161" t="s">
        <v>6</v>
      </c>
      <c r="K70" s="3">
        <f t="shared" si="12"/>
        <v>16</v>
      </c>
      <c r="L70" s="161" t="s">
        <v>3</v>
      </c>
      <c r="M70" s="170">
        <v>2076</v>
      </c>
      <c r="N70" s="89">
        <f t="shared" si="13"/>
        <v>2853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3</v>
      </c>
      <c r="J71" s="161" t="s">
        <v>10</v>
      </c>
      <c r="K71" s="3">
        <f t="shared" si="12"/>
        <v>22</v>
      </c>
      <c r="L71" s="161" t="s">
        <v>26</v>
      </c>
      <c r="M71" s="170">
        <v>297</v>
      </c>
      <c r="N71" s="89">
        <f t="shared" si="13"/>
        <v>2259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4</v>
      </c>
      <c r="J72" s="161" t="s">
        <v>11</v>
      </c>
      <c r="K72" s="3">
        <f t="shared" si="12"/>
        <v>36</v>
      </c>
      <c r="L72" s="163" t="s">
        <v>5</v>
      </c>
      <c r="M72" s="171">
        <v>2209</v>
      </c>
      <c r="N72" s="89">
        <f t="shared" si="13"/>
        <v>2095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5</v>
      </c>
      <c r="J73" s="161" t="s">
        <v>12</v>
      </c>
      <c r="K73" s="43"/>
      <c r="L73" s="3" t="s">
        <v>176</v>
      </c>
      <c r="M73" s="169">
        <v>110407</v>
      </c>
      <c r="N73" s="168">
        <f>SUM(H89)</f>
        <v>119509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27</v>
      </c>
      <c r="J82" s="161" t="s">
        <v>31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31</v>
      </c>
      <c r="J85" s="161" t="s">
        <v>95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336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119509</v>
      </c>
      <c r="I89" s="3"/>
      <c r="J89" s="3" t="s">
        <v>92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N46" sqref="N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64</v>
      </c>
      <c r="J1" s="102"/>
      <c r="Q1" s="26"/>
      <c r="R1" s="109"/>
    </row>
    <row r="2" spans="5:30" x14ac:dyDescent="0.15">
      <c r="H2" s="283" t="s">
        <v>191</v>
      </c>
      <c r="I2" s="3"/>
      <c r="J2" s="187" t="s">
        <v>102</v>
      </c>
      <c r="K2" s="3"/>
      <c r="L2" s="180" t="s">
        <v>190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99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89">
        <v>21451</v>
      </c>
      <c r="I4" s="3">
        <v>17</v>
      </c>
      <c r="J4" s="33" t="s">
        <v>21</v>
      </c>
      <c r="K4" s="203">
        <f>SUM(I4)</f>
        <v>17</v>
      </c>
      <c r="L4" s="275">
        <v>33014</v>
      </c>
      <c r="M4" s="45"/>
      <c r="R4" s="48"/>
      <c r="S4" s="26"/>
      <c r="T4" s="26"/>
      <c r="U4" s="26"/>
      <c r="V4" s="26"/>
    </row>
    <row r="5" spans="5:30" x14ac:dyDescent="0.15">
      <c r="H5" s="88">
        <v>20372</v>
      </c>
      <c r="I5" s="3">
        <v>33</v>
      </c>
      <c r="J5" s="33" t="s">
        <v>0</v>
      </c>
      <c r="K5" s="203">
        <f t="shared" ref="K5:K13" si="0">SUM(I5)</f>
        <v>33</v>
      </c>
      <c r="L5" s="275">
        <v>17313</v>
      </c>
      <c r="M5" s="45"/>
      <c r="R5" s="48"/>
      <c r="S5" s="26"/>
      <c r="T5" s="26"/>
      <c r="U5" s="26"/>
      <c r="V5" s="26"/>
    </row>
    <row r="6" spans="5:30" x14ac:dyDescent="0.15">
      <c r="H6" s="336">
        <v>17906</v>
      </c>
      <c r="I6" s="3">
        <v>34</v>
      </c>
      <c r="J6" s="33" t="s">
        <v>1</v>
      </c>
      <c r="K6" s="203">
        <f t="shared" si="0"/>
        <v>34</v>
      </c>
      <c r="L6" s="275">
        <v>17307</v>
      </c>
      <c r="M6" s="45"/>
      <c r="R6" s="48"/>
      <c r="S6" s="26"/>
      <c r="T6" s="26"/>
      <c r="U6" s="26"/>
      <c r="V6" s="26"/>
    </row>
    <row r="7" spans="5:30" x14ac:dyDescent="0.15">
      <c r="H7" s="88">
        <v>17161</v>
      </c>
      <c r="I7" s="3">
        <v>31</v>
      </c>
      <c r="J7" s="33" t="s">
        <v>63</v>
      </c>
      <c r="K7" s="203">
        <f t="shared" si="0"/>
        <v>31</v>
      </c>
      <c r="L7" s="275">
        <v>14410</v>
      </c>
      <c r="M7" s="45"/>
      <c r="R7" s="48"/>
      <c r="S7" s="26"/>
      <c r="T7" s="26"/>
      <c r="U7" s="26"/>
      <c r="V7" s="26"/>
    </row>
    <row r="8" spans="5:30" x14ac:dyDescent="0.15">
      <c r="H8" s="88">
        <v>15651</v>
      </c>
      <c r="I8" s="3">
        <v>40</v>
      </c>
      <c r="J8" s="33" t="s">
        <v>2</v>
      </c>
      <c r="K8" s="203">
        <f t="shared" si="0"/>
        <v>40</v>
      </c>
      <c r="L8" s="275">
        <v>8199</v>
      </c>
      <c r="M8" s="45"/>
      <c r="R8" s="48"/>
      <c r="S8" s="26"/>
      <c r="T8" s="26"/>
      <c r="U8" s="26"/>
      <c r="V8" s="26"/>
    </row>
    <row r="9" spans="5:30" x14ac:dyDescent="0.15">
      <c r="H9" s="44">
        <v>12445</v>
      </c>
      <c r="I9" s="3">
        <v>25</v>
      </c>
      <c r="J9" s="33" t="s">
        <v>29</v>
      </c>
      <c r="K9" s="203">
        <f t="shared" si="0"/>
        <v>25</v>
      </c>
      <c r="L9" s="275">
        <v>10663</v>
      </c>
      <c r="M9" s="45"/>
      <c r="R9" s="48"/>
      <c r="S9" s="26"/>
      <c r="T9" s="26"/>
      <c r="U9" s="26"/>
      <c r="V9" s="26"/>
    </row>
    <row r="10" spans="5:30" x14ac:dyDescent="0.15">
      <c r="H10" s="88">
        <v>9766</v>
      </c>
      <c r="I10" s="3">
        <v>13</v>
      </c>
      <c r="J10" s="33" t="s">
        <v>7</v>
      </c>
      <c r="K10" s="203">
        <f t="shared" si="0"/>
        <v>13</v>
      </c>
      <c r="L10" s="275">
        <v>10458</v>
      </c>
      <c r="M10" s="45"/>
      <c r="R10" s="48"/>
      <c r="S10" s="26"/>
      <c r="T10" s="26"/>
      <c r="U10" s="26"/>
      <c r="V10" s="26"/>
    </row>
    <row r="11" spans="5:30" x14ac:dyDescent="0.15">
      <c r="H11" s="88">
        <v>7610</v>
      </c>
      <c r="I11" s="3">
        <v>3</v>
      </c>
      <c r="J11" s="33" t="s">
        <v>10</v>
      </c>
      <c r="K11" s="203">
        <f t="shared" si="0"/>
        <v>3</v>
      </c>
      <c r="L11" s="276">
        <v>7425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7">
        <v>6850</v>
      </c>
      <c r="I12" s="3">
        <v>2</v>
      </c>
      <c r="J12" s="33" t="s">
        <v>6</v>
      </c>
      <c r="K12" s="203">
        <f t="shared" si="0"/>
        <v>2</v>
      </c>
      <c r="L12" s="276">
        <v>19147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6068</v>
      </c>
      <c r="I13" s="14">
        <v>38</v>
      </c>
      <c r="J13" s="77" t="s">
        <v>38</v>
      </c>
      <c r="K13" s="203">
        <f t="shared" si="0"/>
        <v>38</v>
      </c>
      <c r="L13" s="276">
        <v>2889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5809</v>
      </c>
      <c r="I14" s="222">
        <v>16</v>
      </c>
      <c r="J14" s="382" t="s">
        <v>3</v>
      </c>
      <c r="K14" s="108" t="s">
        <v>8</v>
      </c>
      <c r="L14" s="277">
        <v>182354</v>
      </c>
      <c r="N14" s="32"/>
      <c r="R14" s="48"/>
      <c r="S14" s="26"/>
      <c r="T14" s="26"/>
      <c r="U14" s="26"/>
      <c r="V14" s="26"/>
    </row>
    <row r="15" spans="5:30" x14ac:dyDescent="0.15">
      <c r="H15" s="88">
        <v>5612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4761</v>
      </c>
      <c r="I16" s="3">
        <v>26</v>
      </c>
      <c r="J16" s="33" t="s">
        <v>30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44">
        <v>3892</v>
      </c>
      <c r="I17" s="3">
        <v>14</v>
      </c>
      <c r="J17" s="33" t="s">
        <v>19</v>
      </c>
      <c r="L17" s="32"/>
      <c r="R17" s="48"/>
      <c r="S17" s="26"/>
      <c r="T17" s="26"/>
      <c r="U17" s="26"/>
      <c r="V17" s="26"/>
    </row>
    <row r="18" spans="1:22" x14ac:dyDescent="0.15">
      <c r="H18" s="350">
        <v>2681</v>
      </c>
      <c r="I18" s="3">
        <v>21</v>
      </c>
      <c r="J18" s="3" t="s">
        <v>159</v>
      </c>
      <c r="L18" s="188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89">
        <v>1746</v>
      </c>
      <c r="I19" s="3">
        <v>36</v>
      </c>
      <c r="J19" s="33" t="s">
        <v>5</v>
      </c>
      <c r="K19" s="117">
        <f>SUM(I4)</f>
        <v>17</v>
      </c>
      <c r="L19" s="33" t="s">
        <v>21</v>
      </c>
      <c r="M19" s="370">
        <v>18457</v>
      </c>
      <c r="N19" s="89">
        <f>SUM(H4)</f>
        <v>21451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192</v>
      </c>
      <c r="D20" s="59" t="s">
        <v>193</v>
      </c>
      <c r="E20" s="59" t="s">
        <v>51</v>
      </c>
      <c r="F20" s="59" t="s">
        <v>50</v>
      </c>
      <c r="G20" s="60" t="s">
        <v>52</v>
      </c>
      <c r="H20" s="88">
        <v>1264</v>
      </c>
      <c r="I20" s="3">
        <v>1</v>
      </c>
      <c r="J20" s="33" t="s">
        <v>4</v>
      </c>
      <c r="K20" s="117">
        <f t="shared" ref="K20:K28" si="1">SUM(I5)</f>
        <v>33</v>
      </c>
      <c r="L20" s="33" t="s">
        <v>0</v>
      </c>
      <c r="M20" s="371">
        <v>23543</v>
      </c>
      <c r="N20" s="89">
        <f t="shared" ref="N20:N28" si="2">SUM(H5)</f>
        <v>20372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2">
        <f>SUM(H4)</f>
        <v>21451</v>
      </c>
      <c r="D21" s="89">
        <f>SUM(L4)</f>
        <v>33014</v>
      </c>
      <c r="E21" s="52">
        <f t="shared" ref="E21:E30" si="3">SUM(N19/M19*100)</f>
        <v>116.22148778241316</v>
      </c>
      <c r="F21" s="52">
        <f t="shared" ref="F21:F31" si="4">SUM(C21/D21*100)</f>
        <v>64.975464954261824</v>
      </c>
      <c r="G21" s="62"/>
      <c r="H21" s="88">
        <v>1173</v>
      </c>
      <c r="I21" s="3">
        <v>9</v>
      </c>
      <c r="J21" s="3" t="s">
        <v>164</v>
      </c>
      <c r="K21" s="117">
        <f t="shared" si="1"/>
        <v>34</v>
      </c>
      <c r="L21" s="33" t="s">
        <v>1</v>
      </c>
      <c r="M21" s="371">
        <v>16765</v>
      </c>
      <c r="N21" s="89">
        <f t="shared" si="2"/>
        <v>17906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20372</v>
      </c>
      <c r="D22" s="89">
        <f t="shared" ref="D22:D29" si="6">SUM(L5)</f>
        <v>17313</v>
      </c>
      <c r="E22" s="52">
        <f t="shared" si="3"/>
        <v>86.531028331138771</v>
      </c>
      <c r="F22" s="52">
        <f t="shared" si="4"/>
        <v>117.66880378906023</v>
      </c>
      <c r="G22" s="62"/>
      <c r="H22" s="88">
        <v>1128</v>
      </c>
      <c r="I22" s="3">
        <v>24</v>
      </c>
      <c r="J22" s="33" t="s">
        <v>28</v>
      </c>
      <c r="K22" s="117">
        <f t="shared" si="1"/>
        <v>31</v>
      </c>
      <c r="L22" s="33" t="s">
        <v>63</v>
      </c>
      <c r="M22" s="371">
        <v>26279</v>
      </c>
      <c r="N22" s="89">
        <f t="shared" si="2"/>
        <v>17161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17906</v>
      </c>
      <c r="D23" s="89">
        <f t="shared" si="6"/>
        <v>17307</v>
      </c>
      <c r="E23" s="52">
        <f t="shared" si="3"/>
        <v>106.80584551148225</v>
      </c>
      <c r="F23" s="52">
        <f t="shared" si="4"/>
        <v>103.46102732998207</v>
      </c>
      <c r="G23" s="62"/>
      <c r="H23" s="88">
        <v>814</v>
      </c>
      <c r="I23" s="3">
        <v>37</v>
      </c>
      <c r="J23" s="33" t="s">
        <v>37</v>
      </c>
      <c r="K23" s="117">
        <f t="shared" si="1"/>
        <v>40</v>
      </c>
      <c r="L23" s="33" t="s">
        <v>2</v>
      </c>
      <c r="M23" s="371">
        <v>9052</v>
      </c>
      <c r="N23" s="89">
        <f t="shared" si="2"/>
        <v>15651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63</v>
      </c>
      <c r="C24" s="202">
        <f t="shared" si="5"/>
        <v>17161</v>
      </c>
      <c r="D24" s="89">
        <f t="shared" si="6"/>
        <v>14410</v>
      </c>
      <c r="E24" s="52">
        <f t="shared" si="3"/>
        <v>65.30309372502758</v>
      </c>
      <c r="F24" s="52">
        <f t="shared" si="4"/>
        <v>119.09090909090909</v>
      </c>
      <c r="G24" s="62"/>
      <c r="H24" s="88">
        <v>356</v>
      </c>
      <c r="I24" s="3">
        <v>32</v>
      </c>
      <c r="J24" s="33" t="s">
        <v>35</v>
      </c>
      <c r="K24" s="117">
        <f t="shared" si="1"/>
        <v>25</v>
      </c>
      <c r="L24" s="33" t="s">
        <v>29</v>
      </c>
      <c r="M24" s="371">
        <v>11248</v>
      </c>
      <c r="N24" s="89">
        <f t="shared" si="2"/>
        <v>12445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</v>
      </c>
      <c r="C25" s="202">
        <f t="shared" si="5"/>
        <v>15651</v>
      </c>
      <c r="D25" s="89">
        <f t="shared" si="6"/>
        <v>8199</v>
      </c>
      <c r="E25" s="52">
        <f t="shared" si="3"/>
        <v>172.90101634997791</v>
      </c>
      <c r="F25" s="52">
        <f t="shared" si="4"/>
        <v>190.88913282107575</v>
      </c>
      <c r="G25" s="72"/>
      <c r="H25" s="88">
        <v>354</v>
      </c>
      <c r="I25" s="3">
        <v>12</v>
      </c>
      <c r="J25" s="33" t="s">
        <v>18</v>
      </c>
      <c r="K25" s="117">
        <f t="shared" si="1"/>
        <v>13</v>
      </c>
      <c r="L25" s="33" t="s">
        <v>7</v>
      </c>
      <c r="M25" s="371">
        <v>9532</v>
      </c>
      <c r="N25" s="89">
        <f t="shared" si="2"/>
        <v>9766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29</v>
      </c>
      <c r="C26" s="202">
        <f t="shared" si="5"/>
        <v>12445</v>
      </c>
      <c r="D26" s="89">
        <f t="shared" si="6"/>
        <v>10663</v>
      </c>
      <c r="E26" s="52">
        <f t="shared" si="3"/>
        <v>110.64189189189189</v>
      </c>
      <c r="F26" s="52">
        <f t="shared" si="4"/>
        <v>116.7119947481947</v>
      </c>
      <c r="G26" s="62"/>
      <c r="H26" s="88">
        <v>300</v>
      </c>
      <c r="I26" s="3">
        <v>10</v>
      </c>
      <c r="J26" s="33" t="s">
        <v>16</v>
      </c>
      <c r="K26" s="117">
        <f t="shared" si="1"/>
        <v>3</v>
      </c>
      <c r="L26" s="33" t="s">
        <v>10</v>
      </c>
      <c r="M26" s="372">
        <v>15567</v>
      </c>
      <c r="N26" s="89">
        <f t="shared" si="2"/>
        <v>7610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2">
        <f t="shared" si="5"/>
        <v>9766</v>
      </c>
      <c r="D27" s="89">
        <f t="shared" si="6"/>
        <v>10458</v>
      </c>
      <c r="E27" s="52">
        <f t="shared" si="3"/>
        <v>102.45488879563575</v>
      </c>
      <c r="F27" s="52">
        <f t="shared" si="4"/>
        <v>93.383056033658434</v>
      </c>
      <c r="G27" s="62"/>
      <c r="H27" s="88">
        <v>283</v>
      </c>
      <c r="I27" s="3">
        <v>7</v>
      </c>
      <c r="J27" s="33" t="s">
        <v>14</v>
      </c>
      <c r="K27" s="117">
        <f t="shared" si="1"/>
        <v>2</v>
      </c>
      <c r="L27" s="33" t="s">
        <v>6</v>
      </c>
      <c r="M27" s="373">
        <v>7359</v>
      </c>
      <c r="N27" s="89">
        <f t="shared" si="2"/>
        <v>6850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10</v>
      </c>
      <c r="C28" s="202">
        <f t="shared" si="5"/>
        <v>7610</v>
      </c>
      <c r="D28" s="89">
        <f t="shared" si="6"/>
        <v>7425</v>
      </c>
      <c r="E28" s="52">
        <f t="shared" si="3"/>
        <v>48.885462838054863</v>
      </c>
      <c r="F28" s="52">
        <f t="shared" si="4"/>
        <v>102.49158249158251</v>
      </c>
      <c r="G28" s="73"/>
      <c r="H28" s="88">
        <v>254</v>
      </c>
      <c r="I28" s="3">
        <v>4</v>
      </c>
      <c r="J28" s="33" t="s">
        <v>11</v>
      </c>
      <c r="K28" s="181">
        <f t="shared" si="1"/>
        <v>38</v>
      </c>
      <c r="L28" s="77" t="s">
        <v>38</v>
      </c>
      <c r="M28" s="373">
        <v>5811</v>
      </c>
      <c r="N28" s="167">
        <f t="shared" si="2"/>
        <v>6068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6</v>
      </c>
      <c r="C29" s="202">
        <f t="shared" si="5"/>
        <v>6850</v>
      </c>
      <c r="D29" s="89">
        <f t="shared" si="6"/>
        <v>19147</v>
      </c>
      <c r="E29" s="52">
        <f t="shared" si="3"/>
        <v>93.083299361326269</v>
      </c>
      <c r="F29" s="52">
        <f t="shared" si="4"/>
        <v>35.775839557110771</v>
      </c>
      <c r="G29" s="72"/>
      <c r="H29" s="88">
        <v>203</v>
      </c>
      <c r="I29" s="3">
        <v>39</v>
      </c>
      <c r="J29" s="33" t="s">
        <v>39</v>
      </c>
      <c r="K29" s="115"/>
      <c r="L29" s="115" t="s">
        <v>168</v>
      </c>
      <c r="M29" s="374">
        <v>173521</v>
      </c>
      <c r="N29" s="172">
        <f>SUM(H44)</f>
        <v>166192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6068</v>
      </c>
      <c r="D30" s="89">
        <f>SUM(L13)</f>
        <v>2889</v>
      </c>
      <c r="E30" s="57">
        <f t="shared" si="3"/>
        <v>104.4226467045259</v>
      </c>
      <c r="F30" s="63">
        <f t="shared" si="4"/>
        <v>210.03807545863623</v>
      </c>
      <c r="G30" s="75"/>
      <c r="H30" s="88">
        <v>138</v>
      </c>
      <c r="I30" s="3">
        <v>5</v>
      </c>
      <c r="J30" s="33" t="s">
        <v>12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166192</v>
      </c>
      <c r="D31" s="67">
        <f>SUM(L14)</f>
        <v>182354</v>
      </c>
      <c r="E31" s="70">
        <f>SUM(N29/M29*100)</f>
        <v>95.776303732689414</v>
      </c>
      <c r="F31" s="63">
        <f t="shared" si="4"/>
        <v>91.137019204404623</v>
      </c>
      <c r="G31" s="71"/>
      <c r="H31" s="88">
        <v>72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41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292">
        <v>22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7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</v>
      </c>
      <c r="I35" s="3">
        <v>29</v>
      </c>
      <c r="J35" s="33" t="s">
        <v>54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35</v>
      </c>
      <c r="J36" s="33" t="s">
        <v>36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292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292">
        <v>0</v>
      </c>
      <c r="I41" s="3">
        <v>27</v>
      </c>
      <c r="J41" s="33" t="s">
        <v>31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166192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191</v>
      </c>
      <c r="I48" s="3"/>
      <c r="J48" s="190" t="s">
        <v>90</v>
      </c>
      <c r="K48" s="3"/>
      <c r="L48" s="329" t="s">
        <v>190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98</v>
      </c>
      <c r="I49" s="3"/>
      <c r="J49" s="145" t="s">
        <v>9</v>
      </c>
      <c r="K49" s="3"/>
      <c r="L49" s="329" t="s">
        <v>173</v>
      </c>
      <c r="M49" s="82"/>
      <c r="R49" s="48"/>
      <c r="S49" s="26"/>
      <c r="T49" s="26"/>
      <c r="U49" s="26"/>
      <c r="V49" s="26"/>
    </row>
    <row r="50" spans="1:22" x14ac:dyDescent="0.15">
      <c r="H50" s="89">
        <v>25262</v>
      </c>
      <c r="I50" s="3">
        <v>16</v>
      </c>
      <c r="J50" s="33" t="s">
        <v>3</v>
      </c>
      <c r="K50" s="327">
        <f>SUM(I50)</f>
        <v>16</v>
      </c>
      <c r="L50" s="330">
        <v>26939</v>
      </c>
      <c r="M50" s="45"/>
      <c r="R50" s="48"/>
      <c r="S50" s="26"/>
      <c r="T50" s="26"/>
      <c r="U50" s="26"/>
      <c r="V50" s="26"/>
    </row>
    <row r="51" spans="1:22" x14ac:dyDescent="0.15">
      <c r="H51" s="44">
        <v>9249</v>
      </c>
      <c r="I51" s="3">
        <v>26</v>
      </c>
      <c r="J51" s="33" t="s">
        <v>30</v>
      </c>
      <c r="K51" s="327">
        <f t="shared" ref="K51:K59" si="7">SUM(I51)</f>
        <v>26</v>
      </c>
      <c r="L51" s="331">
        <v>7037</v>
      </c>
      <c r="M51" s="45"/>
      <c r="R51" s="48"/>
      <c r="S51" s="26"/>
      <c r="T51" s="26"/>
      <c r="U51" s="26"/>
      <c r="V51" s="26"/>
    </row>
    <row r="52" spans="1:22" ht="14.25" thickBot="1" x14ac:dyDescent="0.2">
      <c r="H52" s="292">
        <v>5876</v>
      </c>
      <c r="I52" s="3">
        <v>33</v>
      </c>
      <c r="J52" s="33" t="s">
        <v>0</v>
      </c>
      <c r="K52" s="327">
        <f t="shared" si="7"/>
        <v>33</v>
      </c>
      <c r="L52" s="331">
        <v>6218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187</v>
      </c>
      <c r="D53" s="59" t="s">
        <v>179</v>
      </c>
      <c r="E53" s="59" t="s">
        <v>51</v>
      </c>
      <c r="F53" s="59" t="s">
        <v>50</v>
      </c>
      <c r="G53" s="60" t="s">
        <v>52</v>
      </c>
      <c r="H53" s="44">
        <v>4848</v>
      </c>
      <c r="I53" s="3">
        <v>38</v>
      </c>
      <c r="J53" s="33" t="s">
        <v>38</v>
      </c>
      <c r="K53" s="327">
        <f t="shared" si="7"/>
        <v>38</v>
      </c>
      <c r="L53" s="331">
        <v>5041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25262</v>
      </c>
      <c r="D54" s="98">
        <f>SUM(L50)</f>
        <v>26939</v>
      </c>
      <c r="E54" s="52">
        <f t="shared" ref="E54:E63" si="8">SUM(N67/M67*100)</f>
        <v>88.257694860776297</v>
      </c>
      <c r="F54" s="52">
        <f t="shared" ref="F54:F61" si="9">SUM(C54/D54*100)</f>
        <v>93.774824603734359</v>
      </c>
      <c r="G54" s="62"/>
      <c r="H54" s="44">
        <v>3881</v>
      </c>
      <c r="I54" s="3">
        <v>34</v>
      </c>
      <c r="J54" s="33" t="s">
        <v>1</v>
      </c>
      <c r="K54" s="327">
        <f t="shared" si="7"/>
        <v>34</v>
      </c>
      <c r="L54" s="331">
        <v>4116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9249</v>
      </c>
      <c r="D55" s="98">
        <f t="shared" ref="D55:D63" si="11">SUM(L51)</f>
        <v>7037</v>
      </c>
      <c r="E55" s="52">
        <f t="shared" si="8"/>
        <v>140.77625570776254</v>
      </c>
      <c r="F55" s="52">
        <f t="shared" si="9"/>
        <v>131.43384965184026</v>
      </c>
      <c r="G55" s="62"/>
      <c r="H55" s="44">
        <v>2999</v>
      </c>
      <c r="I55" s="3">
        <v>25</v>
      </c>
      <c r="J55" s="33" t="s">
        <v>29</v>
      </c>
      <c r="K55" s="327">
        <f t="shared" si="7"/>
        <v>25</v>
      </c>
      <c r="L55" s="331">
        <v>1127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0</v>
      </c>
      <c r="C56" s="43">
        <f t="shared" si="10"/>
        <v>5876</v>
      </c>
      <c r="D56" s="98">
        <f t="shared" si="11"/>
        <v>6218</v>
      </c>
      <c r="E56" s="52">
        <f t="shared" si="8"/>
        <v>70.812243914196188</v>
      </c>
      <c r="F56" s="52">
        <f t="shared" si="9"/>
        <v>94.499839176584118</v>
      </c>
      <c r="G56" s="62"/>
      <c r="H56" s="88">
        <v>2772</v>
      </c>
      <c r="I56" s="3">
        <v>36</v>
      </c>
      <c r="J56" s="33" t="s">
        <v>5</v>
      </c>
      <c r="K56" s="327">
        <f t="shared" si="7"/>
        <v>36</v>
      </c>
      <c r="L56" s="331">
        <v>1795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4848</v>
      </c>
      <c r="D57" s="98">
        <f t="shared" si="11"/>
        <v>5041</v>
      </c>
      <c r="E57" s="52">
        <f t="shared" si="8"/>
        <v>80.880880880880881</v>
      </c>
      <c r="F57" s="52">
        <f t="shared" si="9"/>
        <v>96.171394564570519</v>
      </c>
      <c r="G57" s="62"/>
      <c r="H57" s="88">
        <v>1504</v>
      </c>
      <c r="I57" s="3">
        <v>40</v>
      </c>
      <c r="J57" s="33" t="s">
        <v>2</v>
      </c>
      <c r="K57" s="327">
        <f t="shared" si="7"/>
        <v>40</v>
      </c>
      <c r="L57" s="331">
        <v>1473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3881</v>
      </c>
      <c r="D58" s="98">
        <f t="shared" si="11"/>
        <v>4116</v>
      </c>
      <c r="E58" s="52">
        <f t="shared" si="8"/>
        <v>103.08100929614874</v>
      </c>
      <c r="F58" s="52">
        <f t="shared" si="9"/>
        <v>94.290573372206026</v>
      </c>
      <c r="G58" s="72"/>
      <c r="H58" s="44">
        <v>1036</v>
      </c>
      <c r="I58" s="3">
        <v>14</v>
      </c>
      <c r="J58" s="33" t="s">
        <v>19</v>
      </c>
      <c r="K58" s="327">
        <f t="shared" si="7"/>
        <v>14</v>
      </c>
      <c r="L58" s="331">
        <v>989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29</v>
      </c>
      <c r="C59" s="43">
        <f t="shared" si="10"/>
        <v>2999</v>
      </c>
      <c r="D59" s="98">
        <f t="shared" si="11"/>
        <v>1127</v>
      </c>
      <c r="E59" s="52">
        <f t="shared" si="8"/>
        <v>180.22836538461539</v>
      </c>
      <c r="F59" s="52">
        <f t="shared" si="9"/>
        <v>266.10470275066547</v>
      </c>
      <c r="G59" s="62"/>
      <c r="H59" s="379">
        <v>849</v>
      </c>
      <c r="I59" s="14">
        <v>31</v>
      </c>
      <c r="J59" s="77" t="s">
        <v>105</v>
      </c>
      <c r="K59" s="328">
        <f t="shared" si="7"/>
        <v>31</v>
      </c>
      <c r="L59" s="332">
        <v>606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5</v>
      </c>
      <c r="C60" s="89">
        <f t="shared" si="10"/>
        <v>2772</v>
      </c>
      <c r="D60" s="98">
        <f t="shared" si="11"/>
        <v>1795</v>
      </c>
      <c r="E60" s="52">
        <f t="shared" si="8"/>
        <v>259.30776426566882</v>
      </c>
      <c r="F60" s="52">
        <f t="shared" si="9"/>
        <v>154.42896935933149</v>
      </c>
      <c r="G60" s="62"/>
      <c r="H60" s="419">
        <v>414</v>
      </c>
      <c r="I60" s="222">
        <v>24</v>
      </c>
      <c r="J60" s="382" t="s">
        <v>28</v>
      </c>
      <c r="K60" s="367" t="s">
        <v>8</v>
      </c>
      <c r="L60" s="376">
        <v>56525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</v>
      </c>
      <c r="C61" s="43">
        <f t="shared" si="10"/>
        <v>1504</v>
      </c>
      <c r="D61" s="98">
        <f t="shared" si="11"/>
        <v>1473</v>
      </c>
      <c r="E61" s="52">
        <f t="shared" si="8"/>
        <v>128.98799313893653</v>
      </c>
      <c r="F61" s="52">
        <f t="shared" si="9"/>
        <v>102.10454854039375</v>
      </c>
      <c r="G61" s="73"/>
      <c r="H61" s="44">
        <v>158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1036</v>
      </c>
      <c r="D62" s="98">
        <f t="shared" si="11"/>
        <v>989</v>
      </c>
      <c r="E62" s="52">
        <f t="shared" si="8"/>
        <v>109.62962962962963</v>
      </c>
      <c r="F62" s="52">
        <f>SUM(C62/D62*100)</f>
        <v>104.75227502527807</v>
      </c>
      <c r="G62" s="72"/>
      <c r="H62" s="336">
        <v>141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63</v>
      </c>
      <c r="C63" s="43">
        <f t="shared" si="10"/>
        <v>849</v>
      </c>
      <c r="D63" s="98">
        <f t="shared" si="11"/>
        <v>606</v>
      </c>
      <c r="E63" s="57">
        <f t="shared" si="8"/>
        <v>102.6602176541717</v>
      </c>
      <c r="F63" s="52">
        <f>SUM(C63/D63*100)</f>
        <v>140.0990099009901</v>
      </c>
      <c r="G63" s="75"/>
      <c r="H63" s="292">
        <v>122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59410</v>
      </c>
      <c r="D64" s="67">
        <f>SUM(L60)</f>
        <v>56525</v>
      </c>
      <c r="E64" s="70">
        <f>SUM(N77/M77*100)</f>
        <v>98.326740702735805</v>
      </c>
      <c r="F64" s="70">
        <f>SUM(C64/D64*100)</f>
        <v>105.10393631136665</v>
      </c>
      <c r="G64" s="71"/>
      <c r="H64" s="350">
        <v>109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90</v>
      </c>
      <c r="I65" s="3">
        <v>9</v>
      </c>
      <c r="J65" s="3" t="s">
        <v>164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56</v>
      </c>
      <c r="I66" s="3">
        <v>13</v>
      </c>
      <c r="J66" s="33" t="s">
        <v>7</v>
      </c>
      <c r="L66" s="191" t="s">
        <v>90</v>
      </c>
      <c r="M66" s="343" t="s">
        <v>68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44">
        <v>39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4">
        <v>28623</v>
      </c>
      <c r="N67" s="89">
        <f>SUM(H50)</f>
        <v>25262</v>
      </c>
      <c r="R67" s="48"/>
      <c r="S67" s="26"/>
      <c r="T67" s="26"/>
      <c r="U67" s="26"/>
      <c r="V67" s="26"/>
    </row>
    <row r="68" spans="3:22" x14ac:dyDescent="0.15">
      <c r="C68" s="26"/>
      <c r="H68" s="44">
        <v>5</v>
      </c>
      <c r="I68" s="3">
        <v>23</v>
      </c>
      <c r="J68" s="33" t="s">
        <v>27</v>
      </c>
      <c r="K68" s="3">
        <f t="shared" ref="K68:K76" si="12">SUM(I51)</f>
        <v>26</v>
      </c>
      <c r="L68" s="33" t="s">
        <v>30</v>
      </c>
      <c r="M68" s="395">
        <v>6570</v>
      </c>
      <c r="N68" s="89">
        <f t="shared" ref="N68:N76" si="13">SUM(H51)</f>
        <v>9249</v>
      </c>
      <c r="R68" s="48"/>
      <c r="S68" s="26"/>
      <c r="T68" s="26"/>
      <c r="U68" s="26"/>
      <c r="V68" s="26"/>
    </row>
    <row r="69" spans="3:22" x14ac:dyDescent="0.15">
      <c r="H69" s="44">
        <v>0</v>
      </c>
      <c r="I69" s="3">
        <v>2</v>
      </c>
      <c r="J69" s="33" t="s">
        <v>6</v>
      </c>
      <c r="K69" s="3">
        <f t="shared" si="12"/>
        <v>33</v>
      </c>
      <c r="L69" s="33" t="s">
        <v>0</v>
      </c>
      <c r="M69" s="395">
        <v>8298</v>
      </c>
      <c r="N69" s="89">
        <f t="shared" si="13"/>
        <v>5876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3</v>
      </c>
      <c r="J70" s="33" t="s">
        <v>10</v>
      </c>
      <c r="K70" s="3">
        <f t="shared" si="12"/>
        <v>38</v>
      </c>
      <c r="L70" s="33" t="s">
        <v>38</v>
      </c>
      <c r="M70" s="395">
        <v>5994</v>
      </c>
      <c r="N70" s="89">
        <f t="shared" si="13"/>
        <v>4848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4</v>
      </c>
      <c r="J71" s="33" t="s">
        <v>11</v>
      </c>
      <c r="K71" s="3">
        <f t="shared" si="12"/>
        <v>34</v>
      </c>
      <c r="L71" s="33" t="s">
        <v>1</v>
      </c>
      <c r="M71" s="395">
        <v>3765</v>
      </c>
      <c r="N71" s="89">
        <f t="shared" si="13"/>
        <v>3881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5</v>
      </c>
      <c r="J72" s="33" t="s">
        <v>12</v>
      </c>
      <c r="K72" s="3">
        <f t="shared" si="12"/>
        <v>25</v>
      </c>
      <c r="L72" s="33" t="s">
        <v>29</v>
      </c>
      <c r="M72" s="395">
        <v>1664</v>
      </c>
      <c r="N72" s="89">
        <f t="shared" si="13"/>
        <v>2999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6</v>
      </c>
      <c r="J73" s="33" t="s">
        <v>13</v>
      </c>
      <c r="K73" s="3">
        <f t="shared" si="12"/>
        <v>36</v>
      </c>
      <c r="L73" s="33" t="s">
        <v>5</v>
      </c>
      <c r="M73" s="395">
        <v>1069</v>
      </c>
      <c r="N73" s="89">
        <f t="shared" si="13"/>
        <v>2772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7</v>
      </c>
      <c r="J74" s="33" t="s">
        <v>14</v>
      </c>
      <c r="K74" s="3">
        <f t="shared" si="12"/>
        <v>40</v>
      </c>
      <c r="L74" s="33" t="s">
        <v>2</v>
      </c>
      <c r="M74" s="395">
        <v>1166</v>
      </c>
      <c r="N74" s="89">
        <f t="shared" si="13"/>
        <v>1504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8</v>
      </c>
      <c r="J75" s="33" t="s">
        <v>15</v>
      </c>
      <c r="K75" s="3">
        <f t="shared" si="12"/>
        <v>14</v>
      </c>
      <c r="L75" s="33" t="s">
        <v>19</v>
      </c>
      <c r="M75" s="395">
        <v>945</v>
      </c>
      <c r="N75" s="89">
        <f t="shared" si="13"/>
        <v>1036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10</v>
      </c>
      <c r="J76" s="33" t="s">
        <v>16</v>
      </c>
      <c r="K76" s="14">
        <f t="shared" si="12"/>
        <v>31</v>
      </c>
      <c r="L76" s="77" t="s">
        <v>63</v>
      </c>
      <c r="M76" s="396">
        <v>827</v>
      </c>
      <c r="N76" s="167">
        <f t="shared" si="13"/>
        <v>849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12</v>
      </c>
      <c r="J77" s="33" t="s">
        <v>18</v>
      </c>
      <c r="K77" s="3"/>
      <c r="L77" s="115" t="s">
        <v>61</v>
      </c>
      <c r="M77" s="297">
        <v>60421</v>
      </c>
      <c r="N77" s="172">
        <f>SUM(H90)</f>
        <v>59410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18</v>
      </c>
      <c r="J78" s="33" t="s">
        <v>22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19</v>
      </c>
      <c r="J79" s="33" t="s">
        <v>23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21</v>
      </c>
      <c r="J81" s="33" t="s">
        <v>71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59410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19" sqref="M19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69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196</v>
      </c>
      <c r="I2" s="3"/>
      <c r="J2" s="183" t="s">
        <v>69</v>
      </c>
      <c r="K2" s="81"/>
      <c r="L2" s="319" t="s">
        <v>195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39820</v>
      </c>
      <c r="I4" s="3">
        <v>33</v>
      </c>
      <c r="J4" s="161" t="s">
        <v>0</v>
      </c>
      <c r="K4" s="121">
        <f>SUM(I4)</f>
        <v>33</v>
      </c>
      <c r="L4" s="312">
        <v>30570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11574</v>
      </c>
      <c r="I5" s="3">
        <v>13</v>
      </c>
      <c r="J5" s="161" t="s">
        <v>7</v>
      </c>
      <c r="K5" s="121">
        <f t="shared" ref="K5:K13" si="0">SUM(I5)</f>
        <v>13</v>
      </c>
      <c r="L5" s="313">
        <v>12895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10848</v>
      </c>
      <c r="I6" s="3">
        <v>34</v>
      </c>
      <c r="J6" s="161" t="s">
        <v>1</v>
      </c>
      <c r="K6" s="121">
        <f t="shared" si="0"/>
        <v>34</v>
      </c>
      <c r="L6" s="313">
        <v>10116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10266</v>
      </c>
      <c r="I7" s="3">
        <v>9</v>
      </c>
      <c r="J7" s="3" t="s">
        <v>163</v>
      </c>
      <c r="K7" s="121">
        <f t="shared" si="0"/>
        <v>9</v>
      </c>
      <c r="L7" s="313">
        <v>10119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5742</v>
      </c>
      <c r="I8" s="3">
        <v>24</v>
      </c>
      <c r="J8" s="161" t="s">
        <v>28</v>
      </c>
      <c r="K8" s="121">
        <f t="shared" si="0"/>
        <v>24</v>
      </c>
      <c r="L8" s="313">
        <v>5745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4020</v>
      </c>
      <c r="I9" s="3">
        <v>25</v>
      </c>
      <c r="J9" s="161" t="s">
        <v>29</v>
      </c>
      <c r="K9" s="121">
        <f t="shared" si="0"/>
        <v>25</v>
      </c>
      <c r="L9" s="313">
        <v>5057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1520</v>
      </c>
      <c r="I10" s="3">
        <v>20</v>
      </c>
      <c r="J10" s="161" t="s">
        <v>24</v>
      </c>
      <c r="K10" s="121">
        <f t="shared" si="0"/>
        <v>20</v>
      </c>
      <c r="L10" s="313">
        <v>1500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292">
        <v>1441</v>
      </c>
      <c r="I11" s="3">
        <v>12</v>
      </c>
      <c r="J11" s="161" t="s">
        <v>18</v>
      </c>
      <c r="K11" s="121">
        <f t="shared" si="0"/>
        <v>12</v>
      </c>
      <c r="L11" s="313">
        <v>1414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1338</v>
      </c>
      <c r="I12" s="3">
        <v>40</v>
      </c>
      <c r="J12" s="161" t="s">
        <v>2</v>
      </c>
      <c r="K12" s="121">
        <f t="shared" si="0"/>
        <v>40</v>
      </c>
      <c r="L12" s="313">
        <v>704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1161</v>
      </c>
      <c r="I13" s="14">
        <v>22</v>
      </c>
      <c r="J13" s="163" t="s">
        <v>26</v>
      </c>
      <c r="K13" s="182">
        <f t="shared" si="0"/>
        <v>22</v>
      </c>
      <c r="L13" s="321">
        <v>600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432">
        <v>1119</v>
      </c>
      <c r="I14" s="222">
        <v>36</v>
      </c>
      <c r="J14" s="223" t="s">
        <v>5</v>
      </c>
      <c r="K14" s="81" t="s">
        <v>8</v>
      </c>
      <c r="L14" s="322">
        <v>86972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1074</v>
      </c>
      <c r="I15" s="3">
        <v>17</v>
      </c>
      <c r="J15" s="161" t="s">
        <v>21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292">
        <v>758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567</v>
      </c>
      <c r="I17" s="3">
        <v>6</v>
      </c>
      <c r="J17" s="161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561</v>
      </c>
      <c r="I18" s="3">
        <v>21</v>
      </c>
      <c r="J18" s="161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553</v>
      </c>
      <c r="I19" s="3">
        <v>26</v>
      </c>
      <c r="J19" s="161" t="s">
        <v>30</v>
      </c>
      <c r="L19" s="32" t="s">
        <v>69</v>
      </c>
      <c r="M19" s="441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482</v>
      </c>
      <c r="I20" s="3">
        <v>18</v>
      </c>
      <c r="J20" s="161" t="s">
        <v>22</v>
      </c>
      <c r="K20" s="121">
        <f>SUM(I4)</f>
        <v>33</v>
      </c>
      <c r="L20" s="161" t="s">
        <v>0</v>
      </c>
      <c r="M20" s="323">
        <v>38729</v>
      </c>
      <c r="N20" s="89">
        <f>SUM(H4)</f>
        <v>39820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187</v>
      </c>
      <c r="D21" s="59" t="s">
        <v>179</v>
      </c>
      <c r="E21" s="59" t="s">
        <v>41</v>
      </c>
      <c r="F21" s="59" t="s">
        <v>50</v>
      </c>
      <c r="G21" s="60" t="s">
        <v>52</v>
      </c>
      <c r="H21" s="88">
        <v>449</v>
      </c>
      <c r="I21" s="3">
        <v>1</v>
      </c>
      <c r="J21" s="161" t="s">
        <v>4</v>
      </c>
      <c r="K21" s="121">
        <f t="shared" ref="K21:K29" si="1">SUM(I5)</f>
        <v>13</v>
      </c>
      <c r="L21" s="161" t="s">
        <v>7</v>
      </c>
      <c r="M21" s="324">
        <v>9650</v>
      </c>
      <c r="N21" s="89">
        <f t="shared" ref="N21:N29" si="2">SUM(H5)</f>
        <v>11574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39820</v>
      </c>
      <c r="D22" s="98">
        <f>SUM(L4)</f>
        <v>30570</v>
      </c>
      <c r="E22" s="55">
        <f t="shared" ref="E22:E31" si="3">SUM(N20/M20*100)</f>
        <v>102.81701050892096</v>
      </c>
      <c r="F22" s="52">
        <f t="shared" ref="F22:F32" si="4">SUM(C22/D22*100)</f>
        <v>130.258423290808</v>
      </c>
      <c r="G22" s="62"/>
      <c r="H22" s="88">
        <v>360</v>
      </c>
      <c r="I22" s="3">
        <v>31</v>
      </c>
      <c r="J22" s="3" t="s">
        <v>63</v>
      </c>
      <c r="K22" s="121">
        <f t="shared" si="1"/>
        <v>34</v>
      </c>
      <c r="L22" s="161" t="s">
        <v>1</v>
      </c>
      <c r="M22" s="324">
        <v>10834</v>
      </c>
      <c r="N22" s="89">
        <f t="shared" si="2"/>
        <v>10848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11574</v>
      </c>
      <c r="D23" s="98">
        <f t="shared" ref="D23:D31" si="6">SUM(L5)</f>
        <v>12895</v>
      </c>
      <c r="E23" s="55">
        <f t="shared" si="3"/>
        <v>119.93782383419689</v>
      </c>
      <c r="F23" s="52">
        <f t="shared" si="4"/>
        <v>89.755719271035289</v>
      </c>
      <c r="G23" s="62"/>
      <c r="H23" s="88">
        <v>299</v>
      </c>
      <c r="I23" s="3">
        <v>5</v>
      </c>
      <c r="J23" s="161" t="s">
        <v>12</v>
      </c>
      <c r="K23" s="121">
        <f t="shared" si="1"/>
        <v>9</v>
      </c>
      <c r="L23" s="3" t="s">
        <v>163</v>
      </c>
      <c r="M23" s="324">
        <v>10357</v>
      </c>
      <c r="N23" s="89">
        <f t="shared" si="2"/>
        <v>10266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1</v>
      </c>
      <c r="C24" s="43">
        <f t="shared" si="5"/>
        <v>10848</v>
      </c>
      <c r="D24" s="98">
        <f t="shared" si="6"/>
        <v>10116</v>
      </c>
      <c r="E24" s="55">
        <f t="shared" si="3"/>
        <v>100.12922281705741</v>
      </c>
      <c r="F24" s="52">
        <f t="shared" si="4"/>
        <v>107.23606168446027</v>
      </c>
      <c r="G24" s="62"/>
      <c r="H24" s="292">
        <v>200</v>
      </c>
      <c r="I24" s="3">
        <v>38</v>
      </c>
      <c r="J24" s="161" t="s">
        <v>38</v>
      </c>
      <c r="K24" s="121">
        <f t="shared" si="1"/>
        <v>24</v>
      </c>
      <c r="L24" s="161" t="s">
        <v>28</v>
      </c>
      <c r="M24" s="324">
        <v>6152</v>
      </c>
      <c r="N24" s="89">
        <f t="shared" si="2"/>
        <v>5742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3" t="s">
        <v>163</v>
      </c>
      <c r="C25" s="43">
        <f t="shared" si="5"/>
        <v>10266</v>
      </c>
      <c r="D25" s="98">
        <f t="shared" si="6"/>
        <v>10119</v>
      </c>
      <c r="E25" s="55">
        <f t="shared" si="3"/>
        <v>99.121367191271602</v>
      </c>
      <c r="F25" s="52">
        <f t="shared" si="4"/>
        <v>101.45271271864809</v>
      </c>
      <c r="G25" s="62"/>
      <c r="H25" s="88">
        <v>161</v>
      </c>
      <c r="I25" s="3">
        <v>14</v>
      </c>
      <c r="J25" s="161" t="s">
        <v>19</v>
      </c>
      <c r="K25" s="121">
        <f t="shared" si="1"/>
        <v>25</v>
      </c>
      <c r="L25" s="161" t="s">
        <v>29</v>
      </c>
      <c r="M25" s="324">
        <v>4526</v>
      </c>
      <c r="N25" s="89">
        <f t="shared" si="2"/>
        <v>4020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5742</v>
      </c>
      <c r="D26" s="98">
        <f t="shared" si="6"/>
        <v>5745</v>
      </c>
      <c r="E26" s="55">
        <f t="shared" si="3"/>
        <v>93.335500650195058</v>
      </c>
      <c r="F26" s="52">
        <f t="shared" si="4"/>
        <v>99.947780678851174</v>
      </c>
      <c r="G26" s="72"/>
      <c r="H26" s="88">
        <v>95</v>
      </c>
      <c r="I26" s="3">
        <v>11</v>
      </c>
      <c r="J26" s="161" t="s">
        <v>17</v>
      </c>
      <c r="K26" s="121">
        <f t="shared" si="1"/>
        <v>20</v>
      </c>
      <c r="L26" s="161" t="s">
        <v>24</v>
      </c>
      <c r="M26" s="324">
        <v>2017</v>
      </c>
      <c r="N26" s="89">
        <f t="shared" si="2"/>
        <v>1520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4020</v>
      </c>
      <c r="D27" s="98">
        <f t="shared" si="6"/>
        <v>5057</v>
      </c>
      <c r="E27" s="55">
        <f t="shared" si="3"/>
        <v>88.820150243040203</v>
      </c>
      <c r="F27" s="52">
        <f t="shared" si="4"/>
        <v>79.493771010480515</v>
      </c>
      <c r="G27" s="76"/>
      <c r="H27" s="88">
        <v>21</v>
      </c>
      <c r="I27" s="3">
        <v>28</v>
      </c>
      <c r="J27" s="161" t="s">
        <v>32</v>
      </c>
      <c r="K27" s="121">
        <f t="shared" si="1"/>
        <v>12</v>
      </c>
      <c r="L27" s="161" t="s">
        <v>18</v>
      </c>
      <c r="M27" s="324">
        <v>2449</v>
      </c>
      <c r="N27" s="89">
        <f t="shared" si="2"/>
        <v>1441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24</v>
      </c>
      <c r="C28" s="43">
        <f t="shared" si="5"/>
        <v>1520</v>
      </c>
      <c r="D28" s="98">
        <f t="shared" si="6"/>
        <v>1500</v>
      </c>
      <c r="E28" s="55">
        <f t="shared" si="3"/>
        <v>75.359444719881012</v>
      </c>
      <c r="F28" s="52">
        <f t="shared" si="4"/>
        <v>101.33333333333334</v>
      </c>
      <c r="G28" s="62"/>
      <c r="H28" s="292">
        <v>16</v>
      </c>
      <c r="I28" s="3">
        <v>27</v>
      </c>
      <c r="J28" s="161" t="s">
        <v>31</v>
      </c>
      <c r="K28" s="121">
        <f t="shared" si="1"/>
        <v>40</v>
      </c>
      <c r="L28" s="161" t="s">
        <v>2</v>
      </c>
      <c r="M28" s="324">
        <v>1320</v>
      </c>
      <c r="N28" s="89">
        <f t="shared" si="2"/>
        <v>1338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18</v>
      </c>
      <c r="C29" s="43">
        <f t="shared" si="5"/>
        <v>1441</v>
      </c>
      <c r="D29" s="98">
        <f t="shared" si="6"/>
        <v>1414</v>
      </c>
      <c r="E29" s="55">
        <f t="shared" si="3"/>
        <v>58.84034299714169</v>
      </c>
      <c r="F29" s="52">
        <f t="shared" si="4"/>
        <v>101.90947666195191</v>
      </c>
      <c r="G29" s="73"/>
      <c r="H29" s="88">
        <v>13</v>
      </c>
      <c r="I29" s="3">
        <v>29</v>
      </c>
      <c r="J29" s="161" t="s">
        <v>54</v>
      </c>
      <c r="K29" s="182">
        <f t="shared" si="1"/>
        <v>22</v>
      </c>
      <c r="L29" s="163" t="s">
        <v>26</v>
      </c>
      <c r="M29" s="325">
        <v>843</v>
      </c>
      <c r="N29" s="89">
        <f t="shared" si="2"/>
        <v>1161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</v>
      </c>
      <c r="C30" s="43">
        <f t="shared" si="5"/>
        <v>1338</v>
      </c>
      <c r="D30" s="98">
        <f t="shared" si="6"/>
        <v>704</v>
      </c>
      <c r="E30" s="55">
        <f t="shared" si="3"/>
        <v>101.36363636363637</v>
      </c>
      <c r="F30" s="52">
        <f t="shared" si="4"/>
        <v>190.05681818181819</v>
      </c>
      <c r="G30" s="72"/>
      <c r="H30" s="292">
        <v>8</v>
      </c>
      <c r="I30" s="3">
        <v>4</v>
      </c>
      <c r="J30" s="161" t="s">
        <v>11</v>
      </c>
      <c r="K30" s="115"/>
      <c r="L30" s="335" t="s">
        <v>106</v>
      </c>
      <c r="M30" s="326">
        <v>94189</v>
      </c>
      <c r="N30" s="89">
        <f>SUM(H44)</f>
        <v>94473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26</v>
      </c>
      <c r="C31" s="43">
        <f t="shared" si="5"/>
        <v>1161</v>
      </c>
      <c r="D31" s="98">
        <f t="shared" si="6"/>
        <v>600</v>
      </c>
      <c r="E31" s="56">
        <f t="shared" si="3"/>
        <v>137.72241992882562</v>
      </c>
      <c r="F31" s="63">
        <f t="shared" si="4"/>
        <v>193.5</v>
      </c>
      <c r="G31" s="75"/>
      <c r="H31" s="88">
        <v>5</v>
      </c>
      <c r="I31" s="3">
        <v>32</v>
      </c>
      <c r="J31" s="161" t="s">
        <v>35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94473</v>
      </c>
      <c r="D32" s="67">
        <f>SUM(L14)</f>
        <v>86972</v>
      </c>
      <c r="E32" s="68">
        <f>SUM(N30/M30*100)</f>
        <v>100.30152140908174</v>
      </c>
      <c r="F32" s="63">
        <f t="shared" si="4"/>
        <v>108.62461481856229</v>
      </c>
      <c r="G32" s="71"/>
      <c r="H32" s="89">
        <v>2</v>
      </c>
      <c r="I32" s="3">
        <v>23</v>
      </c>
      <c r="J32" s="161" t="s">
        <v>27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2</v>
      </c>
      <c r="J33" s="161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15</v>
      </c>
      <c r="J38" s="161" t="s">
        <v>20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94473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191</v>
      </c>
      <c r="I48" s="3"/>
      <c r="J48" s="179" t="s">
        <v>103</v>
      </c>
      <c r="K48" s="81"/>
      <c r="L48" s="299" t="s">
        <v>195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416693</v>
      </c>
      <c r="I50" s="161">
        <v>17</v>
      </c>
      <c r="J50" s="161" t="s">
        <v>21</v>
      </c>
      <c r="K50" s="124">
        <f>SUM(I50)</f>
        <v>17</v>
      </c>
      <c r="L50" s="300">
        <v>283541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109645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100052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20652</v>
      </c>
      <c r="I52" s="161">
        <v>16</v>
      </c>
      <c r="J52" s="161" t="s">
        <v>3</v>
      </c>
      <c r="K52" s="124">
        <f t="shared" si="7"/>
        <v>16</v>
      </c>
      <c r="L52" s="300">
        <v>22600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20047</v>
      </c>
      <c r="I53" s="161">
        <v>26</v>
      </c>
      <c r="J53" s="161" t="s">
        <v>30</v>
      </c>
      <c r="K53" s="124">
        <f t="shared" si="7"/>
        <v>26</v>
      </c>
      <c r="L53" s="300">
        <v>18650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187</v>
      </c>
      <c r="D54" s="59" t="s">
        <v>179</v>
      </c>
      <c r="E54" s="59" t="s">
        <v>41</v>
      </c>
      <c r="F54" s="59" t="s">
        <v>50</v>
      </c>
      <c r="G54" s="60" t="s">
        <v>52</v>
      </c>
      <c r="H54" s="88">
        <v>14222</v>
      </c>
      <c r="I54" s="161">
        <v>24</v>
      </c>
      <c r="J54" s="161" t="s">
        <v>28</v>
      </c>
      <c r="K54" s="124">
        <f t="shared" si="7"/>
        <v>24</v>
      </c>
      <c r="L54" s="300">
        <v>15749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416693</v>
      </c>
      <c r="D55" s="5">
        <f t="shared" ref="D55:D64" si="8">SUM(L50)</f>
        <v>283541</v>
      </c>
      <c r="E55" s="52">
        <f>SUM(N66/M66*100)</f>
        <v>142.40802446984844</v>
      </c>
      <c r="F55" s="52">
        <f t="shared" ref="F55:F65" si="9">SUM(C55/D55*100)</f>
        <v>146.96040431542528</v>
      </c>
      <c r="G55" s="62"/>
      <c r="H55" s="88">
        <v>13845</v>
      </c>
      <c r="I55" s="161">
        <v>40</v>
      </c>
      <c r="J55" s="161" t="s">
        <v>2</v>
      </c>
      <c r="K55" s="124">
        <f t="shared" si="7"/>
        <v>40</v>
      </c>
      <c r="L55" s="300">
        <v>20269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109645</v>
      </c>
      <c r="D56" s="5">
        <f t="shared" si="8"/>
        <v>100052</v>
      </c>
      <c r="E56" s="52">
        <f t="shared" ref="E56:E65" si="11">SUM(N67/M67*100)</f>
        <v>103.66360971920203</v>
      </c>
      <c r="F56" s="52">
        <f t="shared" si="9"/>
        <v>109.58801423259905</v>
      </c>
      <c r="G56" s="62"/>
      <c r="H56" s="88">
        <v>12523</v>
      </c>
      <c r="I56" s="161">
        <v>33</v>
      </c>
      <c r="J56" s="161" t="s">
        <v>0</v>
      </c>
      <c r="K56" s="124">
        <f t="shared" si="7"/>
        <v>33</v>
      </c>
      <c r="L56" s="300">
        <v>11232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20652</v>
      </c>
      <c r="D57" s="5">
        <f t="shared" si="8"/>
        <v>22600</v>
      </c>
      <c r="E57" s="52">
        <f t="shared" si="11"/>
        <v>88.902281532501064</v>
      </c>
      <c r="F57" s="52">
        <f t="shared" si="9"/>
        <v>91.380530973451329</v>
      </c>
      <c r="G57" s="62"/>
      <c r="H57" s="88">
        <v>9367</v>
      </c>
      <c r="I57" s="161">
        <v>37</v>
      </c>
      <c r="J57" s="161" t="s">
        <v>37</v>
      </c>
      <c r="K57" s="124">
        <f t="shared" si="7"/>
        <v>37</v>
      </c>
      <c r="L57" s="300">
        <v>9654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30</v>
      </c>
      <c r="C58" s="43">
        <f t="shared" si="10"/>
        <v>20047</v>
      </c>
      <c r="D58" s="5">
        <f t="shared" si="8"/>
        <v>18650</v>
      </c>
      <c r="E58" s="52">
        <f t="shared" si="11"/>
        <v>111.95063383034567</v>
      </c>
      <c r="F58" s="52">
        <f t="shared" si="9"/>
        <v>107.49061662198392</v>
      </c>
      <c r="G58" s="62"/>
      <c r="H58" s="379">
        <v>8858</v>
      </c>
      <c r="I58" s="163">
        <v>38</v>
      </c>
      <c r="J58" s="163" t="s">
        <v>38</v>
      </c>
      <c r="K58" s="124">
        <f t="shared" si="7"/>
        <v>38</v>
      </c>
      <c r="L58" s="298">
        <v>13231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28</v>
      </c>
      <c r="C59" s="43">
        <f t="shared" si="10"/>
        <v>14222</v>
      </c>
      <c r="D59" s="5">
        <f t="shared" si="8"/>
        <v>15749</v>
      </c>
      <c r="E59" s="52">
        <f t="shared" si="11"/>
        <v>92.26677046840534</v>
      </c>
      <c r="F59" s="52">
        <f t="shared" si="9"/>
        <v>90.304146295002866</v>
      </c>
      <c r="G59" s="72"/>
      <c r="H59" s="379">
        <v>8418</v>
      </c>
      <c r="I59" s="163">
        <v>25</v>
      </c>
      <c r="J59" s="163" t="s">
        <v>29</v>
      </c>
      <c r="K59" s="124">
        <f t="shared" si="7"/>
        <v>25</v>
      </c>
      <c r="L59" s="298">
        <v>9741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</v>
      </c>
      <c r="C60" s="43">
        <f t="shared" si="10"/>
        <v>13845</v>
      </c>
      <c r="D60" s="5">
        <f t="shared" si="8"/>
        <v>20269</v>
      </c>
      <c r="E60" s="52">
        <f t="shared" si="11"/>
        <v>99.870157974464405</v>
      </c>
      <c r="F60" s="52">
        <f t="shared" si="9"/>
        <v>68.306280526913028</v>
      </c>
      <c r="G60" s="62"/>
      <c r="H60" s="386">
        <v>5995</v>
      </c>
      <c r="I60" s="223">
        <v>34</v>
      </c>
      <c r="J60" s="223" t="s">
        <v>1</v>
      </c>
      <c r="K60" s="81" t="s">
        <v>8</v>
      </c>
      <c r="L60" s="413">
        <v>525175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0</v>
      </c>
      <c r="C61" s="43">
        <f t="shared" si="10"/>
        <v>12523</v>
      </c>
      <c r="D61" s="5">
        <f t="shared" si="8"/>
        <v>11232</v>
      </c>
      <c r="E61" s="52">
        <f t="shared" si="11"/>
        <v>362.56514186450494</v>
      </c>
      <c r="F61" s="52">
        <f t="shared" si="9"/>
        <v>111.49394586894587</v>
      </c>
      <c r="G61" s="62"/>
      <c r="H61" s="88">
        <v>2198</v>
      </c>
      <c r="I61" s="161">
        <v>15</v>
      </c>
      <c r="J61" s="161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37</v>
      </c>
      <c r="C62" s="43">
        <f t="shared" si="10"/>
        <v>9367</v>
      </c>
      <c r="D62" s="5">
        <f t="shared" si="8"/>
        <v>9654</v>
      </c>
      <c r="E62" s="52">
        <f t="shared" si="11"/>
        <v>76.427872062663184</v>
      </c>
      <c r="F62" s="52">
        <f t="shared" si="9"/>
        <v>97.027139009736899</v>
      </c>
      <c r="G62" s="73"/>
      <c r="H62" s="88">
        <v>1771</v>
      </c>
      <c r="I62" s="161">
        <v>30</v>
      </c>
      <c r="J62" s="161" t="s">
        <v>97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38</v>
      </c>
      <c r="C63" s="43">
        <f t="shared" si="10"/>
        <v>8858</v>
      </c>
      <c r="D63" s="5">
        <f t="shared" si="8"/>
        <v>13231</v>
      </c>
      <c r="E63" s="52">
        <f t="shared" si="11"/>
        <v>108.16949566491635</v>
      </c>
      <c r="F63" s="52">
        <f t="shared" si="9"/>
        <v>66.948832287808941</v>
      </c>
      <c r="G63" s="72"/>
      <c r="H63" s="88">
        <v>1518</v>
      </c>
      <c r="I63" s="161">
        <v>35</v>
      </c>
      <c r="J63" s="161" t="s">
        <v>36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29</v>
      </c>
      <c r="C64" s="43">
        <f t="shared" si="10"/>
        <v>8418</v>
      </c>
      <c r="D64" s="5">
        <f t="shared" si="8"/>
        <v>9741</v>
      </c>
      <c r="E64" s="57">
        <f t="shared" si="11"/>
        <v>95.064935064935057</v>
      </c>
      <c r="F64" s="52">
        <f t="shared" si="9"/>
        <v>86.418232214351704</v>
      </c>
      <c r="G64" s="75"/>
      <c r="H64" s="123">
        <v>1454</v>
      </c>
      <c r="I64" s="161">
        <v>14</v>
      </c>
      <c r="J64" s="161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650575</v>
      </c>
      <c r="D65" s="67">
        <f>SUM(L60)</f>
        <v>525175</v>
      </c>
      <c r="E65" s="70">
        <f t="shared" si="11"/>
        <v>125.19845660896591</v>
      </c>
      <c r="F65" s="70">
        <f t="shared" si="9"/>
        <v>123.87775503403627</v>
      </c>
      <c r="G65" s="71"/>
      <c r="H65" s="89">
        <v>840</v>
      </c>
      <c r="I65" s="161">
        <v>21</v>
      </c>
      <c r="J65" s="161" t="s">
        <v>25</v>
      </c>
      <c r="L65" s="192" t="s">
        <v>103</v>
      </c>
      <c r="M65" s="142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 x14ac:dyDescent="0.15">
      <c r="H66" s="88">
        <v>659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292605</v>
      </c>
      <c r="N66" s="89">
        <f>SUM(H50)</f>
        <v>416693</v>
      </c>
      <c r="R66" s="48"/>
      <c r="S66" s="26"/>
      <c r="T66" s="26"/>
      <c r="U66" s="26"/>
      <c r="V66" s="26"/>
    </row>
    <row r="67" spans="1:22" ht="13.5" customHeight="1" x14ac:dyDescent="0.15">
      <c r="H67" s="292">
        <v>616</v>
      </c>
      <c r="I67" s="161">
        <v>1</v>
      </c>
      <c r="J67" s="161" t="s">
        <v>4</v>
      </c>
      <c r="K67" s="117">
        <f t="shared" ref="K67:K75" si="12">SUM(I51)</f>
        <v>36</v>
      </c>
      <c r="L67" s="161" t="s">
        <v>5</v>
      </c>
      <c r="M67" s="309">
        <v>105770</v>
      </c>
      <c r="N67" s="89">
        <f t="shared" ref="N67:N75" si="13">SUM(H51)</f>
        <v>109645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507</v>
      </c>
      <c r="I68" s="161">
        <v>39</v>
      </c>
      <c r="J68" s="161" t="s">
        <v>39</v>
      </c>
      <c r="K68" s="117">
        <f t="shared" si="12"/>
        <v>16</v>
      </c>
      <c r="L68" s="161" t="s">
        <v>3</v>
      </c>
      <c r="M68" s="309">
        <v>23230</v>
      </c>
      <c r="N68" s="89">
        <f t="shared" si="13"/>
        <v>20652</v>
      </c>
      <c r="R68" s="48"/>
      <c r="S68" s="26"/>
      <c r="T68" s="26"/>
      <c r="U68" s="26"/>
      <c r="V68" s="26"/>
    </row>
    <row r="69" spans="1:22" ht="13.5" customHeight="1" x14ac:dyDescent="0.15">
      <c r="H69" s="88">
        <v>261</v>
      </c>
      <c r="I69" s="161">
        <v>23</v>
      </c>
      <c r="J69" s="161" t="s">
        <v>27</v>
      </c>
      <c r="K69" s="117">
        <f t="shared" si="12"/>
        <v>26</v>
      </c>
      <c r="L69" s="161" t="s">
        <v>30</v>
      </c>
      <c r="M69" s="309">
        <v>17907</v>
      </c>
      <c r="N69" s="89">
        <f t="shared" si="13"/>
        <v>20047</v>
      </c>
      <c r="R69" s="48"/>
      <c r="S69" s="26"/>
      <c r="T69" s="26"/>
      <c r="U69" s="26"/>
      <c r="V69" s="26"/>
    </row>
    <row r="70" spans="1:22" ht="13.5" customHeight="1" x14ac:dyDescent="0.15">
      <c r="H70" s="88">
        <v>196</v>
      </c>
      <c r="I70" s="161">
        <v>9</v>
      </c>
      <c r="J70" s="3" t="s">
        <v>163</v>
      </c>
      <c r="K70" s="117">
        <f t="shared" si="12"/>
        <v>24</v>
      </c>
      <c r="L70" s="161" t="s">
        <v>28</v>
      </c>
      <c r="M70" s="309">
        <v>15414</v>
      </c>
      <c r="N70" s="89">
        <f t="shared" si="13"/>
        <v>14222</v>
      </c>
      <c r="R70" s="48"/>
      <c r="S70" s="26"/>
      <c r="T70" s="26"/>
      <c r="U70" s="26"/>
      <c r="V70" s="26"/>
    </row>
    <row r="71" spans="1:22" ht="13.5" customHeight="1" x14ac:dyDescent="0.15">
      <c r="H71" s="88">
        <v>173</v>
      </c>
      <c r="I71" s="161">
        <v>13</v>
      </c>
      <c r="J71" s="161" t="s">
        <v>7</v>
      </c>
      <c r="K71" s="117">
        <f t="shared" si="12"/>
        <v>40</v>
      </c>
      <c r="L71" s="161" t="s">
        <v>2</v>
      </c>
      <c r="M71" s="309">
        <v>13863</v>
      </c>
      <c r="N71" s="89">
        <f t="shared" si="13"/>
        <v>13845</v>
      </c>
      <c r="R71" s="48"/>
      <c r="S71" s="26"/>
      <c r="T71" s="26"/>
      <c r="U71" s="26"/>
      <c r="V71" s="26"/>
    </row>
    <row r="72" spans="1:22" ht="13.5" customHeight="1" x14ac:dyDescent="0.15">
      <c r="H72" s="88">
        <v>48</v>
      </c>
      <c r="I72" s="161">
        <v>27</v>
      </c>
      <c r="J72" s="161" t="s">
        <v>31</v>
      </c>
      <c r="K72" s="117">
        <f t="shared" si="12"/>
        <v>33</v>
      </c>
      <c r="L72" s="161" t="s">
        <v>0</v>
      </c>
      <c r="M72" s="309">
        <v>3454</v>
      </c>
      <c r="N72" s="89">
        <f t="shared" si="13"/>
        <v>12523</v>
      </c>
      <c r="R72" s="48"/>
      <c r="S72" s="26"/>
      <c r="T72" s="26"/>
      <c r="U72" s="26"/>
      <c r="V72" s="26"/>
    </row>
    <row r="73" spans="1:22" ht="13.5" customHeight="1" x14ac:dyDescent="0.15">
      <c r="H73" s="88">
        <v>38</v>
      </c>
      <c r="I73" s="161">
        <v>4</v>
      </c>
      <c r="J73" s="161" t="s">
        <v>11</v>
      </c>
      <c r="K73" s="117">
        <f t="shared" si="12"/>
        <v>37</v>
      </c>
      <c r="L73" s="161" t="s">
        <v>37</v>
      </c>
      <c r="M73" s="309">
        <v>12256</v>
      </c>
      <c r="N73" s="89">
        <f t="shared" si="13"/>
        <v>9367</v>
      </c>
      <c r="R73" s="48"/>
      <c r="S73" s="26"/>
      <c r="T73" s="26"/>
      <c r="U73" s="26"/>
      <c r="V73" s="26"/>
    </row>
    <row r="74" spans="1:22" ht="13.5" customHeight="1" x14ac:dyDescent="0.15">
      <c r="H74" s="88">
        <v>28</v>
      </c>
      <c r="I74" s="161">
        <v>28</v>
      </c>
      <c r="J74" s="161" t="s">
        <v>32</v>
      </c>
      <c r="K74" s="117">
        <f t="shared" si="12"/>
        <v>38</v>
      </c>
      <c r="L74" s="163" t="s">
        <v>38</v>
      </c>
      <c r="M74" s="310">
        <v>8189</v>
      </c>
      <c r="N74" s="89">
        <f t="shared" si="13"/>
        <v>8858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3</v>
      </c>
      <c r="I75" s="161">
        <v>11</v>
      </c>
      <c r="J75" s="161" t="s">
        <v>17</v>
      </c>
      <c r="K75" s="117">
        <f t="shared" si="12"/>
        <v>25</v>
      </c>
      <c r="L75" s="163" t="s">
        <v>29</v>
      </c>
      <c r="M75" s="310">
        <v>8855</v>
      </c>
      <c r="N75" s="167">
        <f t="shared" si="13"/>
        <v>8418</v>
      </c>
      <c r="R75" s="48"/>
      <c r="S75" s="26"/>
      <c r="T75" s="26"/>
      <c r="U75" s="26"/>
      <c r="V75" s="26"/>
    </row>
    <row r="76" spans="1:22" ht="13.5" customHeight="1" thickTop="1" x14ac:dyDescent="0.15">
      <c r="H76" s="195">
        <v>0</v>
      </c>
      <c r="I76" s="161">
        <v>2</v>
      </c>
      <c r="J76" s="161" t="s">
        <v>6</v>
      </c>
      <c r="K76" s="3"/>
      <c r="L76" s="335" t="s">
        <v>106</v>
      </c>
      <c r="M76" s="340">
        <v>519635</v>
      </c>
      <c r="N76" s="172">
        <f>SUM(H90)</f>
        <v>650575</v>
      </c>
      <c r="R76" s="48"/>
      <c r="S76" s="26"/>
      <c r="T76" s="26"/>
      <c r="U76" s="26"/>
      <c r="V76" s="26"/>
    </row>
    <row r="77" spans="1:22" ht="13.5" customHeight="1" x14ac:dyDescent="0.15">
      <c r="H77" s="292">
        <v>0</v>
      </c>
      <c r="I77" s="161">
        <v>3</v>
      </c>
      <c r="J77" s="161" t="s">
        <v>10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0</v>
      </c>
      <c r="I78" s="161">
        <v>5</v>
      </c>
      <c r="J78" s="161" t="s">
        <v>12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6</v>
      </c>
      <c r="J79" s="161" t="s">
        <v>13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429">
        <v>0</v>
      </c>
      <c r="I80" s="161">
        <v>7</v>
      </c>
      <c r="J80" s="161" t="s">
        <v>14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8</v>
      </c>
      <c r="J81" s="161" t="s">
        <v>15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10</v>
      </c>
      <c r="J82" s="161" t="s">
        <v>16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12</v>
      </c>
      <c r="J83" s="161" t="s">
        <v>18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18</v>
      </c>
      <c r="J84" s="161" t="s">
        <v>22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19</v>
      </c>
      <c r="J85" s="161" t="s">
        <v>23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20</v>
      </c>
      <c r="J86" s="161" t="s">
        <v>24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22</v>
      </c>
      <c r="J87" s="161" t="s">
        <v>26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292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650575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14" sqref="N1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211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187</v>
      </c>
      <c r="O1" s="405"/>
      <c r="Q1" s="282" t="s">
        <v>179</v>
      </c>
    </row>
    <row r="2" spans="1:19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487748</v>
      </c>
      <c r="K3" s="198">
        <v>1</v>
      </c>
      <c r="L3" s="3">
        <f>SUM(H3)</f>
        <v>17</v>
      </c>
      <c r="M3" s="161" t="s">
        <v>21</v>
      </c>
      <c r="N3" s="13">
        <f>SUM(J3)</f>
        <v>487748</v>
      </c>
      <c r="O3" s="3">
        <f>SUM(H3)</f>
        <v>17</v>
      </c>
      <c r="P3" s="161" t="s">
        <v>21</v>
      </c>
      <c r="Q3" s="199">
        <v>327617</v>
      </c>
      <c r="R3" s="403"/>
      <c r="S3" s="404"/>
    </row>
    <row r="4" spans="1:19" ht="13.5" customHeight="1" x14ac:dyDescent="0.15">
      <c r="H4" s="3">
        <v>36</v>
      </c>
      <c r="I4" s="161" t="s">
        <v>5</v>
      </c>
      <c r="J4" s="13">
        <v>136941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136941</v>
      </c>
      <c r="O4" s="3">
        <f t="shared" ref="O4:O12" si="2">SUM(H4)</f>
        <v>36</v>
      </c>
      <c r="P4" s="161" t="s">
        <v>5</v>
      </c>
      <c r="Q4" s="86">
        <v>137574</v>
      </c>
      <c r="R4" s="403"/>
      <c r="S4" s="404"/>
    </row>
    <row r="5" spans="1:19" ht="13.5" customHeight="1" x14ac:dyDescent="0.15">
      <c r="H5" s="3">
        <v>26</v>
      </c>
      <c r="I5" s="161" t="s">
        <v>30</v>
      </c>
      <c r="J5" s="13">
        <v>136133</v>
      </c>
      <c r="K5" s="198">
        <v>3</v>
      </c>
      <c r="L5" s="3">
        <f t="shared" si="0"/>
        <v>26</v>
      </c>
      <c r="M5" s="161" t="s">
        <v>30</v>
      </c>
      <c r="N5" s="13">
        <f t="shared" si="1"/>
        <v>136133</v>
      </c>
      <c r="O5" s="3">
        <f t="shared" si="2"/>
        <v>26</v>
      </c>
      <c r="P5" s="161" t="s">
        <v>30</v>
      </c>
      <c r="Q5" s="86">
        <v>140503</v>
      </c>
    </row>
    <row r="6" spans="1:19" ht="13.5" customHeight="1" x14ac:dyDescent="0.15">
      <c r="H6" s="3">
        <v>31</v>
      </c>
      <c r="I6" s="161" t="s">
        <v>63</v>
      </c>
      <c r="J6" s="220">
        <v>83224</v>
      </c>
      <c r="K6" s="198">
        <v>4</v>
      </c>
      <c r="L6" s="3">
        <f t="shared" si="0"/>
        <v>31</v>
      </c>
      <c r="M6" s="161" t="s">
        <v>63</v>
      </c>
      <c r="N6" s="13">
        <f t="shared" si="1"/>
        <v>83224</v>
      </c>
      <c r="O6" s="3">
        <f t="shared" si="2"/>
        <v>31</v>
      </c>
      <c r="P6" s="161" t="s">
        <v>63</v>
      </c>
      <c r="Q6" s="86">
        <v>84299</v>
      </c>
    </row>
    <row r="7" spans="1:19" ht="13.5" customHeight="1" x14ac:dyDescent="0.15">
      <c r="H7" s="3">
        <v>33</v>
      </c>
      <c r="I7" s="161" t="s">
        <v>0</v>
      </c>
      <c r="J7" s="220">
        <v>80092</v>
      </c>
      <c r="K7" s="198">
        <v>5</v>
      </c>
      <c r="L7" s="3">
        <f t="shared" si="0"/>
        <v>33</v>
      </c>
      <c r="M7" s="161" t="s">
        <v>0</v>
      </c>
      <c r="N7" s="13">
        <f t="shared" si="1"/>
        <v>80092</v>
      </c>
      <c r="O7" s="3">
        <f t="shared" si="2"/>
        <v>33</v>
      </c>
      <c r="P7" s="161" t="s">
        <v>0</v>
      </c>
      <c r="Q7" s="86">
        <v>66097</v>
      </c>
    </row>
    <row r="8" spans="1:19" ht="13.5" customHeight="1" x14ac:dyDescent="0.15">
      <c r="H8" s="33">
        <v>40</v>
      </c>
      <c r="I8" s="161" t="s">
        <v>2</v>
      </c>
      <c r="J8" s="13">
        <v>70598</v>
      </c>
      <c r="K8" s="198">
        <v>6</v>
      </c>
      <c r="L8" s="3">
        <f t="shared" si="0"/>
        <v>40</v>
      </c>
      <c r="M8" s="161" t="s">
        <v>2</v>
      </c>
      <c r="N8" s="13">
        <f t="shared" si="1"/>
        <v>70598</v>
      </c>
      <c r="O8" s="3">
        <f t="shared" si="2"/>
        <v>40</v>
      </c>
      <c r="P8" s="161" t="s">
        <v>2</v>
      </c>
      <c r="Q8" s="86">
        <v>68022</v>
      </c>
    </row>
    <row r="9" spans="1:19" ht="13.5" customHeight="1" x14ac:dyDescent="0.15">
      <c r="H9" s="14">
        <v>16</v>
      </c>
      <c r="I9" s="163" t="s">
        <v>3</v>
      </c>
      <c r="J9" s="13">
        <v>62114</v>
      </c>
      <c r="K9" s="198">
        <v>7</v>
      </c>
      <c r="L9" s="3">
        <f t="shared" si="0"/>
        <v>16</v>
      </c>
      <c r="M9" s="163" t="s">
        <v>3</v>
      </c>
      <c r="N9" s="13">
        <f t="shared" si="1"/>
        <v>62114</v>
      </c>
      <c r="O9" s="3">
        <f t="shared" si="2"/>
        <v>16</v>
      </c>
      <c r="P9" s="163" t="s">
        <v>3</v>
      </c>
      <c r="Q9" s="86">
        <v>69883</v>
      </c>
    </row>
    <row r="10" spans="1:19" ht="13.5" customHeight="1" x14ac:dyDescent="0.15">
      <c r="H10" s="3">
        <v>34</v>
      </c>
      <c r="I10" s="161" t="s">
        <v>1</v>
      </c>
      <c r="J10" s="13">
        <v>60537</v>
      </c>
      <c r="K10" s="198">
        <v>8</v>
      </c>
      <c r="L10" s="3">
        <f t="shared" si="0"/>
        <v>34</v>
      </c>
      <c r="M10" s="161" t="s">
        <v>1</v>
      </c>
      <c r="N10" s="13">
        <f t="shared" si="1"/>
        <v>60537</v>
      </c>
      <c r="O10" s="3">
        <f t="shared" si="2"/>
        <v>34</v>
      </c>
      <c r="P10" s="161" t="s">
        <v>1</v>
      </c>
      <c r="Q10" s="86">
        <v>60254</v>
      </c>
    </row>
    <row r="11" spans="1:19" ht="13.5" customHeight="1" x14ac:dyDescent="0.15">
      <c r="H11" s="14">
        <v>13</v>
      </c>
      <c r="I11" s="163" t="s">
        <v>7</v>
      </c>
      <c r="J11" s="13">
        <v>47590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47590</v>
      </c>
      <c r="O11" s="3">
        <f t="shared" si="2"/>
        <v>13</v>
      </c>
      <c r="P11" s="163" t="s">
        <v>6</v>
      </c>
      <c r="Q11" s="86">
        <v>55730</v>
      </c>
    </row>
    <row r="12" spans="1:19" ht="13.5" customHeight="1" thickBot="1" x14ac:dyDescent="0.2">
      <c r="H12" s="274">
        <v>25</v>
      </c>
      <c r="I12" s="380" t="s">
        <v>29</v>
      </c>
      <c r="J12" s="423">
        <v>45137</v>
      </c>
      <c r="K12" s="197">
        <v>10</v>
      </c>
      <c r="L12" s="3">
        <f t="shared" si="0"/>
        <v>25</v>
      </c>
      <c r="M12" s="380" t="s">
        <v>29</v>
      </c>
      <c r="N12" s="114">
        <f t="shared" si="1"/>
        <v>45137</v>
      </c>
      <c r="O12" s="14">
        <f t="shared" si="2"/>
        <v>25</v>
      </c>
      <c r="P12" s="380" t="s">
        <v>29</v>
      </c>
      <c r="Q12" s="200">
        <v>45022</v>
      </c>
    </row>
    <row r="13" spans="1:19" ht="13.5" customHeight="1" thickTop="1" thickBot="1" x14ac:dyDescent="0.2">
      <c r="H13" s="122">
        <v>2</v>
      </c>
      <c r="I13" s="175" t="s">
        <v>6</v>
      </c>
      <c r="J13" s="425">
        <v>44847</v>
      </c>
      <c r="K13" s="104"/>
      <c r="L13" s="78"/>
      <c r="M13" s="164"/>
      <c r="N13" s="339">
        <f>SUM(J43)</f>
        <v>1527636</v>
      </c>
      <c r="O13" s="3"/>
      <c r="P13" s="273" t="s">
        <v>8</v>
      </c>
      <c r="Q13" s="201">
        <v>1410909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39513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39041</v>
      </c>
      <c r="K15" s="104"/>
      <c r="L15" s="26"/>
      <c r="M15" t="s">
        <v>188</v>
      </c>
      <c r="N15" s="15"/>
      <c r="O15"/>
      <c r="P15" t="s">
        <v>189</v>
      </c>
      <c r="Q15" s="85" t="s">
        <v>177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26722</v>
      </c>
      <c r="K16" s="104"/>
      <c r="L16" s="3">
        <f>SUM(L3)</f>
        <v>17</v>
      </c>
      <c r="M16" s="13">
        <f>SUM(N3)</f>
        <v>487748</v>
      </c>
      <c r="N16" s="161" t="s">
        <v>21</v>
      </c>
      <c r="O16" s="3">
        <f>SUM(O3)</f>
        <v>17</v>
      </c>
      <c r="P16" s="13">
        <f>SUM(M16)</f>
        <v>487748</v>
      </c>
      <c r="Q16" s="278">
        <v>472367</v>
      </c>
      <c r="R16" s="79"/>
    </row>
    <row r="17" spans="2:20" ht="13.5" customHeight="1" x14ac:dyDescent="0.15">
      <c r="C17" s="15"/>
      <c r="E17" s="17"/>
      <c r="H17" s="3">
        <v>1</v>
      </c>
      <c r="I17" s="161" t="s">
        <v>4</v>
      </c>
      <c r="J17" s="13">
        <v>23832</v>
      </c>
      <c r="K17" s="104"/>
      <c r="L17" s="3">
        <f t="shared" ref="L17:L25" si="3">SUM(L4)</f>
        <v>36</v>
      </c>
      <c r="M17" s="13">
        <f t="shared" ref="M17:M25" si="4">SUM(N4)</f>
        <v>136941</v>
      </c>
      <c r="N17" s="161" t="s">
        <v>5</v>
      </c>
      <c r="O17" s="3">
        <f t="shared" ref="O17:O25" si="5">SUM(O4)</f>
        <v>36</v>
      </c>
      <c r="P17" s="13">
        <f t="shared" ref="P17:P25" si="6">SUM(M17)</f>
        <v>136941</v>
      </c>
      <c r="Q17" s="279">
        <v>145698</v>
      </c>
      <c r="R17" s="79"/>
      <c r="S17" s="42"/>
    </row>
    <row r="18" spans="2:20" ht="13.5" customHeight="1" x14ac:dyDescent="0.15">
      <c r="C18" s="15"/>
      <c r="E18" s="17"/>
      <c r="H18" s="3">
        <v>3</v>
      </c>
      <c r="I18" s="161" t="s">
        <v>10</v>
      </c>
      <c r="J18" s="13">
        <v>19752</v>
      </c>
      <c r="K18" s="104"/>
      <c r="L18" s="3">
        <f t="shared" si="3"/>
        <v>26</v>
      </c>
      <c r="M18" s="13">
        <f t="shared" si="4"/>
        <v>136133</v>
      </c>
      <c r="N18" s="161" t="s">
        <v>30</v>
      </c>
      <c r="O18" s="3">
        <f t="shared" si="5"/>
        <v>26</v>
      </c>
      <c r="P18" s="13">
        <f t="shared" si="6"/>
        <v>136133</v>
      </c>
      <c r="Q18" s="279">
        <v>135742</v>
      </c>
      <c r="R18" s="79"/>
      <c r="S18" s="112"/>
    </row>
    <row r="19" spans="2:20" ht="13.5" customHeight="1" x14ac:dyDescent="0.15">
      <c r="C19" s="15"/>
      <c r="E19" s="17"/>
      <c r="H19" s="3">
        <v>14</v>
      </c>
      <c r="I19" s="161" t="s">
        <v>19</v>
      </c>
      <c r="J19" s="13">
        <v>18108</v>
      </c>
      <c r="L19" s="3">
        <f t="shared" si="3"/>
        <v>31</v>
      </c>
      <c r="M19" s="13">
        <f t="shared" si="4"/>
        <v>83224</v>
      </c>
      <c r="N19" s="161" t="s">
        <v>63</v>
      </c>
      <c r="O19" s="3">
        <f t="shared" si="5"/>
        <v>31</v>
      </c>
      <c r="P19" s="13">
        <f t="shared" si="6"/>
        <v>83224</v>
      </c>
      <c r="Q19" s="279">
        <v>92333</v>
      </c>
      <c r="R19" s="79"/>
      <c r="S19" s="125"/>
    </row>
    <row r="20" spans="2:20" ht="13.5" customHeight="1" x14ac:dyDescent="0.15">
      <c r="B20" s="18"/>
      <c r="C20" s="15"/>
      <c r="E20" s="17"/>
      <c r="H20" s="3">
        <v>9</v>
      </c>
      <c r="I20" s="3" t="s">
        <v>163</v>
      </c>
      <c r="J20" s="137">
        <v>17162</v>
      </c>
      <c r="L20" s="3">
        <f t="shared" si="3"/>
        <v>33</v>
      </c>
      <c r="M20" s="13">
        <f t="shared" si="4"/>
        <v>80092</v>
      </c>
      <c r="N20" s="161" t="s">
        <v>0</v>
      </c>
      <c r="O20" s="3">
        <f t="shared" si="5"/>
        <v>33</v>
      </c>
      <c r="P20" s="13">
        <f t="shared" si="6"/>
        <v>80092</v>
      </c>
      <c r="Q20" s="279">
        <v>78237</v>
      </c>
      <c r="R20" s="79"/>
      <c r="S20" s="125"/>
    </row>
    <row r="21" spans="2:20" ht="13.5" customHeight="1" x14ac:dyDescent="0.15">
      <c r="B21" s="18"/>
      <c r="C21" s="15"/>
      <c r="E21" s="17"/>
      <c r="H21" s="3">
        <v>22</v>
      </c>
      <c r="I21" s="161" t="s">
        <v>26</v>
      </c>
      <c r="J21" s="13">
        <v>13626</v>
      </c>
      <c r="L21" s="3">
        <f t="shared" si="3"/>
        <v>40</v>
      </c>
      <c r="M21" s="13">
        <f t="shared" si="4"/>
        <v>70598</v>
      </c>
      <c r="N21" s="161" t="s">
        <v>2</v>
      </c>
      <c r="O21" s="3">
        <f t="shared" si="5"/>
        <v>40</v>
      </c>
      <c r="P21" s="13">
        <f t="shared" si="6"/>
        <v>70598</v>
      </c>
      <c r="Q21" s="279">
        <v>68552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156</v>
      </c>
      <c r="J22" s="220">
        <v>11423</v>
      </c>
      <c r="K22" s="15"/>
      <c r="L22" s="3">
        <f t="shared" si="3"/>
        <v>16</v>
      </c>
      <c r="M22" s="13">
        <f t="shared" si="4"/>
        <v>62114</v>
      </c>
      <c r="N22" s="163" t="s">
        <v>3</v>
      </c>
      <c r="O22" s="3">
        <f t="shared" si="5"/>
        <v>16</v>
      </c>
      <c r="P22" s="13">
        <f t="shared" si="6"/>
        <v>62114</v>
      </c>
      <c r="Q22" s="279">
        <v>64804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10401</v>
      </c>
      <c r="K23" s="15"/>
      <c r="L23" s="3">
        <f t="shared" si="3"/>
        <v>34</v>
      </c>
      <c r="M23" s="13">
        <f t="shared" si="4"/>
        <v>60537</v>
      </c>
      <c r="N23" s="161" t="s">
        <v>1</v>
      </c>
      <c r="O23" s="3">
        <f t="shared" si="5"/>
        <v>34</v>
      </c>
      <c r="P23" s="13">
        <f t="shared" si="6"/>
        <v>60537</v>
      </c>
      <c r="Q23" s="279">
        <v>64020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9973</v>
      </c>
      <c r="K24" s="15"/>
      <c r="L24" s="3">
        <f t="shared" si="3"/>
        <v>13</v>
      </c>
      <c r="M24" s="13">
        <f t="shared" si="4"/>
        <v>47590</v>
      </c>
      <c r="N24" s="163" t="s">
        <v>7</v>
      </c>
      <c r="O24" s="3">
        <f t="shared" si="5"/>
        <v>13</v>
      </c>
      <c r="P24" s="13">
        <f t="shared" si="6"/>
        <v>47590</v>
      </c>
      <c r="Q24" s="279">
        <v>45178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7677</v>
      </c>
      <c r="K25" s="15"/>
      <c r="L25" s="14">
        <f t="shared" si="3"/>
        <v>25</v>
      </c>
      <c r="M25" s="114">
        <f t="shared" si="4"/>
        <v>45137</v>
      </c>
      <c r="N25" s="380" t="s">
        <v>29</v>
      </c>
      <c r="O25" s="14">
        <f t="shared" si="5"/>
        <v>25</v>
      </c>
      <c r="P25" s="114">
        <f t="shared" si="6"/>
        <v>45137</v>
      </c>
      <c r="Q25" s="280">
        <v>47713</v>
      </c>
      <c r="R25" s="127" t="s">
        <v>72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6820</v>
      </c>
      <c r="K26" s="15"/>
      <c r="L26" s="115"/>
      <c r="M26" s="162">
        <f>SUM(J43-(M16+M17+M18+M19+M20+M21+M22+M23+M24+M25))</f>
        <v>317522</v>
      </c>
      <c r="N26" s="221" t="s">
        <v>45</v>
      </c>
      <c r="O26" s="116"/>
      <c r="P26" s="162">
        <f>SUM(M26)</f>
        <v>317522</v>
      </c>
      <c r="Q26" s="162"/>
      <c r="R26" s="176">
        <v>1553783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6803</v>
      </c>
      <c r="K27" s="15"/>
      <c r="M27" t="s">
        <v>180</v>
      </c>
      <c r="O27" s="111"/>
      <c r="P27" s="28" t="s">
        <v>181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4596</v>
      </c>
      <c r="K28" s="15"/>
      <c r="M28" s="86">
        <f t="shared" ref="M28:M37" si="7">SUM(Q3)</f>
        <v>327617</v>
      </c>
      <c r="N28" s="161" t="s">
        <v>21</v>
      </c>
      <c r="O28" s="3">
        <f>SUM(L3)</f>
        <v>17</v>
      </c>
      <c r="P28" s="86">
        <f t="shared" ref="P28:P37" si="8">SUM(Q3)</f>
        <v>327617</v>
      </c>
    </row>
    <row r="29" spans="2:20" ht="13.5" customHeight="1" x14ac:dyDescent="0.15">
      <c r="H29" s="3">
        <v>29</v>
      </c>
      <c r="I29" s="161" t="s">
        <v>54</v>
      </c>
      <c r="J29" s="13">
        <v>3760</v>
      </c>
      <c r="K29" s="15"/>
      <c r="M29" s="86">
        <f t="shared" si="7"/>
        <v>137574</v>
      </c>
      <c r="N29" s="161" t="s">
        <v>5</v>
      </c>
      <c r="O29" s="3">
        <f t="shared" ref="O29:O37" si="9">SUM(L4)</f>
        <v>36</v>
      </c>
      <c r="P29" s="86">
        <f t="shared" si="8"/>
        <v>137574</v>
      </c>
    </row>
    <row r="30" spans="2:20" ht="13.5" customHeight="1" x14ac:dyDescent="0.15">
      <c r="H30" s="3">
        <v>10</v>
      </c>
      <c r="I30" s="161" t="s">
        <v>16</v>
      </c>
      <c r="J30" s="13">
        <v>2600</v>
      </c>
      <c r="K30" s="15"/>
      <c r="M30" s="86">
        <f t="shared" si="7"/>
        <v>140503</v>
      </c>
      <c r="N30" s="161" t="s">
        <v>30</v>
      </c>
      <c r="O30" s="3">
        <f t="shared" si="9"/>
        <v>26</v>
      </c>
      <c r="P30" s="86">
        <f t="shared" si="8"/>
        <v>140503</v>
      </c>
    </row>
    <row r="31" spans="2:20" ht="13.5" customHeight="1" x14ac:dyDescent="0.15">
      <c r="H31" s="3">
        <v>39</v>
      </c>
      <c r="I31" s="161" t="s">
        <v>39</v>
      </c>
      <c r="J31" s="13">
        <v>2127</v>
      </c>
      <c r="K31" s="15"/>
      <c r="M31" s="86">
        <f t="shared" si="7"/>
        <v>84299</v>
      </c>
      <c r="N31" s="161" t="s">
        <v>63</v>
      </c>
      <c r="O31" s="3">
        <f t="shared" si="9"/>
        <v>31</v>
      </c>
      <c r="P31" s="86">
        <f t="shared" si="8"/>
        <v>84299</v>
      </c>
    </row>
    <row r="32" spans="2:20" ht="13.5" customHeight="1" x14ac:dyDescent="0.15">
      <c r="H32" s="3">
        <v>20</v>
      </c>
      <c r="I32" s="161" t="s">
        <v>24</v>
      </c>
      <c r="J32" s="13">
        <v>2082</v>
      </c>
      <c r="K32" s="15"/>
      <c r="M32" s="86">
        <f t="shared" si="7"/>
        <v>66097</v>
      </c>
      <c r="N32" s="161" t="s">
        <v>0</v>
      </c>
      <c r="O32" s="3">
        <f t="shared" si="9"/>
        <v>33</v>
      </c>
      <c r="P32" s="86">
        <f t="shared" si="8"/>
        <v>66097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1423</v>
      </c>
      <c r="K33" s="15"/>
      <c r="M33" s="86">
        <f t="shared" si="7"/>
        <v>68022</v>
      </c>
      <c r="N33" s="161" t="s">
        <v>2</v>
      </c>
      <c r="O33" s="3">
        <f t="shared" si="9"/>
        <v>40</v>
      </c>
      <c r="P33" s="86">
        <f t="shared" si="8"/>
        <v>68022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1157</v>
      </c>
      <c r="K34" s="15"/>
      <c r="M34" s="86">
        <f t="shared" si="7"/>
        <v>69883</v>
      </c>
      <c r="N34" s="163" t="s">
        <v>3</v>
      </c>
      <c r="O34" s="3">
        <f t="shared" si="9"/>
        <v>16</v>
      </c>
      <c r="P34" s="86">
        <f t="shared" si="8"/>
        <v>69883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1004</v>
      </c>
      <c r="K35" s="15"/>
      <c r="M35" s="86">
        <f t="shared" si="7"/>
        <v>60254</v>
      </c>
      <c r="N35" s="161" t="s">
        <v>1</v>
      </c>
      <c r="O35" s="3">
        <f t="shared" si="9"/>
        <v>34</v>
      </c>
      <c r="P35" s="86">
        <f t="shared" si="8"/>
        <v>60254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743</v>
      </c>
      <c r="K36" s="15"/>
      <c r="M36" s="86">
        <f t="shared" si="7"/>
        <v>55730</v>
      </c>
      <c r="N36" s="163" t="s">
        <v>7</v>
      </c>
      <c r="O36" s="3">
        <f t="shared" si="9"/>
        <v>13</v>
      </c>
      <c r="P36" s="86">
        <f t="shared" si="8"/>
        <v>55730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664</v>
      </c>
      <c r="K37" s="15"/>
      <c r="M37" s="113">
        <f t="shared" si="7"/>
        <v>45022</v>
      </c>
      <c r="N37" s="380" t="s">
        <v>29</v>
      </c>
      <c r="O37" s="14">
        <f t="shared" si="9"/>
        <v>25</v>
      </c>
      <c r="P37" s="113">
        <f t="shared" si="8"/>
        <v>45022</v>
      </c>
      <c r="S37" s="28"/>
    </row>
    <row r="38" spans="8:21" ht="13.5" customHeight="1" thickTop="1" x14ac:dyDescent="0.15">
      <c r="H38" s="3">
        <v>5</v>
      </c>
      <c r="I38" s="161" t="s">
        <v>12</v>
      </c>
      <c r="J38" s="87">
        <v>637</v>
      </c>
      <c r="K38" s="15"/>
      <c r="M38" s="345">
        <f>SUM(Q13-(Q3+Q4+Q5+Q6+Q7+Q8+Q9+Q10+Q11+Q12))</f>
        <v>355908</v>
      </c>
      <c r="N38" s="414" t="s">
        <v>183</v>
      </c>
      <c r="O38" s="347"/>
      <c r="P38" s="348">
        <f>SUM(M38)</f>
        <v>355908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473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321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235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1527636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197</v>
      </c>
      <c r="D52" s="8" t="s">
        <v>198</v>
      </c>
      <c r="E52" s="24" t="s">
        <v>43</v>
      </c>
      <c r="F52" s="23" t="s">
        <v>42</v>
      </c>
      <c r="G52" s="8" t="s">
        <v>175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487748</v>
      </c>
      <c r="D53" s="87">
        <f t="shared" ref="D53:D63" si="10">SUM(Q3)</f>
        <v>327617</v>
      </c>
      <c r="E53" s="80">
        <f t="shared" ref="E53:E62" si="11">SUM(P16/Q16*100)</f>
        <v>103.2561546424708</v>
      </c>
      <c r="F53" s="20">
        <f t="shared" ref="F53:F63" si="12">SUM(C53/D53*100)</f>
        <v>148.87750025181842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5</v>
      </c>
      <c r="C54" s="417">
        <f t="shared" ref="C54:C62" si="13">SUM(J4)</f>
        <v>136941</v>
      </c>
      <c r="D54" s="87">
        <f t="shared" si="10"/>
        <v>137574</v>
      </c>
      <c r="E54" s="80">
        <f t="shared" si="11"/>
        <v>93.989622369558958</v>
      </c>
      <c r="F54" s="400">
        <f t="shared" si="12"/>
        <v>99.539883989707363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30</v>
      </c>
      <c r="C55" s="417">
        <f t="shared" si="13"/>
        <v>136133</v>
      </c>
      <c r="D55" s="87">
        <f t="shared" si="10"/>
        <v>140503</v>
      </c>
      <c r="E55" s="80">
        <f t="shared" si="11"/>
        <v>100.28804644104257</v>
      </c>
      <c r="F55" s="20">
        <f t="shared" si="12"/>
        <v>96.889746126417236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63</v>
      </c>
      <c r="C56" s="417">
        <f t="shared" si="13"/>
        <v>83224</v>
      </c>
      <c r="D56" s="87">
        <f t="shared" si="10"/>
        <v>84299</v>
      </c>
      <c r="E56" s="80">
        <f t="shared" si="11"/>
        <v>90.134621424626076</v>
      </c>
      <c r="F56" s="20">
        <f t="shared" si="12"/>
        <v>98.72477728086929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0</v>
      </c>
      <c r="C57" s="417">
        <f t="shared" si="13"/>
        <v>80092</v>
      </c>
      <c r="D57" s="87">
        <f t="shared" si="10"/>
        <v>66097</v>
      </c>
      <c r="E57" s="80">
        <f t="shared" si="11"/>
        <v>102.37100093306238</v>
      </c>
      <c r="F57" s="20">
        <f t="shared" si="12"/>
        <v>121.1734269331437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2</v>
      </c>
      <c r="C58" s="417">
        <f t="shared" si="13"/>
        <v>70598</v>
      </c>
      <c r="D58" s="87">
        <f t="shared" si="10"/>
        <v>68022</v>
      </c>
      <c r="E58" s="80">
        <f t="shared" si="11"/>
        <v>102.98459563543003</v>
      </c>
      <c r="F58" s="20">
        <f t="shared" si="12"/>
        <v>103.78701008497251</v>
      </c>
      <c r="G58" s="21"/>
    </row>
    <row r="59" spans="1:19" ht="13.5" customHeight="1" x14ac:dyDescent="0.15">
      <c r="A59" s="9">
        <v>7</v>
      </c>
      <c r="B59" s="163" t="s">
        <v>3</v>
      </c>
      <c r="C59" s="417">
        <f t="shared" si="13"/>
        <v>62114</v>
      </c>
      <c r="D59" s="87">
        <f t="shared" si="10"/>
        <v>69883</v>
      </c>
      <c r="E59" s="80">
        <f t="shared" si="11"/>
        <v>95.849021665329303</v>
      </c>
      <c r="F59" s="20">
        <f t="shared" si="12"/>
        <v>88.882847044345553</v>
      </c>
      <c r="G59" s="21"/>
    </row>
    <row r="60" spans="1:19" ht="13.5" customHeight="1" x14ac:dyDescent="0.15">
      <c r="A60" s="9">
        <v>8</v>
      </c>
      <c r="B60" s="161" t="s">
        <v>1</v>
      </c>
      <c r="C60" s="417">
        <f t="shared" si="13"/>
        <v>60537</v>
      </c>
      <c r="D60" s="87">
        <f t="shared" si="10"/>
        <v>60254</v>
      </c>
      <c r="E60" s="80">
        <f t="shared" si="11"/>
        <v>94.559512652296164</v>
      </c>
      <c r="F60" s="20">
        <f t="shared" si="12"/>
        <v>100.46967836160255</v>
      </c>
      <c r="G60" s="21"/>
    </row>
    <row r="61" spans="1:19" ht="13.5" customHeight="1" x14ac:dyDescent="0.15">
      <c r="A61" s="9">
        <v>9</v>
      </c>
      <c r="B61" s="163" t="s">
        <v>7</v>
      </c>
      <c r="C61" s="417">
        <f t="shared" si="13"/>
        <v>47590</v>
      </c>
      <c r="D61" s="87">
        <f t="shared" si="10"/>
        <v>55730</v>
      </c>
      <c r="E61" s="80">
        <f t="shared" si="11"/>
        <v>105.33888175660719</v>
      </c>
      <c r="F61" s="20">
        <f t="shared" si="12"/>
        <v>85.39386326933429</v>
      </c>
      <c r="G61" s="21"/>
    </row>
    <row r="62" spans="1:19" ht="13.5" customHeight="1" thickBot="1" x14ac:dyDescent="0.2">
      <c r="A62" s="128">
        <v>10</v>
      </c>
      <c r="B62" s="380" t="s">
        <v>29</v>
      </c>
      <c r="C62" s="417">
        <f t="shared" si="13"/>
        <v>45137</v>
      </c>
      <c r="D62" s="129">
        <f t="shared" si="10"/>
        <v>45022</v>
      </c>
      <c r="E62" s="130">
        <f t="shared" si="11"/>
        <v>94.60105212415904</v>
      </c>
      <c r="F62" s="131">
        <f t="shared" si="12"/>
        <v>100.25543067833505</v>
      </c>
      <c r="G62" s="132"/>
    </row>
    <row r="63" spans="1:19" ht="13.5" customHeight="1" thickTop="1" x14ac:dyDescent="0.15">
      <c r="A63" s="115"/>
      <c r="B63" s="133" t="s">
        <v>73</v>
      </c>
      <c r="C63" s="134">
        <f>SUM(J43)</f>
        <v>1527636</v>
      </c>
      <c r="D63" s="134">
        <f t="shared" si="10"/>
        <v>1410909</v>
      </c>
      <c r="E63" s="135">
        <f>SUM(C63/R26*100)</f>
        <v>98.317203882395418</v>
      </c>
      <c r="F63" s="136">
        <f t="shared" si="12"/>
        <v>108.2731770794573</v>
      </c>
      <c r="G63" s="141">
        <v>76.400000000000006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2024-02-05T01:13:48Z</cp:lastPrinted>
  <dcterms:created xsi:type="dcterms:W3CDTF">2004-08-12T01:21:30Z</dcterms:created>
  <dcterms:modified xsi:type="dcterms:W3CDTF">2024-02-05T02:35:04Z</dcterms:modified>
</cp:coreProperties>
</file>