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drawings/drawing18.xml" ContentType="application/vnd.openxmlformats-officedocument.drawingml.chartshapes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ml.chartshapes+xml"/>
  <Override PartName="/xl/charts/chart29.xml" ContentType="application/vnd.openxmlformats-officedocument.drawingml.chart+xml"/>
  <Override PartName="/xl/drawings/drawing23.xml" ContentType="application/vnd.openxmlformats-officedocument.drawingml.chartshapes+xml"/>
  <Override PartName="/xl/charts/chart30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1.xml" ContentType="application/vnd.openxmlformats-officedocument.drawingml.chart+xml"/>
  <Override PartName="/xl/drawings/drawing26.xml" ContentType="application/vnd.openxmlformats-officedocument.drawingml.chartshapes+xml"/>
  <Override PartName="/xl/charts/chart32.xml" ContentType="application/vnd.openxmlformats-officedocument.drawingml.chart+xml"/>
  <Override PartName="/xl/drawings/drawing27.xml" ContentType="application/vnd.openxmlformats-officedocument.drawingml.chartshapes+xml"/>
  <Override PartName="/xl/charts/chart33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34.xml" ContentType="application/vnd.openxmlformats-officedocument.drawingml.chart+xml"/>
  <Override PartName="/xl/drawings/drawing30.xml" ContentType="application/vnd.openxmlformats-officedocument.drawingml.chartshapes+xml"/>
  <Override PartName="/xl/charts/chart35.xml" ContentType="application/vnd.openxmlformats-officedocument.drawingml.chart+xml"/>
  <Override PartName="/xl/drawings/drawing31.xml" ContentType="application/vnd.openxmlformats-officedocument.drawingml.chartshapes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ml.chartshapes+xml"/>
  <Override PartName="/xl/charts/chart38.xml" ContentType="application/vnd.openxmlformats-officedocument.drawingml.chart+xml"/>
  <Override PartName="/xl/drawings/drawing35.xml" ContentType="application/vnd.openxmlformats-officedocument.drawingml.chartshapes+xml"/>
  <Override PartName="/xl/charts/chart3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0.xml" ContentType="application/vnd.openxmlformats-officedocument.drawingml.chart+xml"/>
  <Override PartName="/xl/drawings/drawing38.xml" ContentType="application/vnd.openxmlformats-officedocument.drawingml.chartshapes+xml"/>
  <Override PartName="/xl/charts/chart41.xml" ContentType="application/vnd.openxmlformats-officedocument.drawingml.chart+xml"/>
  <Override PartName="/xl/drawings/drawing39.xml" ContentType="application/vnd.openxmlformats-officedocument.drawingml.chartshapes+xml"/>
  <Override PartName="/xl/charts/chart42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C26FC135-DDE8-44A2-82B7-FF0AC7BFFD58}" xr6:coauthVersionLast="36" xr6:coauthVersionMax="36" xr10:uidLastSave="{00000000-0000-0000-0000-000000000000}"/>
  <bookViews>
    <workbookView xWindow="0" yWindow="0" windowWidth="28800" windowHeight="12135" tabRatio="597" xr2:uid="{00000000-000D-0000-FFFF-FFFF00000000}"/>
  </bookViews>
  <sheets>
    <sheet name="貨物動向目次" sheetId="52" r:id="rId1"/>
    <sheet name="1・面積、会員数" sheetId="61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62" r:id="rId8"/>
    <sheet name="8・保管高" sheetId="57" r:id="rId9"/>
    <sheet name="9・東部・富士" sheetId="58" r:id="rId10"/>
    <sheet name="10・清水・静岡" sheetId="59" r:id="rId11"/>
    <sheet name="11・駿遠・西部" sheetId="60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'1・面積、会員数'!$A$1:$M$38</definedName>
    <definedName name="_xlnm.Print_Area" localSheetId="10">'10・清水・静岡'!$A$1:$G$64</definedName>
    <definedName name="_xlnm.Print_Area" localSheetId="11">'11・駿遠・西部'!$A$1:$G$65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'8・保管高'!$A$1:$G$64</definedName>
    <definedName name="_xlnm.Print_Area" localSheetId="9">'9・東部・富士'!$A$1:$G$64</definedName>
  </definedNames>
  <calcPr calcId="191029"/>
</workbook>
</file>

<file path=xl/calcChain.xml><?xml version="1.0" encoding="utf-8"?>
<calcChain xmlns="http://schemas.openxmlformats.org/spreadsheetml/2006/main">
  <c r="H44" i="15" l="1"/>
  <c r="H44" i="60"/>
  <c r="N30" i="60" s="1"/>
  <c r="E32" i="60" s="1"/>
  <c r="H90" i="62"/>
  <c r="N76" i="62" s="1"/>
  <c r="E65" i="62" s="1"/>
  <c r="N75" i="62"/>
  <c r="E64" i="62" s="1"/>
  <c r="K75" i="62"/>
  <c r="N74" i="62"/>
  <c r="E63" i="62" s="1"/>
  <c r="K74" i="62"/>
  <c r="N73" i="62"/>
  <c r="E62" i="62" s="1"/>
  <c r="K73" i="62"/>
  <c r="N72" i="62"/>
  <c r="E61" i="62" s="1"/>
  <c r="K72" i="62"/>
  <c r="N71" i="62"/>
  <c r="E60" i="62" s="1"/>
  <c r="K71" i="62"/>
  <c r="N70" i="62"/>
  <c r="E59" i="62" s="1"/>
  <c r="K70" i="62"/>
  <c r="N69" i="62"/>
  <c r="E58" i="62" s="1"/>
  <c r="K69" i="62"/>
  <c r="N68" i="62"/>
  <c r="E57" i="62" s="1"/>
  <c r="K68" i="62"/>
  <c r="N67" i="62"/>
  <c r="E56" i="62" s="1"/>
  <c r="K67" i="62"/>
  <c r="N66" i="62"/>
  <c r="E55" i="62" s="1"/>
  <c r="K66" i="62"/>
  <c r="D65" i="62"/>
  <c r="D64" i="62"/>
  <c r="C64" i="62"/>
  <c r="D63" i="62"/>
  <c r="C63" i="62"/>
  <c r="D62" i="62"/>
  <c r="C62" i="62"/>
  <c r="D61" i="62"/>
  <c r="C61" i="62"/>
  <c r="D60" i="62"/>
  <c r="C60" i="62"/>
  <c r="K59" i="62"/>
  <c r="D59" i="62"/>
  <c r="C59" i="62"/>
  <c r="K58" i="62"/>
  <c r="D58" i="62"/>
  <c r="C58" i="62"/>
  <c r="K57" i="62"/>
  <c r="D57" i="62"/>
  <c r="C57" i="62"/>
  <c r="K56" i="62"/>
  <c r="D56" i="62"/>
  <c r="C56" i="62"/>
  <c r="K55" i="62"/>
  <c r="D55" i="62"/>
  <c r="C55" i="62"/>
  <c r="K54" i="62"/>
  <c r="K53" i="62"/>
  <c r="K52" i="62"/>
  <c r="K51" i="62"/>
  <c r="K50" i="62"/>
  <c r="H44" i="62"/>
  <c r="C32" i="62" s="1"/>
  <c r="D32" i="62"/>
  <c r="D31" i="62"/>
  <c r="C31" i="62"/>
  <c r="F31" i="62" s="1"/>
  <c r="D30" i="62"/>
  <c r="C30" i="62"/>
  <c r="N29" i="62"/>
  <c r="E31" i="62" s="1"/>
  <c r="K29" i="62"/>
  <c r="D29" i="62"/>
  <c r="C29" i="62"/>
  <c r="N28" i="62"/>
  <c r="E30" i="62" s="1"/>
  <c r="K28" i="62"/>
  <c r="D28" i="62"/>
  <c r="C28" i="62"/>
  <c r="N27" i="62"/>
  <c r="E29" i="62" s="1"/>
  <c r="K27" i="62"/>
  <c r="D27" i="62"/>
  <c r="C27" i="62"/>
  <c r="N26" i="62"/>
  <c r="E28" i="62" s="1"/>
  <c r="K26" i="62"/>
  <c r="D26" i="62"/>
  <c r="C26" i="62"/>
  <c r="N25" i="62"/>
  <c r="E27" i="62" s="1"/>
  <c r="K25" i="62"/>
  <c r="D25" i="62"/>
  <c r="C25" i="62"/>
  <c r="N24" i="62"/>
  <c r="E26" i="62" s="1"/>
  <c r="K24" i="62"/>
  <c r="D24" i="62"/>
  <c r="C24" i="62"/>
  <c r="N23" i="62"/>
  <c r="E25" i="62" s="1"/>
  <c r="K23" i="62"/>
  <c r="D23" i="62"/>
  <c r="C23" i="62"/>
  <c r="N22" i="62"/>
  <c r="E24" i="62" s="1"/>
  <c r="K22" i="62"/>
  <c r="D22" i="62"/>
  <c r="C22" i="62"/>
  <c r="N21" i="62"/>
  <c r="E23" i="62" s="1"/>
  <c r="K21" i="62"/>
  <c r="N20" i="62"/>
  <c r="E22" i="62" s="1"/>
  <c r="K20" i="62"/>
  <c r="K13" i="62"/>
  <c r="K12" i="62"/>
  <c r="K11" i="62"/>
  <c r="K10" i="62"/>
  <c r="K9" i="62"/>
  <c r="K8" i="62"/>
  <c r="K7" i="62"/>
  <c r="K6" i="62"/>
  <c r="K5" i="62"/>
  <c r="K4" i="62"/>
  <c r="N87" i="51"/>
  <c r="O87" i="51" s="1"/>
  <c r="N86" i="51"/>
  <c r="O86" i="51" s="1"/>
  <c r="N85" i="51"/>
  <c r="O85" i="51" s="1"/>
  <c r="N84" i="51"/>
  <c r="N57" i="51"/>
  <c r="O57" i="51" s="1"/>
  <c r="N56" i="51"/>
  <c r="O56" i="51" s="1"/>
  <c r="N55" i="51"/>
  <c r="O55" i="51" s="1"/>
  <c r="N54" i="51"/>
  <c r="N28" i="51"/>
  <c r="O28" i="51" s="1"/>
  <c r="N27" i="51"/>
  <c r="O27" i="51" s="1"/>
  <c r="N26" i="51"/>
  <c r="O26" i="51" s="1"/>
  <c r="N25" i="51"/>
  <c r="N87" i="56"/>
  <c r="O87" i="56" s="1"/>
  <c r="N86" i="56"/>
  <c r="O86" i="56" s="1"/>
  <c r="N85" i="56"/>
  <c r="O85" i="56" s="1"/>
  <c r="N84" i="56"/>
  <c r="N57" i="56"/>
  <c r="O57" i="56" s="1"/>
  <c r="N56" i="56"/>
  <c r="O56" i="56" s="1"/>
  <c r="N55" i="56"/>
  <c r="O55" i="56" s="1"/>
  <c r="N54" i="56"/>
  <c r="N28" i="56"/>
  <c r="O28" i="56" s="1"/>
  <c r="N27" i="56"/>
  <c r="O27" i="56" s="1"/>
  <c r="N26" i="56"/>
  <c r="O26" i="56" s="1"/>
  <c r="N25" i="56"/>
  <c r="N87" i="49"/>
  <c r="O87" i="49" s="1"/>
  <c r="N86" i="49"/>
  <c r="O86" i="49" s="1"/>
  <c r="N85" i="49"/>
  <c r="O85" i="49" s="1"/>
  <c r="N84" i="49"/>
  <c r="N57" i="49"/>
  <c r="O57" i="49" s="1"/>
  <c r="N56" i="49"/>
  <c r="O56" i="49" s="1"/>
  <c r="N55" i="49"/>
  <c r="O55" i="49" s="1"/>
  <c r="N54" i="49"/>
  <c r="N28" i="49"/>
  <c r="O28" i="49" s="1"/>
  <c r="N27" i="49"/>
  <c r="O27" i="49" s="1"/>
  <c r="N26" i="49"/>
  <c r="O26" i="49" s="1"/>
  <c r="N25" i="49"/>
  <c r="N87" i="48"/>
  <c r="O87" i="48" s="1"/>
  <c r="N86" i="48"/>
  <c r="O86" i="48" s="1"/>
  <c r="N85" i="48"/>
  <c r="N84" i="48"/>
  <c r="N57" i="48"/>
  <c r="O57" i="48" s="1"/>
  <c r="N56" i="48"/>
  <c r="O56" i="48" s="1"/>
  <c r="N55" i="48"/>
  <c r="O55" i="48" s="1"/>
  <c r="N54" i="48"/>
  <c r="N28" i="48"/>
  <c r="O28" i="48" s="1"/>
  <c r="N27" i="48"/>
  <c r="O27" i="48" s="1"/>
  <c r="N26" i="48"/>
  <c r="N25" i="48"/>
  <c r="O26" i="48" s="1"/>
  <c r="N74" i="47"/>
  <c r="O74" i="47" s="1"/>
  <c r="N73" i="47"/>
  <c r="O73" i="47" s="1"/>
  <c r="N72" i="47"/>
  <c r="O72" i="47" s="1"/>
  <c r="N71" i="47"/>
  <c r="N46" i="47"/>
  <c r="O46" i="47" s="1"/>
  <c r="N45" i="47"/>
  <c r="O45" i="47" s="1"/>
  <c r="N44" i="47"/>
  <c r="O44" i="47" s="1"/>
  <c r="N43" i="47"/>
  <c r="N22" i="47"/>
  <c r="O22" i="47" s="1"/>
  <c r="N21" i="47"/>
  <c r="O21" i="47" s="1"/>
  <c r="N20" i="47"/>
  <c r="O20" i="47" s="1"/>
  <c r="N19" i="47"/>
  <c r="N69" i="46"/>
  <c r="O69" i="46" s="1"/>
  <c r="N68" i="46"/>
  <c r="O68" i="46" s="1"/>
  <c r="N67" i="46"/>
  <c r="O67" i="46" s="1"/>
  <c r="N66" i="46"/>
  <c r="N45" i="46"/>
  <c r="O45" i="46" s="1"/>
  <c r="N44" i="46"/>
  <c r="O44" i="46" s="1"/>
  <c r="N43" i="46"/>
  <c r="O43" i="46" s="1"/>
  <c r="N42" i="46"/>
  <c r="N20" i="46"/>
  <c r="O20" i="46" s="1"/>
  <c r="N19" i="46"/>
  <c r="O19" i="46" s="1"/>
  <c r="N18" i="46"/>
  <c r="O18" i="46" s="1"/>
  <c r="N17" i="46"/>
  <c r="N89" i="54"/>
  <c r="O89" i="54" s="1"/>
  <c r="N88" i="54"/>
  <c r="O88" i="54" s="1"/>
  <c r="N87" i="54"/>
  <c r="O87" i="54" s="1"/>
  <c r="N86" i="54"/>
  <c r="N59" i="54"/>
  <c r="O59" i="54" s="1"/>
  <c r="N58" i="54"/>
  <c r="O58" i="54" s="1"/>
  <c r="N57" i="54"/>
  <c r="O57" i="54" s="1"/>
  <c r="N56" i="54"/>
  <c r="N29" i="54"/>
  <c r="O29" i="54" s="1"/>
  <c r="N28" i="54"/>
  <c r="O28" i="54" s="1"/>
  <c r="O27" i="54"/>
  <c r="N27" i="54"/>
  <c r="N26" i="54"/>
  <c r="N4" i="7"/>
  <c r="N5" i="7"/>
  <c r="N6" i="7"/>
  <c r="N7" i="7"/>
  <c r="N8" i="7"/>
  <c r="N9" i="7"/>
  <c r="N10" i="7"/>
  <c r="N11" i="7"/>
  <c r="N12" i="7"/>
  <c r="N3" i="7"/>
  <c r="N90" i="54"/>
  <c r="O90" i="54" s="1"/>
  <c r="N60" i="54"/>
  <c r="O60" i="54" s="1"/>
  <c r="N30" i="54"/>
  <c r="D30" i="15"/>
  <c r="D22" i="15"/>
  <c r="D23" i="15"/>
  <c r="D24" i="15"/>
  <c r="D25" i="15"/>
  <c r="D26" i="15"/>
  <c r="D27" i="15"/>
  <c r="D28" i="15"/>
  <c r="D29" i="15"/>
  <c r="D21" i="15"/>
  <c r="J43" i="57"/>
  <c r="C63" i="57" s="1"/>
  <c r="C54" i="57"/>
  <c r="C55" i="57"/>
  <c r="C56" i="57"/>
  <c r="C57" i="57"/>
  <c r="C58" i="57"/>
  <c r="C59" i="57"/>
  <c r="C60" i="57"/>
  <c r="C61" i="57"/>
  <c r="C62" i="57"/>
  <c r="C53" i="57"/>
  <c r="H90" i="60"/>
  <c r="C65" i="60" s="1"/>
  <c r="N75" i="60"/>
  <c r="E64" i="60" s="1"/>
  <c r="K75" i="60"/>
  <c r="N74" i="60"/>
  <c r="E63" i="60" s="1"/>
  <c r="K74" i="60"/>
  <c r="N73" i="60"/>
  <c r="E62" i="60" s="1"/>
  <c r="K73" i="60"/>
  <c r="N72" i="60"/>
  <c r="E61" i="60" s="1"/>
  <c r="K72" i="60"/>
  <c r="N71" i="60"/>
  <c r="E60" i="60" s="1"/>
  <c r="K71" i="60"/>
  <c r="N70" i="60"/>
  <c r="E59" i="60" s="1"/>
  <c r="K70" i="60"/>
  <c r="N69" i="60"/>
  <c r="E58" i="60" s="1"/>
  <c r="K69" i="60"/>
  <c r="N68" i="60"/>
  <c r="E57" i="60" s="1"/>
  <c r="K68" i="60"/>
  <c r="N67" i="60"/>
  <c r="E56" i="60" s="1"/>
  <c r="K67" i="60"/>
  <c r="N66" i="60"/>
  <c r="E55" i="60" s="1"/>
  <c r="K66" i="60"/>
  <c r="D65" i="60"/>
  <c r="D64" i="60"/>
  <c r="C64" i="60"/>
  <c r="D63" i="60"/>
  <c r="C63" i="60"/>
  <c r="D62" i="60"/>
  <c r="C62" i="60"/>
  <c r="D61" i="60"/>
  <c r="C61" i="60"/>
  <c r="D60" i="60"/>
  <c r="C60" i="60"/>
  <c r="K59" i="60"/>
  <c r="D59" i="60"/>
  <c r="C59" i="60"/>
  <c r="K58" i="60"/>
  <c r="D58" i="60"/>
  <c r="C58" i="60"/>
  <c r="K57" i="60"/>
  <c r="D57" i="60"/>
  <c r="C57" i="60"/>
  <c r="K56" i="60"/>
  <c r="D56" i="60"/>
  <c r="C56" i="60"/>
  <c r="K55" i="60"/>
  <c r="D55" i="60"/>
  <c r="C55" i="60"/>
  <c r="K54" i="60"/>
  <c r="K53" i="60"/>
  <c r="K52" i="60"/>
  <c r="K51" i="60"/>
  <c r="K50" i="60"/>
  <c r="D32" i="60"/>
  <c r="D31" i="60"/>
  <c r="C31" i="60"/>
  <c r="D30" i="60"/>
  <c r="C30" i="60"/>
  <c r="N29" i="60"/>
  <c r="E31" i="60" s="1"/>
  <c r="K29" i="60"/>
  <c r="D29" i="60"/>
  <c r="C29" i="60"/>
  <c r="N28" i="60"/>
  <c r="E30" i="60" s="1"/>
  <c r="K28" i="60"/>
  <c r="D28" i="60"/>
  <c r="C28" i="60"/>
  <c r="N27" i="60"/>
  <c r="E29" i="60" s="1"/>
  <c r="K27" i="60"/>
  <c r="D27" i="60"/>
  <c r="C27" i="60"/>
  <c r="N26" i="60"/>
  <c r="E28" i="60" s="1"/>
  <c r="K26" i="60"/>
  <c r="D26" i="60"/>
  <c r="C26" i="60"/>
  <c r="N25" i="60"/>
  <c r="E27" i="60" s="1"/>
  <c r="K25" i="60"/>
  <c r="D25" i="60"/>
  <c r="C25" i="60"/>
  <c r="N24" i="60"/>
  <c r="E26" i="60" s="1"/>
  <c r="K24" i="60"/>
  <c r="D24" i="60"/>
  <c r="C24" i="60"/>
  <c r="N23" i="60"/>
  <c r="E25" i="60" s="1"/>
  <c r="K23" i="60"/>
  <c r="D23" i="60"/>
  <c r="C23" i="60"/>
  <c r="N22" i="60"/>
  <c r="E24" i="60" s="1"/>
  <c r="K22" i="60"/>
  <c r="D22" i="60"/>
  <c r="C22" i="60"/>
  <c r="N21" i="60"/>
  <c r="E23" i="60" s="1"/>
  <c r="K21" i="60"/>
  <c r="N20" i="60"/>
  <c r="E22" i="60" s="1"/>
  <c r="K20" i="60"/>
  <c r="K13" i="60"/>
  <c r="K12" i="60"/>
  <c r="K11" i="60"/>
  <c r="K10" i="60"/>
  <c r="K9" i="60"/>
  <c r="K8" i="60"/>
  <c r="K7" i="60"/>
  <c r="K6" i="60"/>
  <c r="K5" i="60"/>
  <c r="K4" i="60"/>
  <c r="H90" i="59"/>
  <c r="N77" i="59" s="1"/>
  <c r="E64" i="59" s="1"/>
  <c r="N76" i="59"/>
  <c r="E63" i="59" s="1"/>
  <c r="K76" i="59"/>
  <c r="N75" i="59"/>
  <c r="E62" i="59" s="1"/>
  <c r="K75" i="59"/>
  <c r="N74" i="59"/>
  <c r="E61" i="59" s="1"/>
  <c r="K74" i="59"/>
  <c r="N73" i="59"/>
  <c r="E60" i="59" s="1"/>
  <c r="K73" i="59"/>
  <c r="N72" i="59"/>
  <c r="E59" i="59" s="1"/>
  <c r="K72" i="59"/>
  <c r="N71" i="59"/>
  <c r="E58" i="59" s="1"/>
  <c r="K71" i="59"/>
  <c r="N70" i="59"/>
  <c r="E57" i="59" s="1"/>
  <c r="K70" i="59"/>
  <c r="N69" i="59"/>
  <c r="E56" i="59" s="1"/>
  <c r="K69" i="59"/>
  <c r="N68" i="59"/>
  <c r="E55" i="59" s="1"/>
  <c r="K68" i="59"/>
  <c r="N67" i="59"/>
  <c r="E54" i="59" s="1"/>
  <c r="K67" i="59"/>
  <c r="D64" i="59"/>
  <c r="D63" i="59"/>
  <c r="C63" i="59"/>
  <c r="D62" i="59"/>
  <c r="C62" i="59"/>
  <c r="D61" i="59"/>
  <c r="C61" i="59"/>
  <c r="D60" i="59"/>
  <c r="C60" i="59"/>
  <c r="K59" i="59"/>
  <c r="D59" i="59"/>
  <c r="C59" i="59"/>
  <c r="K58" i="59"/>
  <c r="D58" i="59"/>
  <c r="C58" i="59"/>
  <c r="K57" i="59"/>
  <c r="D57" i="59"/>
  <c r="C57" i="59"/>
  <c r="K56" i="59"/>
  <c r="D56" i="59"/>
  <c r="C56" i="59"/>
  <c r="K55" i="59"/>
  <c r="D55" i="59"/>
  <c r="C55" i="59"/>
  <c r="K54" i="59"/>
  <c r="D54" i="59"/>
  <c r="C54" i="59"/>
  <c r="K53" i="59"/>
  <c r="K52" i="59"/>
  <c r="K51" i="59"/>
  <c r="K50" i="59"/>
  <c r="H44" i="59"/>
  <c r="N29" i="59" s="1"/>
  <c r="E31" i="59" s="1"/>
  <c r="D31" i="59"/>
  <c r="D30" i="59"/>
  <c r="C30" i="59"/>
  <c r="D29" i="59"/>
  <c r="C29" i="59"/>
  <c r="N28" i="59"/>
  <c r="E30" i="59" s="1"/>
  <c r="K28" i="59"/>
  <c r="D28" i="59"/>
  <c r="C28" i="59"/>
  <c r="N27" i="59"/>
  <c r="E29" i="59" s="1"/>
  <c r="K27" i="59"/>
  <c r="D27" i="59"/>
  <c r="C27" i="59"/>
  <c r="N26" i="59"/>
  <c r="E28" i="59" s="1"/>
  <c r="K26" i="59"/>
  <c r="D26" i="59"/>
  <c r="C26" i="59"/>
  <c r="N25" i="59"/>
  <c r="E27" i="59" s="1"/>
  <c r="K25" i="59"/>
  <c r="D25" i="59"/>
  <c r="C25" i="59"/>
  <c r="N24" i="59"/>
  <c r="E26" i="59" s="1"/>
  <c r="K24" i="59"/>
  <c r="D24" i="59"/>
  <c r="C24" i="59"/>
  <c r="N23" i="59"/>
  <c r="E25" i="59" s="1"/>
  <c r="K23" i="59"/>
  <c r="D23" i="59"/>
  <c r="C23" i="59"/>
  <c r="N22" i="59"/>
  <c r="E24" i="59" s="1"/>
  <c r="K22" i="59"/>
  <c r="D22" i="59"/>
  <c r="C22" i="59"/>
  <c r="N21" i="59"/>
  <c r="E23" i="59" s="1"/>
  <c r="K21" i="59"/>
  <c r="D21" i="59"/>
  <c r="C21" i="59"/>
  <c r="N20" i="59"/>
  <c r="E22" i="59" s="1"/>
  <c r="K20" i="59"/>
  <c r="N19" i="59"/>
  <c r="E21" i="59" s="1"/>
  <c r="K19" i="59"/>
  <c r="K13" i="59"/>
  <c r="K12" i="59"/>
  <c r="K11" i="59"/>
  <c r="K10" i="59"/>
  <c r="K9" i="59"/>
  <c r="K8" i="59"/>
  <c r="K7" i="59"/>
  <c r="K6" i="59"/>
  <c r="K5" i="59"/>
  <c r="K4" i="59"/>
  <c r="H89" i="58"/>
  <c r="N73" i="58" s="1"/>
  <c r="E64" i="58" s="1"/>
  <c r="N72" i="58"/>
  <c r="E63" i="58" s="1"/>
  <c r="N71" i="58"/>
  <c r="E62" i="58" s="1"/>
  <c r="N70" i="58"/>
  <c r="E61" i="58" s="1"/>
  <c r="N69" i="58"/>
  <c r="E60" i="58" s="1"/>
  <c r="N68" i="58"/>
  <c r="E59" i="58" s="1"/>
  <c r="N67" i="58"/>
  <c r="E58" i="58" s="1"/>
  <c r="N66" i="58"/>
  <c r="E57" i="58" s="1"/>
  <c r="N65" i="58"/>
  <c r="E56" i="58" s="1"/>
  <c r="N64" i="58"/>
  <c r="E55" i="58" s="1"/>
  <c r="D64" i="58"/>
  <c r="N63" i="58"/>
  <c r="E54" i="58" s="1"/>
  <c r="D63" i="58"/>
  <c r="C63" i="58"/>
  <c r="D62" i="58"/>
  <c r="C62" i="58"/>
  <c r="D61" i="58"/>
  <c r="C61" i="58"/>
  <c r="D60" i="58"/>
  <c r="C60" i="58"/>
  <c r="D59" i="58"/>
  <c r="C59" i="58"/>
  <c r="K58" i="58"/>
  <c r="K72" i="58" s="1"/>
  <c r="D58" i="58"/>
  <c r="C58" i="58"/>
  <c r="K57" i="58"/>
  <c r="K71" i="58" s="1"/>
  <c r="D57" i="58"/>
  <c r="C57" i="58"/>
  <c r="K56" i="58"/>
  <c r="K70" i="58" s="1"/>
  <c r="D56" i="58"/>
  <c r="C56" i="58"/>
  <c r="K55" i="58"/>
  <c r="K69" i="58" s="1"/>
  <c r="D55" i="58"/>
  <c r="C55" i="58"/>
  <c r="K54" i="58"/>
  <c r="K68" i="58" s="1"/>
  <c r="D54" i="58"/>
  <c r="C54" i="58"/>
  <c r="K53" i="58"/>
  <c r="K67" i="58" s="1"/>
  <c r="K52" i="58"/>
  <c r="K66" i="58" s="1"/>
  <c r="K51" i="58"/>
  <c r="K65" i="58" s="1"/>
  <c r="K50" i="58"/>
  <c r="K64" i="58" s="1"/>
  <c r="K49" i="58"/>
  <c r="K63" i="58" s="1"/>
  <c r="H44" i="58"/>
  <c r="C32" i="58" s="1"/>
  <c r="D32" i="58"/>
  <c r="D31" i="58"/>
  <c r="C31" i="58"/>
  <c r="D30" i="58"/>
  <c r="C30" i="58"/>
  <c r="D29" i="58"/>
  <c r="C29" i="58"/>
  <c r="D28" i="58"/>
  <c r="C28" i="58"/>
  <c r="D27" i="58"/>
  <c r="C27" i="58"/>
  <c r="D26" i="58"/>
  <c r="C26" i="58"/>
  <c r="N25" i="58"/>
  <c r="E31" i="58" s="1"/>
  <c r="K25" i="58"/>
  <c r="D25" i="58"/>
  <c r="C25" i="58"/>
  <c r="N24" i="58"/>
  <c r="E30" i="58" s="1"/>
  <c r="K24" i="58"/>
  <c r="D24" i="58"/>
  <c r="C24" i="58"/>
  <c r="N23" i="58"/>
  <c r="E29" i="58" s="1"/>
  <c r="K23" i="58"/>
  <c r="D23" i="58"/>
  <c r="C23" i="58"/>
  <c r="N22" i="58"/>
  <c r="E28" i="58" s="1"/>
  <c r="K22" i="58"/>
  <c r="D22" i="58"/>
  <c r="C22" i="58"/>
  <c r="N21" i="58"/>
  <c r="E27" i="58" s="1"/>
  <c r="K21" i="58"/>
  <c r="N20" i="58"/>
  <c r="E26" i="58" s="1"/>
  <c r="K20" i="58"/>
  <c r="N19" i="58"/>
  <c r="E25" i="58" s="1"/>
  <c r="K19" i="58"/>
  <c r="N18" i="58"/>
  <c r="E24" i="58" s="1"/>
  <c r="K18" i="58"/>
  <c r="N17" i="58"/>
  <c r="E23" i="58" s="1"/>
  <c r="K17" i="58"/>
  <c r="N16" i="58"/>
  <c r="E22" i="58" s="1"/>
  <c r="K16" i="58"/>
  <c r="K13" i="58"/>
  <c r="K12" i="58"/>
  <c r="K11" i="58"/>
  <c r="K10" i="58"/>
  <c r="K9" i="58"/>
  <c r="K8" i="58"/>
  <c r="K7" i="58"/>
  <c r="K6" i="58"/>
  <c r="K5" i="58"/>
  <c r="K4" i="58"/>
  <c r="D63" i="57"/>
  <c r="D62" i="57"/>
  <c r="D61" i="57"/>
  <c r="D60" i="57"/>
  <c r="D59" i="57"/>
  <c r="D58" i="57"/>
  <c r="D57" i="57"/>
  <c r="D56" i="57"/>
  <c r="D55" i="57"/>
  <c r="D54" i="57"/>
  <c r="D53" i="57"/>
  <c r="M38" i="57"/>
  <c r="P38" i="57" s="1"/>
  <c r="P37" i="57"/>
  <c r="M37" i="57"/>
  <c r="P36" i="57"/>
  <c r="M36" i="57"/>
  <c r="P35" i="57"/>
  <c r="M35" i="57"/>
  <c r="P34" i="57"/>
  <c r="M34" i="57"/>
  <c r="P33" i="57"/>
  <c r="M33" i="57"/>
  <c r="P32" i="57"/>
  <c r="M32" i="57"/>
  <c r="P31" i="57"/>
  <c r="M31" i="57"/>
  <c r="P30" i="57"/>
  <c r="M30" i="57"/>
  <c r="P29" i="57"/>
  <c r="M29" i="57"/>
  <c r="P28" i="57"/>
  <c r="M28" i="57"/>
  <c r="O12" i="57"/>
  <c r="O25" i="57" s="1"/>
  <c r="N12" i="57"/>
  <c r="M25" i="57" s="1"/>
  <c r="L12" i="57"/>
  <c r="O37" i="57" s="1"/>
  <c r="O11" i="57"/>
  <c r="O24" i="57" s="1"/>
  <c r="N11" i="57"/>
  <c r="M24" i="57" s="1"/>
  <c r="P24" i="57" s="1"/>
  <c r="L11" i="57"/>
  <c r="L24" i="57" s="1"/>
  <c r="O10" i="57"/>
  <c r="O23" i="57" s="1"/>
  <c r="N10" i="57"/>
  <c r="M23" i="57" s="1"/>
  <c r="P23" i="57" s="1"/>
  <c r="L10" i="57"/>
  <c r="O35" i="57" s="1"/>
  <c r="O9" i="57"/>
  <c r="O22" i="57" s="1"/>
  <c r="N9" i="57"/>
  <c r="M22" i="57" s="1"/>
  <c r="P22" i="57" s="1"/>
  <c r="L9" i="57"/>
  <c r="L22" i="57" s="1"/>
  <c r="O8" i="57"/>
  <c r="O21" i="57" s="1"/>
  <c r="N8" i="57"/>
  <c r="M21" i="57" s="1"/>
  <c r="P21" i="57" s="1"/>
  <c r="L8" i="57"/>
  <c r="O33" i="57" s="1"/>
  <c r="O7" i="57"/>
  <c r="O20" i="57" s="1"/>
  <c r="N7" i="57"/>
  <c r="M20" i="57" s="1"/>
  <c r="P20" i="57" s="1"/>
  <c r="L7" i="57"/>
  <c r="O32" i="57" s="1"/>
  <c r="O6" i="57"/>
  <c r="O19" i="57" s="1"/>
  <c r="N6" i="57"/>
  <c r="M19" i="57" s="1"/>
  <c r="P19" i="57" s="1"/>
  <c r="L6" i="57"/>
  <c r="O31" i="57" s="1"/>
  <c r="O5" i="57"/>
  <c r="O18" i="57" s="1"/>
  <c r="N5" i="57"/>
  <c r="M18" i="57" s="1"/>
  <c r="P18" i="57" s="1"/>
  <c r="L5" i="57"/>
  <c r="L18" i="57" s="1"/>
  <c r="O4" i="57"/>
  <c r="O17" i="57" s="1"/>
  <c r="N4" i="57"/>
  <c r="M17" i="57" s="1"/>
  <c r="L4" i="57"/>
  <c r="O29" i="57" s="1"/>
  <c r="O3" i="57"/>
  <c r="O16" i="57" s="1"/>
  <c r="N3" i="57"/>
  <c r="M16" i="57" s="1"/>
  <c r="P16" i="57" s="1"/>
  <c r="L3" i="57"/>
  <c r="O28" i="57" s="1"/>
  <c r="F62" i="62" l="1"/>
  <c r="F60" i="62"/>
  <c r="F29" i="62"/>
  <c r="F23" i="62"/>
  <c r="F59" i="62"/>
  <c r="F63" i="62"/>
  <c r="F61" i="62"/>
  <c r="F56" i="62"/>
  <c r="F55" i="62"/>
  <c r="F57" i="62"/>
  <c r="F58" i="62"/>
  <c r="F64" i="62"/>
  <c r="F25" i="62"/>
  <c r="F32" i="62"/>
  <c r="F27" i="62"/>
  <c r="F22" i="62"/>
  <c r="F26" i="62"/>
  <c r="F28" i="62"/>
  <c r="F24" i="62"/>
  <c r="F30" i="62"/>
  <c r="N30" i="62"/>
  <c r="E32" i="62" s="1"/>
  <c r="C65" i="62"/>
  <c r="F65" i="62" s="1"/>
  <c r="O30" i="54"/>
  <c r="E59" i="57"/>
  <c r="P17" i="57"/>
  <c r="E54" i="57" s="1"/>
  <c r="E60" i="57"/>
  <c r="E56" i="57"/>
  <c r="P25" i="57"/>
  <c r="E62" i="57" s="1"/>
  <c r="E53" i="57"/>
  <c r="E55" i="57"/>
  <c r="E57" i="57"/>
  <c r="E58" i="57"/>
  <c r="E61" i="57"/>
  <c r="F26" i="59"/>
  <c r="F28" i="59"/>
  <c r="F62" i="58"/>
  <c r="F56" i="57"/>
  <c r="F53" i="57"/>
  <c r="F59" i="57"/>
  <c r="F55" i="57"/>
  <c r="F62" i="57"/>
  <c r="L16" i="57"/>
  <c r="L25" i="57"/>
  <c r="F54" i="57"/>
  <c r="F27" i="59"/>
  <c r="F59" i="59"/>
  <c r="F30" i="59"/>
  <c r="F60" i="60"/>
  <c r="F21" i="59"/>
  <c r="F29" i="58"/>
  <c r="F26" i="60"/>
  <c r="F62" i="60"/>
  <c r="F65" i="60"/>
  <c r="F64" i="60"/>
  <c r="F59" i="60"/>
  <c r="N76" i="60"/>
  <c r="E65" i="60" s="1"/>
  <c r="F57" i="60"/>
  <c r="F55" i="60"/>
  <c r="F58" i="60"/>
  <c r="F61" i="60"/>
  <c r="F56" i="60"/>
  <c r="F63" i="60"/>
  <c r="F27" i="60"/>
  <c r="F24" i="60"/>
  <c r="F22" i="60"/>
  <c r="F31" i="60"/>
  <c r="C32" i="60"/>
  <c r="F32" i="60" s="1"/>
  <c r="F29" i="60"/>
  <c r="F25" i="60"/>
  <c r="F30" i="60"/>
  <c r="F23" i="60"/>
  <c r="F28" i="60"/>
  <c r="F63" i="59"/>
  <c r="F57" i="59"/>
  <c r="F55" i="59"/>
  <c r="F61" i="59"/>
  <c r="F60" i="59"/>
  <c r="F56" i="59"/>
  <c r="F58" i="59"/>
  <c r="F62" i="59"/>
  <c r="F54" i="59"/>
  <c r="F24" i="59"/>
  <c r="F22" i="59"/>
  <c r="F29" i="59"/>
  <c r="F25" i="59"/>
  <c r="F23" i="59"/>
  <c r="C31" i="59"/>
  <c r="F31" i="59" s="1"/>
  <c r="C64" i="59"/>
  <c r="F64" i="59" s="1"/>
  <c r="F63" i="58"/>
  <c r="F60" i="58"/>
  <c r="F59" i="58"/>
  <c r="F57" i="58"/>
  <c r="F61" i="58"/>
  <c r="F58" i="58"/>
  <c r="F55" i="58"/>
  <c r="F56" i="58"/>
  <c r="F54" i="58"/>
  <c r="F31" i="58"/>
  <c r="F28" i="58"/>
  <c r="F26" i="58"/>
  <c r="F23" i="58"/>
  <c r="F22" i="58"/>
  <c r="F25" i="58"/>
  <c r="N26" i="58"/>
  <c r="E32" i="58" s="1"/>
  <c r="F24" i="58"/>
  <c r="F32" i="58"/>
  <c r="F27" i="58"/>
  <c r="F30" i="58"/>
  <c r="C64" i="58"/>
  <c r="F64" i="58" s="1"/>
  <c r="F58" i="57"/>
  <c r="F60" i="57"/>
  <c r="F61" i="57"/>
  <c r="F57" i="57"/>
  <c r="N13" i="57"/>
  <c r="L19" i="57"/>
  <c r="F63" i="57"/>
  <c r="E63" i="57"/>
  <c r="O30" i="57"/>
  <c r="O34" i="57"/>
  <c r="L17" i="57"/>
  <c r="L20" i="57"/>
  <c r="L23" i="57"/>
  <c r="M26" i="57"/>
  <c r="P26" i="57" s="1"/>
  <c r="O36" i="57"/>
  <c r="L21" i="57"/>
  <c r="J43" i="7" l="1"/>
  <c r="N13" i="7" s="1"/>
  <c r="H44" i="8" l="1"/>
  <c r="D63" i="7" l="1"/>
  <c r="L11" i="41" l="1"/>
  <c r="L12" i="41"/>
  <c r="L13" i="41"/>
  <c r="L14" i="41"/>
  <c r="L15" i="41"/>
  <c r="L16" i="41"/>
  <c r="D23" i="8" l="1"/>
  <c r="D26" i="8" l="1"/>
  <c r="N64" i="8" l="1"/>
  <c r="N65" i="8"/>
  <c r="N66" i="8"/>
  <c r="N67" i="8"/>
  <c r="N68" i="8"/>
  <c r="N69" i="8"/>
  <c r="N70" i="8"/>
  <c r="N71" i="8"/>
  <c r="N72" i="8"/>
  <c r="N63" i="8"/>
  <c r="D61" i="8" l="1"/>
  <c r="D62" i="15"/>
  <c r="M8" i="41"/>
  <c r="L17" i="41" s="1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D61" i="15"/>
  <c r="C27" i="8" l="1"/>
  <c r="D27" i="8"/>
  <c r="N21" i="8"/>
  <c r="E27" i="8" s="1"/>
  <c r="C30" i="8"/>
  <c r="D30" i="8"/>
  <c r="N26" i="8"/>
  <c r="E32" i="8" s="1"/>
  <c r="C31" i="8"/>
  <c r="D31" i="8"/>
  <c r="N25" i="8"/>
  <c r="E31" i="8" s="1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E63" i="8"/>
  <c r="C63" i="8"/>
  <c r="D63" i="8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F26" i="15" s="1"/>
  <c r="C27" i="15"/>
  <c r="C28" i="15"/>
  <c r="C29" i="15"/>
  <c r="C30" i="15"/>
  <c r="C21" i="15"/>
  <c r="N20" i="15"/>
  <c r="E22" i="15" s="1"/>
  <c r="D32" i="8"/>
  <c r="C61" i="15"/>
  <c r="F61" i="15" s="1"/>
  <c r="E61" i="15"/>
  <c r="K19" i="15"/>
  <c r="N19" i="15"/>
  <c r="E21" i="15" s="1"/>
  <c r="K20" i="15"/>
  <c r="K21" i="15"/>
  <c r="N21" i="15"/>
  <c r="E23" i="15" s="1"/>
  <c r="K22" i="15"/>
  <c r="N22" i="15"/>
  <c r="E24" i="15" s="1"/>
  <c r="K23" i="15"/>
  <c r="N23" i="15"/>
  <c r="E25" i="15" s="1"/>
  <c r="K24" i="15"/>
  <c r="N24" i="15"/>
  <c r="E26" i="15" s="1"/>
  <c r="K25" i="15"/>
  <c r="N25" i="15"/>
  <c r="E27" i="15" s="1"/>
  <c r="K26" i="15"/>
  <c r="N26" i="15"/>
  <c r="E28" i="15" s="1"/>
  <c r="K27" i="15"/>
  <c r="N27" i="15"/>
  <c r="E29" i="15" s="1"/>
  <c r="K28" i="15"/>
  <c r="N28" i="15"/>
  <c r="E30" i="15" s="1"/>
  <c r="N29" i="15"/>
  <c r="E31" i="15" s="1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M16" i="7"/>
  <c r="O3" i="7"/>
  <c r="O16" i="7" s="1"/>
  <c r="L4" i="7"/>
  <c r="O29" i="7" s="1"/>
  <c r="M17" i="7"/>
  <c r="P17" i="7" s="1"/>
  <c r="E54" i="7" s="1"/>
  <c r="O4" i="7"/>
  <c r="O17" i="7" s="1"/>
  <c r="L5" i="7"/>
  <c r="O30" i="7" s="1"/>
  <c r="M18" i="7"/>
  <c r="P18" i="7" s="1"/>
  <c r="E55" i="7" s="1"/>
  <c r="O5" i="7"/>
  <c r="O18" i="7" s="1"/>
  <c r="L6" i="7"/>
  <c r="O31" i="7" s="1"/>
  <c r="M19" i="7"/>
  <c r="P19" i="7" s="1"/>
  <c r="E56" i="7" s="1"/>
  <c r="O6" i="7"/>
  <c r="O19" i="7" s="1"/>
  <c r="L7" i="7"/>
  <c r="O32" i="7" s="1"/>
  <c r="M20" i="7"/>
  <c r="P20" i="7" s="1"/>
  <c r="E57" i="7" s="1"/>
  <c r="O7" i="7"/>
  <c r="O20" i="7" s="1"/>
  <c r="L8" i="7"/>
  <c r="L21" i="7" s="1"/>
  <c r="M21" i="7"/>
  <c r="P21" i="7" s="1"/>
  <c r="E58" i="7" s="1"/>
  <c r="O8" i="7"/>
  <c r="O21" i="7" s="1"/>
  <c r="L9" i="7"/>
  <c r="O34" i="7" s="1"/>
  <c r="M22" i="7"/>
  <c r="P22" i="7" s="1"/>
  <c r="E59" i="7" s="1"/>
  <c r="O9" i="7"/>
  <c r="O22" i="7" s="1"/>
  <c r="L10" i="7"/>
  <c r="O35" i="7" s="1"/>
  <c r="M23" i="7"/>
  <c r="P23" i="7" s="1"/>
  <c r="E60" i="7" s="1"/>
  <c r="O10" i="7"/>
  <c r="O23" i="7" s="1"/>
  <c r="L11" i="7"/>
  <c r="O36" i="7" s="1"/>
  <c r="M24" i="7"/>
  <c r="P24" i="7" s="1"/>
  <c r="E61" i="7" s="1"/>
  <c r="O11" i="7"/>
  <c r="O24" i="7" s="1"/>
  <c r="L12" i="7"/>
  <c r="L25" i="7" s="1"/>
  <c r="M25" i="7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F25" i="8"/>
  <c r="F60" i="8"/>
  <c r="L23" i="7"/>
  <c r="L19" i="7"/>
  <c r="F63" i="8"/>
  <c r="F26" i="8"/>
  <c r="F28" i="8"/>
  <c r="F21" i="15"/>
  <c r="C64" i="15"/>
  <c r="F64" i="15" s="1"/>
  <c r="N77" i="15"/>
  <c r="E64" i="15" s="1"/>
  <c r="F23" i="15"/>
  <c r="F29" i="15"/>
  <c r="F27" i="15"/>
  <c r="F25" i="15"/>
  <c r="F56" i="8"/>
  <c r="C32" i="8"/>
  <c r="F32" i="8" s="1"/>
  <c r="L20" i="7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F62" i="15"/>
  <c r="F59" i="15"/>
  <c r="F58" i="15"/>
  <c r="F57" i="15"/>
  <c r="F56" i="15"/>
  <c r="F55" i="15"/>
  <c r="F54" i="15"/>
  <c r="F30" i="15"/>
  <c r="F28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<sst xmlns="http://schemas.openxmlformats.org/spreadsheetml/2006/main" count="1665" uniqueCount="211">
  <si>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</si>
  <si>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</si>
  <si>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</si>
  <si>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</si>
  <si>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</si>
  <si>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</si>
  <si>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</si>
  <si>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</si>
  <si>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</si>
  <si>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</si>
  <si>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</si>
  <si>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</si>
  <si>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</si>
  <si>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</si>
  <si>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</si>
  <si>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</si>
  <si>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</si>
  <si>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</si>
  <si>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</si>
  <si>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</si>
  <si>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</si>
  <si>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</si>
  <si>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</si>
  <si>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</si>
  <si>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</si>
  <si>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</si>
  <si>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</si>
  <si>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</si>
  <si>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</si>
  <si>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</si>
  <si>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</si>
  <si>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</si>
  <si>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</si>
  <si>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</si>
  <si>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</si>
  <si>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</si>
  <si>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</si>
  <si>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</si>
  <si>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</si>
  <si>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</si>
  <si>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</si>
  <si>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</si>
  <si>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</si>
  <si>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</si>
  <si>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</si>
  <si>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</si>
  <si>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</si>
  <si>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</si>
  <si>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合計</t>
    <rPh sb="0" eb="2">
      <t>ゴウケイ</t>
    </rPh>
    <phoneticPr fontId="13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</si>
  <si>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</si>
  <si>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</si>
  <si>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</si>
  <si>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</si>
  <si>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</si>
  <si>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</si>
  <si>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</si>
  <si>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</si>
  <si>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</si>
  <si>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</si>
  <si>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</si>
  <si>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</si>
  <si>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</si>
  <si>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</si>
  <si>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</si>
  <si>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</si>
  <si>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</si>
  <si>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</si>
  <si>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</si>
  <si>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</si>
  <si>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</si>
  <si>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</si>
  <si>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</si>
  <si>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</si>
  <si>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</si>
  <si>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</si>
  <si>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</si>
  <si>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</si>
  <si>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</si>
  <si>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</si>
  <si>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</si>
  <si>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</si>
  <si>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</si>
  <si>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</si>
  <si>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</si>
  <si>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</si>
  <si>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</si>
  <si>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</si>
  <si>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</si>
  <si>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</si>
  <si>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</si>
  <si>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</si>
  <si>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４０品目合計</t>
    <rPh sb="2" eb="4">
      <t>ヒンモク</t>
    </rPh>
    <rPh sb="4" eb="6">
      <t>ゴウケイ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</si>
  <si>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</si>
  <si>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</si>
  <si>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3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</si>
  <si>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</si>
  <si>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</si>
  <si>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</si>
  <si>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</si>
  <si>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</si>
  <si>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</si>
  <si>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</si>
  <si>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</si>
  <si>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</si>
  <si>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</si>
  <si>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</si>
  <si>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</si>
  <si>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</si>
  <si>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</si>
  <si>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</si>
  <si>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</si>
  <si>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</si>
  <si>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</si>
  <si>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</si>
  <si>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</si>
  <si>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</si>
  <si>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</si>
  <si>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</si>
  <si>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</si>
  <si>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</si>
  <si>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</si>
  <si>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</si>
  <si>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</si>
  <si>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</si>
  <si>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</si>
  <si>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</si>
  <si>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</si>
  <si>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</si>
  <si>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</si>
  <si>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</si>
  <si>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</si>
  <si>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</si>
  <si>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</si>
  <si>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</si>
  <si>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</si>
  <si>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</si>
  <si>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</si>
  <si>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</si>
  <si>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</si>
  <si>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</si>
  <si>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</si>
  <si>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</si>
  <si>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</si>
  <si>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</si>
  <si>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</si>
  <si>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</si>
  <si>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</si>
  <si>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</si>
  <si>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</si>
  <si>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</si>
  <si>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</si>
  <si>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</si>
  <si>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</si>
  <si>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平成25年</t>
    <rPh sb="0" eb="2">
      <t>ヘイセイ</t>
    </rPh>
    <rPh sb="4" eb="5">
      <t>ネン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</si>
  <si>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</si>
  <si>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</si>
  <si>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</si>
  <si>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</si>
  <si>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</si>
  <si>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</si>
  <si>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</si>
  <si>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</si>
  <si>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</si>
  <si>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</si>
  <si>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</si>
  <si>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</si>
  <si>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</si>
  <si>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</si>
  <si>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</si>
  <si>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</si>
  <si>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</si>
  <si>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</si>
  <si>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</si>
  <si>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トン数</t>
    <rPh sb="2" eb="3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</si>
  <si>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</si>
  <si>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回転率（％）</t>
    <rPh sb="0" eb="3">
      <t>カイテンリツ</t>
    </rPh>
    <phoneticPr fontId="2"/>
  </si>
  <si>
    <t>合計</t>
    <rPh sb="0" eb="2">
      <t>ゴウケイ</t>
    </rPh>
    <phoneticPr fontId="2"/>
  </si>
  <si>
    <t>在貨面積</t>
    <rPh sb="0" eb="1">
      <t>ザイ</t>
    </rPh>
    <rPh sb="1" eb="2">
      <t>カ</t>
    </rPh>
    <rPh sb="2" eb="4">
      <t>メンセキ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</si>
  <si>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</si>
  <si>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t>4年（値）</t>
    <rPh sb="1" eb="2">
      <t>ネン</t>
    </rPh>
    <rPh sb="3" eb="4">
      <t>アタイ</t>
    </rPh>
    <phoneticPr fontId="2"/>
  </si>
  <si>
    <t>4年（％）</t>
    <rPh sb="1" eb="2">
      <t>ネン</t>
    </rPh>
    <phoneticPr fontId="2"/>
  </si>
  <si>
    <t>令和4年</t>
    <rPh sb="0" eb="1">
      <t>レイ</t>
    </rPh>
    <rPh sb="1" eb="2">
      <t>ワ</t>
    </rPh>
    <rPh sb="3" eb="4">
      <t>ネン</t>
    </rPh>
    <phoneticPr fontId="13"/>
  </si>
  <si>
    <t>その他</t>
    <rPh sb="2" eb="3">
      <t>タ</t>
    </rPh>
    <phoneticPr fontId="2"/>
  </si>
  <si>
    <t>令和3年</t>
    <phoneticPr fontId="2"/>
  </si>
  <si>
    <t>前月</t>
    <rPh sb="0" eb="2">
      <t>ゼンゲツ</t>
    </rPh>
    <phoneticPr fontId="2"/>
  </si>
  <si>
    <t>令和5年</t>
    <rPh sb="0" eb="1">
      <t>レイ</t>
    </rPh>
    <rPh sb="1" eb="2">
      <t>ワ</t>
    </rPh>
    <rPh sb="3" eb="4">
      <t>ネン</t>
    </rPh>
    <phoneticPr fontId="2"/>
  </si>
  <si>
    <t>5年（値）</t>
    <rPh sb="1" eb="2">
      <t>ネン</t>
    </rPh>
    <rPh sb="3" eb="4">
      <t>アタイ</t>
    </rPh>
    <phoneticPr fontId="2"/>
  </si>
  <si>
    <t>5年（％）</t>
    <rPh sb="1" eb="2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</si>
  <si>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</si>
  <si>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</si>
  <si>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</si>
  <si>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</si>
  <si>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1">
      <t>レイ</t>
    </rPh>
    <rPh sb="1" eb="2">
      <t>ワ</t>
    </rPh>
    <rPh sb="3" eb="4">
      <t>ネン</t>
    </rPh>
    <phoneticPr fontId="13"/>
  </si>
  <si>
    <t>令和４年</t>
    <rPh sb="0" eb="2">
      <t>レイワ</t>
    </rPh>
    <rPh sb="3" eb="4">
      <t>ネン</t>
    </rPh>
    <phoneticPr fontId="13"/>
  </si>
  <si>
    <t>令和５年</t>
    <rPh sb="0" eb="2">
      <t>レイワ</t>
    </rPh>
    <rPh sb="3" eb="4">
      <t>ネン</t>
    </rPh>
    <phoneticPr fontId="13"/>
  </si>
  <si>
    <t>令和 5年</t>
    <rPh sb="0" eb="1">
      <t>レイ</t>
    </rPh>
    <rPh sb="1" eb="2">
      <t>ワ</t>
    </rPh>
    <rPh sb="4" eb="5">
      <t>ネン</t>
    </rPh>
    <phoneticPr fontId="2"/>
  </si>
  <si>
    <t>令和 4年</t>
    <rPh sb="0" eb="1">
      <t>レイ</t>
    </rPh>
    <rPh sb="1" eb="2">
      <t>ワ</t>
    </rPh>
    <rPh sb="4" eb="5">
      <t>ネン</t>
    </rPh>
    <phoneticPr fontId="2"/>
  </si>
  <si>
    <t>前月</t>
    <rPh sb="0" eb="2">
      <t>ゼンゲツ</t>
    </rPh>
    <phoneticPr fontId="2"/>
  </si>
  <si>
    <t>令和4年</t>
    <phoneticPr fontId="2"/>
  </si>
  <si>
    <r>
      <t xml:space="preserve">所管面積　     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11" eb="12">
      <t>マン</t>
    </rPh>
    <phoneticPr fontId="2"/>
  </si>
  <si>
    <t>23，394 ㎡</t>
    <phoneticPr fontId="2"/>
  </si>
  <si>
    <t>18，609 ㎡</t>
    <phoneticPr fontId="2"/>
  </si>
  <si>
    <t>3，457　㎡</t>
    <phoneticPr fontId="2"/>
  </si>
  <si>
    <t>令和5年11月</t>
    <rPh sb="6" eb="7">
      <t>ガツ</t>
    </rPh>
    <phoneticPr fontId="2"/>
  </si>
  <si>
    <t xml:space="preserve">                       令和5年11月所管面（1～3類）</t>
    <rPh sb="23" eb="24">
      <t>レイ</t>
    </rPh>
    <rPh sb="24" eb="25">
      <t>ワ</t>
    </rPh>
    <rPh sb="26" eb="27">
      <t>ネン</t>
    </rPh>
    <rPh sb="29" eb="30">
      <t>ガツ</t>
    </rPh>
    <rPh sb="30" eb="32">
      <t>ショカン</t>
    </rPh>
    <rPh sb="32" eb="33">
      <t>メン</t>
    </rPh>
    <rPh sb="37" eb="38">
      <t>ルイ</t>
    </rPh>
    <phoneticPr fontId="2"/>
  </si>
  <si>
    <r>
      <t>99，994  m</t>
    </r>
    <r>
      <rPr>
        <sz val="8"/>
        <rFont val="ＭＳ Ｐゴシック"/>
        <family val="3"/>
        <charset val="128"/>
      </rPr>
      <t>3</t>
    </r>
    <phoneticPr fontId="2"/>
  </si>
  <si>
    <t>15，207　㎡</t>
    <phoneticPr fontId="2"/>
  </si>
  <si>
    <t>　　　　　　　　　　　　　　　　令和5年11月末上位10品目入庫高(県合計）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</si>
  <si>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　　　　令和5年11月末上位10品目保管残高(県合計）      　　　　　　　　静岡県倉庫協会</t>
    <rPh sb="16" eb="17">
      <t>レイ</t>
    </rPh>
    <rPh sb="17" eb="18">
      <t>ワ</t>
    </rPh>
    <rPh sb="19" eb="20">
      <t>ネン</t>
    </rPh>
    <rPh sb="30" eb="34">
      <t>ホカンザンダカ</t>
    </rPh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</si>
  <si>
    <t xml:space="preserve"> </t>
    <phoneticPr fontId="2"/>
  </si>
  <si>
    <t>前月</t>
    <rPh sb="0" eb="2">
      <t>ゼンゲツ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</si>
</sst>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  <numFmt numFmtId="185" formatCode="0.0;[Red]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  <font>
      <sz val="11"/>
      <color rgb="FFFC08F0"/>
      <name val="ＭＳ Ｐゴシック"/>
      <family val="3"/>
      <charset val="128"/>
    </font>
    <font>
      <sz val="18"/>
      <color rgb="FFFC08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0"/>
      <color rgb="FFFC08F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67">
    <xf numFmtId="0" fontId="0" fillId="0" borderId="0" xfId="0"/>
    <xf numFmtId="38" fontId="0" fillId="0" borderId="0" xfId="1" applyFont="1" applyBorder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38" fontId="1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5" fillId="0" borderId="1" xfId="0" applyFont="1" applyBorder="1"/>
    <xf numFmtId="0" fontId="6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8" fillId="0" borderId="0" xfId="0" applyFont="1"/>
    <xf numFmtId="177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0" fillId="0" borderId="0" xfId="0" applyFont="1"/>
    <xf numFmtId="38" fontId="0" fillId="0" borderId="0" xfId="0" applyNumberFormat="1"/>
    <xf numFmtId="0" fontId="9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top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0" xfId="1" applyBorder="1"/>
    <xf numFmtId="38" fontId="1" fillId="0" borderId="12" xfId="1" applyBorder="1"/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13" xfId="0" applyBorder="1"/>
    <xf numFmtId="0" fontId="14" fillId="0" borderId="0" xfId="0" applyFont="1"/>
    <xf numFmtId="0" fontId="1" fillId="0" borderId="0" xfId="0" applyFont="1" applyAlignment="1">
      <alignment horizontal="distributed"/>
    </xf>
    <xf numFmtId="177" fontId="0" fillId="0" borderId="1" xfId="0" applyNumberFormat="1" applyBorder="1"/>
    <xf numFmtId="0" fontId="17" fillId="0" borderId="0" xfId="0" applyFont="1"/>
    <xf numFmtId="38" fontId="0" fillId="0" borderId="12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177" fontId="0" fillId="0" borderId="14" xfId="0" applyNumberFormat="1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38" fontId="0" fillId="0" borderId="22" xfId="1" applyFont="1" applyBorder="1"/>
    <xf numFmtId="180" fontId="0" fillId="0" borderId="22" xfId="0" applyNumberFormat="1" applyBorder="1"/>
    <xf numFmtId="0" fontId="0" fillId="0" borderId="22" xfId="0" applyBorder="1"/>
    <xf numFmtId="177" fontId="0" fillId="0" borderId="22" xfId="0" applyNumberFormat="1" applyBorder="1"/>
    <xf numFmtId="0" fontId="0" fillId="0" borderId="23" xfId="0" applyBorder="1"/>
    <xf numFmtId="0" fontId="6" fillId="0" borderId="19" xfId="0" applyFont="1" applyBorder="1"/>
    <xf numFmtId="0" fontId="5" fillId="0" borderId="19" xfId="0" applyFont="1" applyBorder="1"/>
    <xf numFmtId="0" fontId="0" fillId="0" borderId="24" xfId="0" applyBorder="1" applyAlignment="1">
      <alignment horizontal="center"/>
    </xf>
    <xf numFmtId="0" fontId="6" fillId="0" borderId="25" xfId="0" applyFont="1" applyBorder="1"/>
    <xf numFmtId="0" fontId="0" fillId="0" borderId="19" xfId="0" applyBorder="1" applyAlignment="1">
      <alignment horizontal="center"/>
    </xf>
    <xf numFmtId="0" fontId="1" fillId="0" borderId="2" xfId="0" applyFont="1" applyBorder="1"/>
    <xf numFmtId="0" fontId="0" fillId="0" borderId="4" xfId="0" applyBorder="1"/>
    <xf numFmtId="0" fontId="0" fillId="0" borderId="12" xfId="0" applyBorder="1"/>
    <xf numFmtId="177" fontId="3" fillId="0" borderId="1" xfId="0" applyNumberFormat="1" applyFont="1" applyBorder="1"/>
    <xf numFmtId="0" fontId="14" fillId="0" borderId="1" xfId="0" applyFont="1" applyBorder="1"/>
    <xf numFmtId="0" fontId="4" fillId="0" borderId="12" xfId="0" applyFon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0" xfId="1" applyFill="1" applyBorder="1"/>
    <xf numFmtId="38" fontId="1" fillId="0" borderId="1" xfId="1" applyFill="1" applyBorder="1"/>
    <xf numFmtId="38" fontId="1" fillId="0" borderId="0" xfId="1" applyFill="1" applyBorder="1"/>
    <xf numFmtId="38" fontId="1" fillId="0" borderId="8" xfId="1" applyBorder="1"/>
    <xf numFmtId="0" fontId="6" fillId="0" borderId="2" xfId="0" applyFont="1" applyBorder="1"/>
    <xf numFmtId="0" fontId="20" fillId="0" borderId="0" xfId="0" applyFont="1"/>
    <xf numFmtId="38" fontId="20" fillId="0" borderId="0" xfId="1" applyFont="1" applyBorder="1"/>
    <xf numFmtId="0" fontId="19" fillId="0" borderId="1" xfId="0" applyFont="1" applyBorder="1" applyAlignment="1">
      <alignment horizontal="center"/>
    </xf>
    <xf numFmtId="0" fontId="1" fillId="0" borderId="12" xfId="0" applyFont="1" applyBorder="1"/>
    <xf numFmtId="38" fontId="20" fillId="0" borderId="0" xfId="1" applyFont="1" applyFill="1" applyBorder="1"/>
    <xf numFmtId="38" fontId="1" fillId="0" borderId="1" xfId="1" applyFont="1" applyFill="1" applyBorder="1"/>
    <xf numFmtId="0" fontId="19" fillId="0" borderId="1" xfId="0" applyFont="1" applyBorder="1"/>
    <xf numFmtId="0" fontId="9" fillId="0" borderId="12" xfId="0" applyFont="1" applyBorder="1"/>
    <xf numFmtId="38" fontId="1" fillId="0" borderId="22" xfId="1" applyBorder="1"/>
    <xf numFmtId="0" fontId="21" fillId="0" borderId="0" xfId="0" applyFont="1"/>
    <xf numFmtId="0" fontId="22" fillId="0" borderId="0" xfId="0" applyFont="1"/>
    <xf numFmtId="0" fontId="7" fillId="0" borderId="0" xfId="0" applyFont="1"/>
    <xf numFmtId="0" fontId="15" fillId="0" borderId="0" xfId="0" applyFont="1"/>
    <xf numFmtId="0" fontId="6" fillId="0" borderId="0" xfId="0" applyFont="1" applyAlignment="1">
      <alignment horizontal="center"/>
    </xf>
    <xf numFmtId="0" fontId="18" fillId="0" borderId="0" xfId="0" applyFont="1"/>
    <xf numFmtId="0" fontId="14" fillId="0" borderId="26" xfId="0" applyFont="1" applyBorder="1"/>
    <xf numFmtId="0" fontId="16" fillId="0" borderId="0" xfId="0" applyFont="1"/>
    <xf numFmtId="0" fontId="17" fillId="0" borderId="0" xfId="0" applyFont="1" applyAlignment="1">
      <alignment horizontal="center"/>
    </xf>
    <xf numFmtId="38" fontId="1" fillId="0" borderId="0" xfId="1" applyFill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27" xfId="0" applyBorder="1"/>
    <xf numFmtId="38" fontId="1" fillId="0" borderId="27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0" xfId="0" applyNumberFormat="1" applyFill="1" applyBorder="1"/>
    <xf numFmtId="38" fontId="0" fillId="6" borderId="1" xfId="0" applyNumberFormat="1" applyFill="1" applyBorder="1"/>
    <xf numFmtId="0" fontId="24" fillId="2" borderId="1" xfId="0" applyFont="1" applyFill="1" applyBorder="1"/>
    <xf numFmtId="0" fontId="0" fillId="0" borderId="10" xfId="0" applyBorder="1"/>
    <xf numFmtId="38" fontId="1" fillId="0" borderId="11" xfId="1" applyFill="1" applyBorder="1"/>
    <xf numFmtId="0" fontId="19" fillId="2" borderId="1" xfId="0" applyFont="1" applyFill="1" applyBorder="1"/>
    <xf numFmtId="179" fontId="0" fillId="0" borderId="0" xfId="0" applyNumberFormat="1" applyAlignment="1">
      <alignment horizontal="right"/>
    </xf>
    <xf numFmtId="38" fontId="1" fillId="0" borderId="8" xfId="1" applyFill="1" applyBorder="1"/>
    <xf numFmtId="0" fontId="0" fillId="2" borderId="12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27" xfId="0" applyFont="1" applyBorder="1"/>
    <xf numFmtId="38" fontId="0" fillId="0" borderId="27" xfId="1" applyFont="1" applyBorder="1"/>
    <xf numFmtId="177" fontId="3" fillId="0" borderId="27" xfId="0" applyNumberFormat="1" applyFont="1" applyBorder="1"/>
    <xf numFmtId="178" fontId="3" fillId="0" borderId="27" xfId="0" applyNumberFormat="1" applyFont="1" applyBorder="1"/>
    <xf numFmtId="179" fontId="1" fillId="0" borderId="1" xfId="1" applyNumberFormat="1" applyFont="1" applyBorder="1"/>
    <xf numFmtId="38" fontId="1" fillId="0" borderId="2" xfId="1" applyFont="1" applyFill="1" applyBorder="1"/>
    <xf numFmtId="38" fontId="1" fillId="0" borderId="22" xfId="1" applyFont="1" applyFill="1" applyBorder="1"/>
    <xf numFmtId="0" fontId="0" fillId="0" borderId="7" xfId="0" applyBorder="1"/>
    <xf numFmtId="177" fontId="0" fillId="0" borderId="27" xfId="0" applyNumberFormat="1" applyBorder="1" applyAlignment="1">
      <alignment horizontal="center"/>
    </xf>
    <xf numFmtId="0" fontId="26" fillId="0" borderId="0" xfId="0" applyFont="1"/>
    <xf numFmtId="38" fontId="6" fillId="0" borderId="0" xfId="1" applyFont="1" applyBorder="1"/>
    <xf numFmtId="0" fontId="11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7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76" fontId="4" fillId="0" borderId="0" xfId="1" applyNumberFormat="1" applyFont="1" applyBorder="1"/>
    <xf numFmtId="176" fontId="5" fillId="0" borderId="1" xfId="1" applyNumberFormat="1" applyFont="1" applyBorder="1" applyAlignment="1">
      <alignment horizontal="center"/>
    </xf>
    <xf numFmtId="181" fontId="5" fillId="0" borderId="0" xfId="0" applyNumberFormat="1" applyFont="1"/>
    <xf numFmtId="38" fontId="4" fillId="0" borderId="0" xfId="1" applyFont="1" applyBorder="1"/>
    <xf numFmtId="176" fontId="4" fillId="0" borderId="4" xfId="1" applyNumberFormat="1" applyFont="1" applyBorder="1"/>
    <xf numFmtId="176" fontId="5" fillId="0" borderId="1" xfId="1" applyNumberFormat="1" applyFont="1" applyBorder="1"/>
    <xf numFmtId="0" fontId="5" fillId="0" borderId="0" xfId="0" applyFont="1" applyAlignment="1">
      <alignment horizontal="center"/>
    </xf>
    <xf numFmtId="38" fontId="5" fillId="0" borderId="0" xfId="1" applyFont="1" applyBorder="1"/>
    <xf numFmtId="38" fontId="10" fillId="0" borderId="0" xfId="1" applyFont="1"/>
    <xf numFmtId="0" fontId="10" fillId="0" borderId="1" xfId="0" applyFont="1" applyBorder="1"/>
    <xf numFmtId="179" fontId="0" fillId="7" borderId="27" xfId="0" applyNumberFormat="1" applyFill="1" applyBorder="1"/>
    <xf numFmtId="0" fontId="10" fillId="0" borderId="2" xfId="0" applyFont="1" applyBorder="1"/>
    <xf numFmtId="0" fontId="10" fillId="0" borderId="14" xfId="0" applyFont="1" applyBorder="1"/>
    <xf numFmtId="181" fontId="3" fillId="0" borderId="0" xfId="0" applyNumberFormat="1" applyFont="1" applyAlignment="1">
      <alignment horizontal="center" vertical="center" textRotation="255"/>
    </xf>
    <xf numFmtId="38" fontId="10" fillId="0" borderId="1" xfId="0" applyNumberFormat="1" applyFont="1" applyBorder="1"/>
    <xf numFmtId="38" fontId="1" fillId="0" borderId="2" xfId="1" applyFill="1" applyBorder="1"/>
    <xf numFmtId="38" fontId="0" fillId="0" borderId="27" xfId="1" applyFont="1" applyFill="1" applyBorder="1"/>
    <xf numFmtId="38" fontId="0" fillId="2" borderId="28" xfId="1" applyFont="1" applyFill="1" applyBorder="1"/>
    <xf numFmtId="38" fontId="10" fillId="2" borderId="1" xfId="1" applyFont="1" applyFill="1" applyBorder="1"/>
    <xf numFmtId="38" fontId="10" fillId="2" borderId="2" xfId="1" applyFont="1" applyFill="1" applyBorder="1"/>
    <xf numFmtId="38" fontId="0" fillId="0" borderId="27" xfId="0" applyNumberFormat="1" applyBorder="1"/>
    <xf numFmtId="0" fontId="0" fillId="0" borderId="1" xfId="0" applyBorder="1" applyAlignment="1">
      <alignment horizontal="distributed"/>
    </xf>
    <xf numFmtId="0" fontId="0" fillId="0" borderId="3" xfId="0" applyBorder="1"/>
    <xf numFmtId="0" fontId="10" fillId="0" borderId="10" xfId="0" applyFont="1" applyBorder="1"/>
    <xf numFmtId="38" fontId="0" fillId="2" borderId="27" xfId="1" applyFont="1" applyFill="1" applyBorder="1"/>
    <xf numFmtId="0" fontId="10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7" borderId="1" xfId="0" applyFont="1" applyFill="1" applyBorder="1"/>
    <xf numFmtId="0" fontId="20" fillId="5" borderId="1" xfId="0" applyFont="1" applyFill="1" applyBorder="1" applyAlignment="1">
      <alignment horizontal="center"/>
    </xf>
    <xf numFmtId="0" fontId="0" fillId="2" borderId="2" xfId="0" applyFill="1" applyBorder="1"/>
    <xf numFmtId="0" fontId="24" fillId="2" borderId="2" xfId="0" applyFont="1" applyFill="1" applyBorder="1"/>
    <xf numFmtId="0" fontId="8" fillId="9" borderId="1" xfId="0" applyFont="1" applyFill="1" applyBorder="1"/>
    <xf numFmtId="0" fontId="0" fillId="8" borderId="1" xfId="0" applyFill="1" applyBorder="1" applyAlignment="1">
      <alignment horizontal="center"/>
    </xf>
    <xf numFmtId="38" fontId="8" fillId="0" borderId="0" xfId="1" applyFont="1" applyFill="1" applyBorder="1"/>
    <xf numFmtId="0" fontId="8" fillId="9" borderId="1" xfId="0" applyFont="1" applyFill="1" applyBorder="1" applyAlignment="1">
      <alignment horizontal="center"/>
    </xf>
    <xf numFmtId="0" fontId="8" fillId="9" borderId="29" xfId="0" applyFont="1" applyFill="1" applyBorder="1"/>
    <xf numFmtId="0" fontId="8" fillId="9" borderId="0" xfId="0" applyFont="1" applyFill="1"/>
    <xf numFmtId="0" fontId="0" fillId="2" borderId="1" xfId="0" applyFill="1" applyBorder="1" applyAlignment="1">
      <alignment horizontal="center"/>
    </xf>
    <xf numFmtId="0" fontId="8" fillId="10" borderId="1" xfId="0" applyFont="1" applyFill="1" applyBorder="1"/>
    <xf numFmtId="0" fontId="8" fillId="10" borderId="0" xfId="0" applyFont="1" applyFill="1"/>
    <xf numFmtId="0" fontId="8" fillId="7" borderId="0" xfId="0" applyFont="1" applyFill="1"/>
    <xf numFmtId="38" fontId="1" fillId="0" borderId="16" xfId="1" applyFill="1" applyBorder="1"/>
    <xf numFmtId="176" fontId="5" fillId="0" borderId="0" xfId="1" applyNumberFormat="1" applyFont="1" applyFill="1" applyBorder="1" applyAlignment="1">
      <alignment horizontal="center"/>
    </xf>
    <xf numFmtId="38" fontId="1" fillId="0" borderId="10" xfId="1" applyFont="1" applyFill="1" applyBorder="1"/>
    <xf numFmtId="0" fontId="0" fillId="0" borderId="1" xfId="0" applyBorder="1" applyAlignment="1">
      <alignment horizontal="distributed" wrapText="1"/>
    </xf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4" xfId="1" applyNumberFormat="1" applyFill="1" applyBorder="1"/>
    <xf numFmtId="179" fontId="1" fillId="3" borderId="10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0" fontId="6" fillId="0" borderId="3" xfId="0" applyFont="1" applyBorder="1" applyAlignment="1">
      <alignment horizontal="center"/>
    </xf>
    <xf numFmtId="176" fontId="5" fillId="0" borderId="3" xfId="1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176" fontId="5" fillId="0" borderId="31" xfId="1" applyNumberFormat="1" applyFont="1" applyBorder="1" applyAlignment="1">
      <alignment horizontal="center"/>
    </xf>
    <xf numFmtId="183" fontId="5" fillId="0" borderId="0" xfId="1" applyNumberFormat="1" applyFont="1" applyBorder="1"/>
    <xf numFmtId="178" fontId="5" fillId="0" borderId="0" xfId="1" applyNumberFormat="1" applyFont="1" applyBorder="1"/>
    <xf numFmtId="177" fontId="5" fillId="0" borderId="31" xfId="0" applyNumberFormat="1" applyFont="1" applyBorder="1" applyAlignment="1">
      <alignment horizontal="center"/>
    </xf>
    <xf numFmtId="176" fontId="5" fillId="0" borderId="31" xfId="0" applyNumberFormat="1" applyFont="1" applyBorder="1" applyAlignment="1">
      <alignment horizontal="center"/>
    </xf>
    <xf numFmtId="180" fontId="4" fillId="0" borderId="0" xfId="0" applyNumberFormat="1" applyFont="1"/>
    <xf numFmtId="180" fontId="0" fillId="0" borderId="0" xfId="0" applyNumberFormat="1"/>
    <xf numFmtId="178" fontId="4" fillId="0" borderId="0" xfId="1" applyNumberFormat="1" applyFont="1" applyBorder="1"/>
    <xf numFmtId="177" fontId="5" fillId="0" borderId="1" xfId="0" applyNumberFormat="1" applyFont="1" applyBorder="1"/>
    <xf numFmtId="177" fontId="4" fillId="0" borderId="0" xfId="0" applyNumberFormat="1" applyFont="1" applyAlignment="1">
      <alignment horizontal="center"/>
    </xf>
    <xf numFmtId="0" fontId="10" fillId="0" borderId="4" xfId="0" applyFont="1" applyBorder="1"/>
    <xf numFmtId="56" fontId="0" fillId="0" borderId="0" xfId="0" applyNumberFormat="1"/>
    <xf numFmtId="179" fontId="0" fillId="0" borderId="1" xfId="1" applyNumberFormat="1" applyFont="1" applyBorder="1"/>
    <xf numFmtId="0" fontId="0" fillId="7" borderId="27" xfId="0" applyFill="1" applyBorder="1" applyAlignment="1">
      <alignment horizontal="center" vertical="center"/>
    </xf>
    <xf numFmtId="0" fontId="0" fillId="0" borderId="34" xfId="0" applyBorder="1"/>
    <xf numFmtId="0" fontId="10" fillId="0" borderId="34" xfId="0" applyFont="1" applyBorder="1"/>
    <xf numFmtId="0" fontId="0" fillId="0" borderId="9" xfId="0" applyBorder="1"/>
    <xf numFmtId="38" fontId="1" fillId="0" borderId="0" xfId="1" applyFont="1"/>
    <xf numFmtId="0" fontId="9" fillId="0" borderId="5" xfId="0" applyFont="1" applyBorder="1"/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9" fillId="0" borderId="32" xfId="0" applyFont="1" applyBorder="1"/>
    <xf numFmtId="0" fontId="31" fillId="0" borderId="12" xfId="0" applyFont="1" applyBorder="1"/>
    <xf numFmtId="0" fontId="0" fillId="0" borderId="32" xfId="0" applyBorder="1"/>
    <xf numFmtId="0" fontId="9" fillId="0" borderId="12" xfId="0" applyFont="1" applyBorder="1" applyAlignment="1">
      <alignment vertical="top"/>
    </xf>
    <xf numFmtId="0" fontId="32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3" fillId="0" borderId="0" xfId="0" applyFont="1"/>
    <xf numFmtId="0" fontId="33" fillId="0" borderId="12" xfId="0" applyFont="1" applyBorder="1"/>
    <xf numFmtId="0" fontId="33" fillId="7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distributed"/>
    </xf>
    <xf numFmtId="0" fontId="33" fillId="0" borderId="32" xfId="0" applyFont="1" applyBorder="1"/>
    <xf numFmtId="0" fontId="33" fillId="0" borderId="0" xfId="0" applyFont="1" applyAlignment="1">
      <alignment horizontal="center"/>
    </xf>
    <xf numFmtId="0" fontId="33" fillId="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33" fillId="12" borderId="0" xfId="0" applyFont="1" applyFill="1" applyAlignment="1">
      <alignment horizontal="center"/>
    </xf>
    <xf numFmtId="0" fontId="33" fillId="10" borderId="0" xfId="0" applyFont="1" applyFill="1" applyAlignment="1">
      <alignment horizontal="center"/>
    </xf>
    <xf numFmtId="0" fontId="33" fillId="13" borderId="0" xfId="0" applyFont="1" applyFill="1" applyAlignment="1">
      <alignment horizontal="center"/>
    </xf>
    <xf numFmtId="0" fontId="33" fillId="14" borderId="0" xfId="0" applyFont="1" applyFill="1" applyAlignment="1">
      <alignment horizontal="center"/>
    </xf>
    <xf numFmtId="0" fontId="33" fillId="4" borderId="0" xfId="0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58" fontId="35" fillId="0" borderId="12" xfId="0" applyNumberFormat="1" applyFont="1" applyBorder="1"/>
    <xf numFmtId="58" fontId="35" fillId="0" borderId="0" xfId="0" applyNumberFormat="1" applyFont="1" applyAlignment="1">
      <alignment horizontal="center"/>
    </xf>
    <xf numFmtId="58" fontId="35" fillId="0" borderId="0" xfId="0" applyNumberFormat="1" applyFont="1"/>
    <xf numFmtId="58" fontId="35" fillId="0" borderId="32" xfId="0" applyNumberFormat="1" applyFont="1" applyBorder="1"/>
    <xf numFmtId="0" fontId="34" fillId="0" borderId="0" xfId="0" applyFont="1" applyAlignment="1">
      <alignment horizontal="left"/>
    </xf>
    <xf numFmtId="0" fontId="35" fillId="0" borderId="12" xfId="0" applyFont="1" applyBorder="1"/>
    <xf numFmtId="0" fontId="35" fillId="0" borderId="0" xfId="0" applyFont="1"/>
    <xf numFmtId="0" fontId="35" fillId="0" borderId="32" xfId="0" applyFont="1" applyBorder="1"/>
    <xf numFmtId="0" fontId="35" fillId="0" borderId="0" xfId="0" applyFont="1" applyAlignment="1">
      <alignment horizontal="center"/>
    </xf>
    <xf numFmtId="0" fontId="33" fillId="0" borderId="7" xfId="0" applyFont="1" applyBorder="1"/>
    <xf numFmtId="0" fontId="33" fillId="0" borderId="36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36" xfId="0" applyFont="1" applyBorder="1"/>
    <xf numFmtId="0" fontId="33" fillId="0" borderId="8" xfId="0" applyFont="1" applyBorder="1"/>
    <xf numFmtId="0" fontId="28" fillId="0" borderId="0" xfId="0" applyFont="1"/>
    <xf numFmtId="0" fontId="33" fillId="16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28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4" xfId="1" applyNumberFormat="1" applyFill="1" applyBorder="1"/>
    <xf numFmtId="177" fontId="5" fillId="0" borderId="0" xfId="0" applyNumberFormat="1" applyFont="1" applyAlignment="1">
      <alignment horizontal="center"/>
    </xf>
    <xf numFmtId="38" fontId="0" fillId="0" borderId="0" xfId="1" applyFont="1" applyFill="1"/>
    <xf numFmtId="0" fontId="0" fillId="7" borderId="3" xfId="0" applyFill="1" applyBorder="1"/>
    <xf numFmtId="180" fontId="5" fillId="0" borderId="0" xfId="1" applyNumberFormat="1" applyFont="1" applyBorder="1"/>
    <xf numFmtId="178" fontId="5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0" fontId="1" fillId="0" borderId="0" xfId="1" applyNumberFormat="1" applyFont="1" applyBorder="1"/>
    <xf numFmtId="177" fontId="5" fillId="0" borderId="0" xfId="0" applyNumberFormat="1" applyFont="1"/>
    <xf numFmtId="180" fontId="5" fillId="0" borderId="1" xfId="1" applyNumberFormat="1" applyFont="1" applyBorder="1" applyAlignment="1">
      <alignment horizontal="center"/>
    </xf>
    <xf numFmtId="180" fontId="4" fillId="0" borderId="0" xfId="1" applyNumberFormat="1" applyFont="1" applyBorder="1"/>
    <xf numFmtId="178" fontId="1" fillId="0" borderId="0" xfId="1" applyNumberFormat="1" applyFont="1" applyBorder="1"/>
    <xf numFmtId="38" fontId="0" fillId="0" borderId="10" xfId="1" applyFont="1" applyFill="1" applyBorder="1"/>
    <xf numFmtId="0" fontId="0" fillId="9" borderId="1" xfId="0" applyFill="1" applyBorder="1" applyAlignment="1">
      <alignment horizontal="center"/>
    </xf>
    <xf numFmtId="0" fontId="27" fillId="0" borderId="27" xfId="0" applyFont="1" applyBorder="1"/>
    <xf numFmtId="179" fontId="27" fillId="0" borderId="27" xfId="0" applyNumberFormat="1" applyFont="1" applyBorder="1"/>
    <xf numFmtId="0" fontId="0" fillId="11" borderId="1" xfId="0" applyFill="1" applyBorder="1" applyAlignment="1">
      <alignment horizontal="center"/>
    </xf>
    <xf numFmtId="38" fontId="1" fillId="2" borderId="27" xfId="1" applyFont="1" applyFill="1" applyBorder="1"/>
    <xf numFmtId="38" fontId="19" fillId="19" borderId="2" xfId="1" applyFont="1" applyFill="1" applyBorder="1"/>
    <xf numFmtId="0" fontId="19" fillId="19" borderId="1" xfId="0" applyFont="1" applyFill="1" applyBorder="1" applyAlignment="1">
      <alignment horizontal="center"/>
    </xf>
    <xf numFmtId="38" fontId="19" fillId="19" borderId="10" xfId="1" applyFont="1" applyFill="1" applyBorder="1"/>
    <xf numFmtId="0" fontId="19" fillId="11" borderId="1" xfId="0" applyFont="1" applyFill="1" applyBorder="1" applyAlignment="1">
      <alignment horizontal="center"/>
    </xf>
    <xf numFmtId="38" fontId="1" fillId="19" borderId="1" xfId="1" applyFill="1" applyBorder="1"/>
    <xf numFmtId="177" fontId="5" fillId="0" borderId="3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9" fillId="11" borderId="10" xfId="0" applyFont="1" applyFill="1" applyBorder="1" applyAlignment="1">
      <alignment horizontal="center"/>
    </xf>
    <xf numFmtId="38" fontId="10" fillId="11" borderId="1" xfId="1" applyFont="1" applyFill="1" applyBorder="1"/>
    <xf numFmtId="38" fontId="10" fillId="11" borderId="2" xfId="1" applyFont="1" applyFill="1" applyBorder="1"/>
    <xf numFmtId="38" fontId="0" fillId="11" borderId="28" xfId="1" applyFont="1" applyFill="1" applyBorder="1"/>
    <xf numFmtId="38" fontId="25" fillId="17" borderId="7" xfId="1" applyFont="1" applyFill="1" applyBorder="1"/>
    <xf numFmtId="38" fontId="25" fillId="17" borderId="4" xfId="1" applyFont="1" applyFill="1" applyBorder="1"/>
    <xf numFmtId="38" fontId="25" fillId="17" borderId="1" xfId="1" applyFont="1" applyFill="1" applyBorder="1"/>
    <xf numFmtId="38" fontId="37" fillId="11" borderId="1" xfId="1" applyFont="1" applyFill="1" applyBorder="1"/>
    <xf numFmtId="38" fontId="37" fillId="11" borderId="10" xfId="1" applyFont="1" applyFill="1" applyBorder="1"/>
    <xf numFmtId="38" fontId="37" fillId="11" borderId="28" xfId="1" applyFont="1" applyFill="1" applyBorder="1"/>
    <xf numFmtId="38" fontId="37" fillId="20" borderId="1" xfId="1" applyFont="1" applyFill="1" applyBorder="1"/>
    <xf numFmtId="38" fontId="37" fillId="20" borderId="10" xfId="1" applyFont="1" applyFill="1" applyBorder="1"/>
    <xf numFmtId="38" fontId="37" fillId="20" borderId="11" xfId="1" applyFont="1" applyFill="1" applyBorder="1"/>
    <xf numFmtId="38" fontId="37" fillId="20" borderId="39" xfId="1" applyFont="1" applyFill="1" applyBorder="1"/>
    <xf numFmtId="0" fontId="37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38" fontId="37" fillId="11" borderId="2" xfId="1" applyFont="1" applyFill="1" applyBorder="1"/>
    <xf numFmtId="38" fontId="37" fillId="11" borderId="27" xfId="1" applyFont="1" applyFill="1" applyBorder="1"/>
    <xf numFmtId="38" fontId="37" fillId="2" borderId="1" xfId="1" applyFont="1" applyFill="1" applyBorder="1"/>
    <xf numFmtId="38" fontId="37" fillId="2" borderId="10" xfId="1" applyFont="1" applyFill="1" applyBorder="1"/>
    <xf numFmtId="38" fontId="37" fillId="2" borderId="2" xfId="1" applyFont="1" applyFill="1" applyBorder="1"/>
    <xf numFmtId="38" fontId="37" fillId="2" borderId="27" xfId="0" applyNumberFormat="1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37" fillId="18" borderId="1" xfId="0" applyFont="1" applyFill="1" applyBorder="1" applyAlignment="1">
      <alignment horizontal="center"/>
    </xf>
    <xf numFmtId="38" fontId="37" fillId="18" borderId="1" xfId="1" applyFont="1" applyFill="1" applyBorder="1"/>
    <xf numFmtId="38" fontId="37" fillId="18" borderId="10" xfId="1" applyFont="1" applyFill="1" applyBorder="1"/>
    <xf numFmtId="38" fontId="37" fillId="18" borderId="11" xfId="1" applyFont="1" applyFill="1" applyBorder="1"/>
    <xf numFmtId="38" fontId="1" fillId="0" borderId="2" xfId="1" applyBorder="1"/>
    <xf numFmtId="176" fontId="5" fillId="0" borderId="40" xfId="1" applyNumberFormat="1" applyFont="1" applyBorder="1" applyAlignment="1">
      <alignment horizontal="center"/>
    </xf>
    <xf numFmtId="0" fontId="10" fillId="0" borderId="27" xfId="0" applyFont="1" applyBorder="1"/>
    <xf numFmtId="38" fontId="0" fillId="0" borderId="10" xfId="1" applyFont="1" applyBorder="1"/>
    <xf numFmtId="176" fontId="5" fillId="0" borderId="11" xfId="1" applyNumberFormat="1" applyFont="1" applyFill="1" applyBorder="1" applyAlignment="1">
      <alignment horizontal="center"/>
    </xf>
    <xf numFmtId="0" fontId="0" fillId="0" borderId="41" xfId="0" applyBorder="1"/>
    <xf numFmtId="179" fontId="1" fillId="0" borderId="43" xfId="1" applyNumberFormat="1" applyBorder="1"/>
    <xf numFmtId="38" fontId="25" fillId="17" borderId="27" xfId="1" applyFont="1" applyFill="1" applyBorder="1"/>
    <xf numFmtId="38" fontId="10" fillId="23" borderId="1" xfId="1" applyFont="1" applyFill="1" applyBorder="1"/>
    <xf numFmtId="183" fontId="0" fillId="23" borderId="1" xfId="0" applyNumberFormat="1" applyFill="1" applyBorder="1"/>
    <xf numFmtId="0" fontId="23" fillId="0" borderId="0" xfId="0" applyFont="1" applyAlignment="1">
      <alignment horizontal="center"/>
    </xf>
    <xf numFmtId="0" fontId="33" fillId="24" borderId="0" xfId="0" applyFont="1" applyFill="1" applyAlignment="1">
      <alignment horizontal="center"/>
    </xf>
    <xf numFmtId="179" fontId="0" fillId="17" borderId="27" xfId="0" applyNumberFormat="1" applyFill="1" applyBorder="1"/>
    <xf numFmtId="0" fontId="0" fillId="17" borderId="27" xfId="0" applyFill="1" applyBorder="1"/>
    <xf numFmtId="38" fontId="1" fillId="17" borderId="27" xfId="1" applyFill="1" applyBorder="1"/>
    <xf numFmtId="38" fontId="0" fillId="17" borderId="27" xfId="1" applyFont="1" applyFill="1" applyBorder="1"/>
    <xf numFmtId="14" fontId="0" fillId="0" borderId="0" xfId="0" applyNumberFormat="1"/>
    <xf numFmtId="38" fontId="1" fillId="0" borderId="11" xfId="1" applyBorder="1"/>
    <xf numFmtId="180" fontId="0" fillId="0" borderId="0" xfId="0" applyNumberFormat="1" applyAlignment="1">
      <alignment horizontal="center"/>
    </xf>
    <xf numFmtId="177" fontId="4" fillId="0" borderId="0" xfId="0" applyNumberFormat="1" applyFont="1"/>
    <xf numFmtId="176" fontId="5" fillId="0" borderId="0" xfId="1" applyNumberFormat="1" applyFont="1" applyBorder="1"/>
    <xf numFmtId="184" fontId="0" fillId="0" borderId="0" xfId="0" applyNumberFormat="1"/>
    <xf numFmtId="176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38" fontId="5" fillId="0" borderId="0" xfId="1" applyFont="1" applyFill="1" applyBorder="1"/>
    <xf numFmtId="180" fontId="5" fillId="0" borderId="0" xfId="1" applyNumberFormat="1" applyFont="1" applyFill="1" applyBorder="1"/>
    <xf numFmtId="38" fontId="4" fillId="0" borderId="0" xfId="1" applyFont="1" applyFill="1" applyBorder="1"/>
    <xf numFmtId="180" fontId="1" fillId="0" borderId="0" xfId="1" applyNumberFormat="1" applyFont="1" applyFill="1" applyBorder="1"/>
    <xf numFmtId="178" fontId="4" fillId="0" borderId="0" xfId="1" applyNumberFormat="1" applyFont="1" applyFill="1" applyBorder="1"/>
    <xf numFmtId="38" fontId="0" fillId="0" borderId="0" xfId="1" applyFont="1" applyFill="1" applyBorder="1"/>
    <xf numFmtId="0" fontId="4" fillId="0" borderId="1" xfId="0" applyFont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0" fillId="0" borderId="44" xfId="0" applyBorder="1"/>
    <xf numFmtId="0" fontId="19" fillId="0" borderId="27" xfId="0" applyFont="1" applyBorder="1"/>
    <xf numFmtId="0" fontId="5" fillId="0" borderId="4" xfId="0" applyFont="1" applyBorder="1"/>
    <xf numFmtId="177" fontId="5" fillId="0" borderId="4" xfId="0" applyNumberFormat="1" applyFont="1" applyBorder="1" applyAlignment="1">
      <alignment horizontal="center"/>
    </xf>
    <xf numFmtId="38" fontId="37" fillId="21" borderId="1" xfId="1" applyFont="1" applyFill="1" applyBorder="1"/>
    <xf numFmtId="38" fontId="37" fillId="21" borderId="10" xfId="1" applyFont="1" applyFill="1" applyBorder="1"/>
    <xf numFmtId="38" fontId="37" fillId="21" borderId="11" xfId="1" applyFont="1" applyFill="1" applyBorder="1"/>
    <xf numFmtId="38" fontId="37" fillId="21" borderId="2" xfId="1" applyFont="1" applyFill="1" applyBorder="1"/>
    <xf numFmtId="38" fontId="37" fillId="21" borderId="27" xfId="1" applyFont="1" applyFill="1" applyBorder="1"/>
    <xf numFmtId="38" fontId="10" fillId="0" borderId="1" xfId="1" applyFont="1" applyFill="1" applyBorder="1"/>
    <xf numFmtId="38" fontId="37" fillId="18" borderId="27" xfId="1" applyFont="1" applyFill="1" applyBorder="1"/>
    <xf numFmtId="38" fontId="1" fillId="0" borderId="8" xfId="1" applyFont="1" applyFill="1" applyBorder="1"/>
    <xf numFmtId="38" fontId="1" fillId="0" borderId="34" xfId="1" applyFill="1" applyBorder="1"/>
    <xf numFmtId="38" fontId="1" fillId="0" borderId="20" xfId="1" applyFill="1" applyBorder="1"/>
    <xf numFmtId="0" fontId="10" fillId="0" borderId="37" xfId="0" applyFont="1" applyBorder="1"/>
    <xf numFmtId="0" fontId="5" fillId="0" borderId="4" xfId="0" applyFont="1" applyBorder="1" applyAlignment="1">
      <alignment horizontal="center"/>
    </xf>
    <xf numFmtId="0" fontId="1" fillId="0" borderId="34" xfId="0" applyFont="1" applyBorder="1"/>
    <xf numFmtId="0" fontId="0" fillId="0" borderId="33" xfId="0" applyBorder="1"/>
    <xf numFmtId="0" fontId="10" fillId="0" borderId="33" xfId="0" applyFont="1" applyBorder="1"/>
    <xf numFmtId="0" fontId="38" fillId="0" borderId="0" xfId="0" applyFont="1"/>
    <xf numFmtId="38" fontId="1" fillId="0" borderId="35" xfId="1" applyFill="1" applyBorder="1"/>
    <xf numFmtId="0" fontId="39" fillId="0" borderId="0" xfId="0" applyFont="1"/>
    <xf numFmtId="0" fontId="0" fillId="0" borderId="0" xfId="0" applyAlignment="1">
      <alignment horizontal="right"/>
    </xf>
    <xf numFmtId="178" fontId="0" fillId="0" borderId="0" xfId="0" applyNumberFormat="1"/>
    <xf numFmtId="178" fontId="1" fillId="0" borderId="0" xfId="1" applyNumberFormat="1" applyBorder="1"/>
    <xf numFmtId="178" fontId="0" fillId="0" borderId="22" xfId="0" applyNumberFormat="1" applyBorder="1" applyAlignment="1">
      <alignment horizontal="center"/>
    </xf>
    <xf numFmtId="178" fontId="0" fillId="0" borderId="23" xfId="0" applyNumberFormat="1" applyBorder="1" applyAlignment="1">
      <alignment horizontal="center"/>
    </xf>
    <xf numFmtId="0" fontId="39" fillId="0" borderId="0" xfId="0" applyFont="1" applyAlignment="1">
      <alignment horizontal="center"/>
    </xf>
    <xf numFmtId="38" fontId="40" fillId="2" borderId="1" xfId="1" applyFont="1" applyFill="1" applyBorder="1"/>
    <xf numFmtId="38" fontId="40" fillId="2" borderId="10" xfId="1" applyFont="1" applyFill="1" applyBorder="1"/>
    <xf numFmtId="38" fontId="40" fillId="2" borderId="11" xfId="1" applyFont="1" applyFill="1" applyBorder="1"/>
    <xf numFmtId="38" fontId="41" fillId="0" borderId="12" xfId="1" applyFont="1" applyBorder="1"/>
    <xf numFmtId="0" fontId="4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8" fontId="45" fillId="0" borderId="1" xfId="0" applyNumberFormat="1" applyFont="1" applyBorder="1"/>
    <xf numFmtId="38" fontId="41" fillId="0" borderId="0" xfId="1" applyFont="1" applyBorder="1"/>
    <xf numFmtId="38" fontId="42" fillId="0" borderId="12" xfId="1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39" fillId="0" borderId="0" xfId="1" applyFont="1" applyFill="1" applyAlignment="1">
      <alignment vertical="center"/>
    </xf>
    <xf numFmtId="38" fontId="39" fillId="0" borderId="1" xfId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vertical="center"/>
    </xf>
    <xf numFmtId="38" fontId="0" fillId="0" borderId="1" xfId="1" applyFont="1" applyFill="1" applyBorder="1"/>
    <xf numFmtId="185" fontId="5" fillId="0" borderId="1" xfId="0" applyNumberFormat="1" applyFont="1" applyBorder="1" applyAlignment="1">
      <alignment horizontal="center"/>
    </xf>
    <xf numFmtId="38" fontId="0" fillId="23" borderId="1" xfId="0" applyNumberFormat="1" applyFill="1" applyBorder="1"/>
    <xf numFmtId="38" fontId="0" fillId="19" borderId="1" xfId="1" applyFont="1" applyFill="1" applyBorder="1"/>
    <xf numFmtId="0" fontId="0" fillId="25" borderId="27" xfId="0" applyFill="1" applyBorder="1" applyAlignment="1">
      <alignment horizontal="center"/>
    </xf>
    <xf numFmtId="179" fontId="0" fillId="0" borderId="1" xfId="1" applyNumberFormat="1" applyFont="1" applyFill="1" applyBorder="1"/>
    <xf numFmtId="179" fontId="0" fillId="0" borderId="2" xfId="1" applyNumberFormat="1" applyFont="1" applyBorder="1"/>
    <xf numFmtId="179" fontId="10" fillId="0" borderId="1" xfId="0" applyNumberFormat="1" applyFont="1" applyBorder="1"/>
    <xf numFmtId="38" fontId="1" fillId="0" borderId="42" xfId="1" applyFill="1" applyBorder="1"/>
    <xf numFmtId="38" fontId="1" fillId="0" borderId="35" xfId="1" applyBorder="1"/>
    <xf numFmtId="38" fontId="0" fillId="0" borderId="8" xfId="1" applyFont="1" applyBorder="1"/>
    <xf numFmtId="0" fontId="0" fillId="7" borderId="3" xfId="0" applyFill="1" applyBorder="1" applyAlignment="1">
      <alignment horizontal="center"/>
    </xf>
    <xf numFmtId="179" fontId="1" fillId="0" borderId="37" xfId="1" applyNumberFormat="1" applyBorder="1"/>
    <xf numFmtId="0" fontId="1" fillId="0" borderId="1" xfId="0" applyFont="1" applyBorder="1" applyAlignment="1">
      <alignment horizontal="distributed"/>
    </xf>
    <xf numFmtId="179" fontId="1" fillId="0" borderId="10" xfId="1" applyNumberFormat="1" applyBorder="1"/>
    <xf numFmtId="38" fontId="0" fillId="0" borderId="1" xfId="1" applyFont="1" applyBorder="1"/>
    <xf numFmtId="38" fontId="1" fillId="0" borderId="38" xfId="1" applyFill="1" applyBorder="1"/>
    <xf numFmtId="38" fontId="1" fillId="0" borderId="20" xfId="1" applyBorder="1"/>
    <xf numFmtId="38" fontId="0" fillId="0" borderId="11" xfId="1" applyFont="1" applyFill="1" applyBorder="1"/>
    <xf numFmtId="38" fontId="1" fillId="0" borderId="33" xfId="1" applyFill="1" applyBorder="1"/>
    <xf numFmtId="38" fontId="0" fillId="0" borderId="9" xfId="1" applyFont="1" applyBorder="1"/>
    <xf numFmtId="179" fontId="1" fillId="0" borderId="37" xfId="1" applyNumberFormat="1" applyFont="1" applyBorder="1"/>
    <xf numFmtId="38" fontId="1" fillId="0" borderId="8" xfId="1" applyFont="1" applyBorder="1"/>
    <xf numFmtId="38" fontId="0" fillId="0" borderId="20" xfId="1" applyFont="1" applyFill="1" applyBorder="1"/>
    <xf numFmtId="38" fontId="1" fillId="0" borderId="11" xfId="1" applyFont="1" applyBorder="1"/>
    <xf numFmtId="38" fontId="1" fillId="0" borderId="9" xfId="1" applyFill="1" applyBorder="1"/>
    <xf numFmtId="38" fontId="0" fillId="0" borderId="2" xfId="1" applyFont="1" applyFill="1" applyBorder="1"/>
    <xf numFmtId="38" fontId="0" fillId="0" borderId="11" xfId="1" applyFont="1" applyBorder="1"/>
    <xf numFmtId="38" fontId="0" fillId="0" borderId="34" xfId="1" applyFont="1" applyFill="1" applyBorder="1"/>
    <xf numFmtId="0" fontId="8" fillId="0" borderId="0" xfId="0" applyFont="1" applyFill="1"/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0" fillId="0" borderId="0" xfId="0"/>
    <xf numFmtId="0" fontId="0" fillId="0" borderId="32" xfId="0" applyBorder="1"/>
    <xf numFmtId="0" fontId="30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32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38" fontId="0" fillId="0" borderId="0" xfId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CC"/>
      <color rgb="FFFFCCFF"/>
      <color rgb="FFFC08F0"/>
      <color rgb="FFFF99FF"/>
      <color rgb="FF00CC66"/>
      <color rgb="FFCC99FF"/>
      <color rgb="FFFFFF00"/>
      <color rgb="FFCC0000"/>
      <color rgb="FFC00000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令和5年11月</c:v>
                </c:pt>
              </c:strCache>
            </c:strRef>
          </c:cat>
          <c:val>
            <c:numRef>
              <c:f>'1・面積、会員数'!$C$38:$M$38</c:f>
              <c:numCache>
                <c:formatCode>General</c:formatCode>
                <c:ptCount val="11"/>
                <c:pt idx="0">
                  <c:v>173</c:v>
                </c:pt>
                <c:pt idx="1">
                  <c:v>171</c:v>
                </c:pt>
                <c:pt idx="2">
                  <c:v>171</c:v>
                </c:pt>
                <c:pt idx="3">
                  <c:v>171</c:v>
                </c:pt>
                <c:pt idx="4">
                  <c:v>171</c:v>
                </c:pt>
                <c:pt idx="5">
                  <c:v>170</c:v>
                </c:pt>
                <c:pt idx="6">
                  <c:v>171</c:v>
                </c:pt>
                <c:pt idx="7">
                  <c:v>169</c:v>
                </c:pt>
                <c:pt idx="8">
                  <c:v>171</c:v>
                </c:pt>
                <c:pt idx="9">
                  <c:v>169</c:v>
                </c:pt>
                <c:pt idx="1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solidFill>
                <a:srgbClr val="FFFFCC"/>
              </a:solidFill>
              <a:ln w="9525">
                <a:solidFill>
                  <a:srgbClr val="7030A0"/>
                </a:solidFill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令和5年11月</c:v>
                </c:pt>
              </c:strCache>
            </c:strRef>
          </c:cat>
          <c:val>
            <c:numRef>
              <c:f>'1・面積、会員数'!$C$36:$M$36</c:f>
              <c:numCache>
                <c:formatCode>General</c:formatCode>
                <c:ptCount val="11"/>
                <c:pt idx="0">
                  <c:v>95.8</c:v>
                </c:pt>
                <c:pt idx="1">
                  <c:v>99.5</c:v>
                </c:pt>
                <c:pt idx="2">
                  <c:v>100.7</c:v>
                </c:pt>
                <c:pt idx="3">
                  <c:v>106.9</c:v>
                </c:pt>
                <c:pt idx="4">
                  <c:v>108.5</c:v>
                </c:pt>
                <c:pt idx="5">
                  <c:v>114.8</c:v>
                </c:pt>
                <c:pt idx="6">
                  <c:v>122.6</c:v>
                </c:pt>
                <c:pt idx="7">
                  <c:v>120.5</c:v>
                </c:pt>
                <c:pt idx="8">
                  <c:v>125.7</c:v>
                </c:pt>
                <c:pt idx="9">
                  <c:v>141.4</c:v>
                </c:pt>
                <c:pt idx="10">
                  <c:v>149.19999999999999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15-466A-9492-2FF9264C8A50}"/>
            </c:ext>
          </c:extLst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　     (万㎡）</c:v>
                </c:pt>
              </c:strCache>
            </c:strRef>
          </c:tx>
          <c:dLbls>
            <c:spPr>
              <a:solidFill>
                <a:schemeClr val="accent3">
                  <a:lumMod val="60000"/>
                  <a:lumOff val="40000"/>
                </a:schemeClr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'1・面積、会員数'!$C$35:$M$35</c:f>
              <c:strCache>
                <c:ptCount val="11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  <c:pt idx="5">
                  <c:v>平成30年</c:v>
                </c:pt>
                <c:pt idx="6">
                  <c:v>令和元年</c:v>
                </c:pt>
                <c:pt idx="7">
                  <c:v>令和2年</c:v>
                </c:pt>
                <c:pt idx="8">
                  <c:v>令和3年</c:v>
                </c:pt>
                <c:pt idx="9">
                  <c:v>令和4年</c:v>
                </c:pt>
                <c:pt idx="10">
                  <c:v>令和5年11月</c:v>
                </c:pt>
              </c:strCache>
            </c:strRef>
          </c:cat>
          <c:val>
            <c:numRef>
              <c:f>'1・面積、会員数'!$C$37:$M$37</c:f>
              <c:numCache>
                <c:formatCode>General</c:formatCode>
                <c:ptCount val="11"/>
                <c:pt idx="0">
                  <c:v>220.5</c:v>
                </c:pt>
                <c:pt idx="1">
                  <c:v>225.3</c:v>
                </c:pt>
                <c:pt idx="2">
                  <c:v>226.3</c:v>
                </c:pt>
                <c:pt idx="3">
                  <c:v>228.9</c:v>
                </c:pt>
                <c:pt idx="4">
                  <c:v>231.8</c:v>
                </c:pt>
                <c:pt idx="5">
                  <c:v>234.9</c:v>
                </c:pt>
                <c:pt idx="6">
                  <c:v>240.8</c:v>
                </c:pt>
                <c:pt idx="7">
                  <c:v>233.6</c:v>
                </c:pt>
                <c:pt idx="8">
                  <c:v>240.2</c:v>
                </c:pt>
                <c:pt idx="9">
                  <c:v>239.9</c:v>
                </c:pt>
                <c:pt idx="10">
                  <c:v>246.3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5-466A-9492-2FF9264C8A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6.9717590784180777E-3"/>
                  <c:y val="-7.2632908771321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-1.5729802704165897E-2"/>
                  <c:y val="-3.0827180499607633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1.04167266297979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-1.095644526546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707955566881E-3"/>
                  <c:y val="3.84816275820658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19010</c:v>
                </c:pt>
                <c:pt idx="1">
                  <c:v>18946</c:v>
                </c:pt>
                <c:pt idx="2">
                  <c:v>5602</c:v>
                </c:pt>
                <c:pt idx="3">
                  <c:v>4724</c:v>
                </c:pt>
                <c:pt idx="4">
                  <c:v>4570</c:v>
                </c:pt>
                <c:pt idx="5">
                  <c:v>4093</c:v>
                </c:pt>
                <c:pt idx="6">
                  <c:v>3994</c:v>
                </c:pt>
                <c:pt idx="7">
                  <c:v>1718</c:v>
                </c:pt>
                <c:pt idx="8">
                  <c:v>1184</c:v>
                </c:pt>
                <c:pt idx="9">
                  <c:v>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6.9167985855553959E-3"/>
                  <c:y val="-7.38718124404547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3.3716412080343743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1.7680557554326597E-3"/>
                  <c:y val="1.10495084518823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6400430363959074E-3"/>
                  <c:y val="1.47426628402186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-3.60096366929538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3.4904710018297323E-3"/>
                  <c:y val="-3.6629088527518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1.7498269635355633E-3"/>
                  <c:y val="-1.1173107996337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5.1945203977438884E-3"/>
                  <c:y val="3.75509957179301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合成樹脂</c:v>
                </c:pt>
                <c:pt idx="6">
                  <c:v>金属製品</c:v>
                </c:pt>
                <c:pt idx="7">
                  <c:v>ゴム製品</c:v>
                </c:pt>
                <c:pt idx="8">
                  <c:v>その他の日用品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10613</c:v>
                </c:pt>
                <c:pt idx="1">
                  <c:v>18812</c:v>
                </c:pt>
                <c:pt idx="2">
                  <c:v>5675</c:v>
                </c:pt>
                <c:pt idx="3">
                  <c:v>4897</c:v>
                </c:pt>
                <c:pt idx="4">
                  <c:v>4161</c:v>
                </c:pt>
                <c:pt idx="5">
                  <c:v>4758</c:v>
                </c:pt>
                <c:pt idx="6">
                  <c:v>4007</c:v>
                </c:pt>
                <c:pt idx="7">
                  <c:v>1463</c:v>
                </c:pt>
                <c:pt idx="8">
                  <c:v>1553</c:v>
                </c:pt>
                <c:pt idx="9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3.4858387799564191E-3"/>
                  <c:y val="-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2.2657952069716759E-2"/>
                  <c:y val="1.136303984729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1.2200435729847494E-2"/>
                  <c:y val="-3.74522786924361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1.3943355119825772E-2"/>
                  <c:y val="3.7875805297065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8.7145969498911308E-3"/>
                  <c:y val="-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49751</c:v>
                </c:pt>
                <c:pt idx="1">
                  <c:v>13522</c:v>
                </c:pt>
                <c:pt idx="2">
                  <c:v>13077</c:v>
                </c:pt>
                <c:pt idx="3">
                  <c:v>8867</c:v>
                </c:pt>
                <c:pt idx="4">
                  <c:v>6479</c:v>
                </c:pt>
                <c:pt idx="5">
                  <c:v>5770</c:v>
                </c:pt>
                <c:pt idx="6">
                  <c:v>2993</c:v>
                </c:pt>
                <c:pt idx="7">
                  <c:v>2209</c:v>
                </c:pt>
                <c:pt idx="8">
                  <c:v>2076</c:v>
                </c:pt>
                <c:pt idx="9">
                  <c:v>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0448321410804042E-2"/>
                  <c:y val="7.5751610594130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-1.7519770812962105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-3.4858387799563953E-3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-9.0576913179970157E-6"/>
                  <c:y val="7.5754593175852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5.1650798552141768E-3"/>
                  <c:y val="1.8938499164877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5.2287581699345127E-3"/>
                  <c:y val="7.575161059412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269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その他の化学工業品</c:v>
                </c:pt>
                <c:pt idx="3">
                  <c:v>鉄鋼</c:v>
                </c:pt>
                <c:pt idx="4">
                  <c:v>雑品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49095</c:v>
                </c:pt>
                <c:pt idx="1">
                  <c:v>15632</c:v>
                </c:pt>
                <c:pt idx="2">
                  <c:v>16977</c:v>
                </c:pt>
                <c:pt idx="3">
                  <c:v>15774</c:v>
                </c:pt>
                <c:pt idx="4">
                  <c:v>6777</c:v>
                </c:pt>
                <c:pt idx="5">
                  <c:v>5298</c:v>
                </c:pt>
                <c:pt idx="6">
                  <c:v>3031</c:v>
                </c:pt>
                <c:pt idx="7">
                  <c:v>3601</c:v>
                </c:pt>
                <c:pt idx="8">
                  <c:v>2033</c:v>
                </c:pt>
                <c:pt idx="9">
                  <c:v>1358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638297872340425E-2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2411347517730497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1.5957446808510637E-2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-1.2411347517730561E-2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-8.8652482269503553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-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0638297872340425E-2"/>
                  <c:y val="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1.7730496453900711E-2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雑品</c:v>
                </c:pt>
                <c:pt idx="8">
                  <c:v>麦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26279</c:v>
                </c:pt>
                <c:pt idx="1">
                  <c:v>23543</c:v>
                </c:pt>
                <c:pt idx="2">
                  <c:v>18457</c:v>
                </c:pt>
                <c:pt idx="3">
                  <c:v>16765</c:v>
                </c:pt>
                <c:pt idx="4">
                  <c:v>15567</c:v>
                </c:pt>
                <c:pt idx="5">
                  <c:v>11248</c:v>
                </c:pt>
                <c:pt idx="6">
                  <c:v>9532</c:v>
                </c:pt>
                <c:pt idx="7">
                  <c:v>9052</c:v>
                </c:pt>
                <c:pt idx="8">
                  <c:v>7359</c:v>
                </c:pt>
                <c:pt idx="9">
                  <c:v>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0921985815602835E-3"/>
                  <c:y val="1.16276017823353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1.2411347517730464E-2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1.7730496453901034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-3.051944089094887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3.5460992907801418E-3"/>
                  <c:y val="-3.4884026124641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7.0921985815602835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-1.7730496453900709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-7.0921985815604136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その他の機械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雑品</c:v>
                </c:pt>
                <c:pt idx="8">
                  <c:v>麦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36129</c:v>
                </c:pt>
                <c:pt idx="1">
                  <c:v>18113</c:v>
                </c:pt>
                <c:pt idx="2">
                  <c:v>34189</c:v>
                </c:pt>
                <c:pt idx="3">
                  <c:v>16844</c:v>
                </c:pt>
                <c:pt idx="4">
                  <c:v>16451</c:v>
                </c:pt>
                <c:pt idx="5">
                  <c:v>10797</c:v>
                </c:pt>
                <c:pt idx="6">
                  <c:v>11013</c:v>
                </c:pt>
                <c:pt idx="7">
                  <c:v>11647</c:v>
                </c:pt>
                <c:pt idx="8">
                  <c:v>8549</c:v>
                </c:pt>
                <c:pt idx="9">
                  <c:v>3163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-7.130124777183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28623</c:v>
                </c:pt>
                <c:pt idx="1">
                  <c:v>8298</c:v>
                </c:pt>
                <c:pt idx="2">
                  <c:v>6570</c:v>
                </c:pt>
                <c:pt idx="3">
                  <c:v>5994</c:v>
                </c:pt>
                <c:pt idx="4">
                  <c:v>3765</c:v>
                </c:pt>
                <c:pt idx="5">
                  <c:v>1664</c:v>
                </c:pt>
                <c:pt idx="6">
                  <c:v>1166</c:v>
                </c:pt>
                <c:pt idx="7">
                  <c:v>1069</c:v>
                </c:pt>
                <c:pt idx="8">
                  <c:v>945</c:v>
                </c:pt>
                <c:pt idx="9">
                  <c:v>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8887489063867019E-3"/>
                  <c:y val="-5.61427147777052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7.1111111111111115E-3"/>
                  <c:y val="-3.5650623885919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8.888888888888823E-3"/>
                  <c:y val="7.13012477718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-1.3071744418929618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1.7776377952755905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32031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3.5555555555555557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その他の食料工業品</c:v>
                </c:pt>
                <c:pt idx="5">
                  <c:v>その他の化学工業品</c:v>
                </c:pt>
                <c:pt idx="6">
                  <c:v>雑品</c:v>
                </c:pt>
                <c:pt idx="7">
                  <c:v>その他の日用品</c:v>
                </c:pt>
                <c:pt idx="8">
                  <c:v>非鉄金属</c:v>
                </c:pt>
                <c:pt idx="9">
                  <c:v>缶詰・びん詰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26407</c:v>
                </c:pt>
                <c:pt idx="1">
                  <c:v>11150</c:v>
                </c:pt>
                <c:pt idx="2">
                  <c:v>6157</c:v>
                </c:pt>
                <c:pt idx="3">
                  <c:v>5106</c:v>
                </c:pt>
                <c:pt idx="4">
                  <c:v>4185</c:v>
                </c:pt>
                <c:pt idx="5">
                  <c:v>877</c:v>
                </c:pt>
                <c:pt idx="6">
                  <c:v>1218</c:v>
                </c:pt>
                <c:pt idx="7">
                  <c:v>673</c:v>
                </c:pt>
                <c:pt idx="8">
                  <c:v>1146</c:v>
                </c:pt>
                <c:pt idx="9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ja-JP" altLang="en-US" sz="1100" baseline="0"/>
              <a:t>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0507918793615364E-2"/>
                  <c:y val="-1.98170143986239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EF-43D2-81FC-57F5CBBF9D70}"/>
                </c:ext>
              </c:extLst>
            </c:dLbl>
            <c:dLbl>
              <c:idx val="1"/>
              <c:layout>
                <c:manualLayout>
                  <c:x val="-3.4997003327339989E-3"/>
                  <c:y val="-2.16747482835831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EF-43D2-81FC-57F5CBBF9D70}"/>
                </c:ext>
              </c:extLst>
            </c:dLbl>
            <c:dLbl>
              <c:idx val="2"/>
              <c:layout>
                <c:manualLayout>
                  <c:x val="-8.7581375162750011E-3"/>
                  <c:y val="-3.0968162877945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FEF-43D2-81FC-57F5CBBF9D70}"/>
                </c:ext>
              </c:extLst>
            </c:dLbl>
            <c:dLbl>
              <c:idx val="3"/>
              <c:layout>
                <c:manualLayout>
                  <c:x val="-1.0521696598948754E-2"/>
                  <c:y val="-1.6287794534157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EF-43D2-81FC-57F5CBBF9D70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FEF-43D2-81FC-57F5CBBF9D70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EF-43D2-81FC-57F5CBBF9D70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FEF-43D2-81FC-57F5CBBF9D70}"/>
                </c:ext>
              </c:extLst>
            </c:dLbl>
            <c:dLbl>
              <c:idx val="7"/>
              <c:layout>
                <c:manualLayout>
                  <c:x val="-8.7903775807552896E-3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EF-43D2-81FC-57F5CBBF9D70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EF-43D2-81FC-57F5CBBF9D70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38729</c:v>
                </c:pt>
                <c:pt idx="1">
                  <c:v>10834</c:v>
                </c:pt>
                <c:pt idx="2">
                  <c:v>10357</c:v>
                </c:pt>
                <c:pt idx="3">
                  <c:v>9650</c:v>
                </c:pt>
                <c:pt idx="4">
                  <c:v>6152</c:v>
                </c:pt>
                <c:pt idx="5">
                  <c:v>4526</c:v>
                </c:pt>
                <c:pt idx="6">
                  <c:v>2449</c:v>
                </c:pt>
                <c:pt idx="7">
                  <c:v>2017</c:v>
                </c:pt>
                <c:pt idx="8">
                  <c:v>1320</c:v>
                </c:pt>
                <c:pt idx="9">
                  <c:v>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FEF-43D2-81FC-57F5CBBF9D70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167E-3"/>
                  <c:y val="-3.7664783427495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F-43D2-81FC-57F5CBBF9D70}"/>
                </c:ext>
              </c:extLst>
            </c:dLbl>
            <c:dLbl>
              <c:idx val="1"/>
              <c:layout>
                <c:manualLayout>
                  <c:x val="3.499562554680665E-3"/>
                  <c:y val="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F-43D2-81FC-57F5CBBF9D70}"/>
                </c:ext>
              </c:extLst>
            </c:dLbl>
            <c:dLbl>
              <c:idx val="2"/>
              <c:layout>
                <c:manualLayout>
                  <c:x val="8.7625464139817165E-3"/>
                  <c:y val="1.842786600827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FEF-43D2-81FC-57F5CBBF9D70}"/>
                </c:ext>
              </c:extLst>
            </c:dLbl>
            <c:dLbl>
              <c:idx val="3"/>
              <c:layout>
                <c:manualLayout>
                  <c:x val="5.2723527669276916E-3"/>
                  <c:y val="-1.5097646692468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FEF-43D2-81FC-57F5CBBF9D70}"/>
                </c:ext>
              </c:extLst>
            </c:dLbl>
            <c:dLbl>
              <c:idx val="4"/>
              <c:layout>
                <c:manualLayout>
                  <c:x val="5.2538905077810158E-3"/>
                  <c:y val="1.5128786867743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EF-43D2-81FC-57F5CBBF9D70}"/>
                </c:ext>
              </c:extLst>
            </c:dLbl>
            <c:dLbl>
              <c:idx val="5"/>
              <c:layout>
                <c:manualLayout>
                  <c:x val="3.4995625546807292E-3"/>
                  <c:y val="-1.1362605098091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FEF-43D2-81FC-57F5CBBF9D70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FEF-43D2-81FC-57F5CBBF9D70}"/>
                </c:ext>
              </c:extLst>
            </c:dLbl>
            <c:dLbl>
              <c:idx val="7"/>
              <c:layout>
                <c:manualLayout>
                  <c:x val="1.8462259146740515E-5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FEF-43D2-81FC-57F5CBBF9D70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FEF-43D2-81FC-57F5CBBF9D70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FEF-43D2-81FC-57F5CBBF9D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鉄鋼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非金属鉱物</c:v>
                </c:pt>
                <c:pt idx="7">
                  <c:v>石油製品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22782</c:v>
                </c:pt>
                <c:pt idx="1">
                  <c:v>10152</c:v>
                </c:pt>
                <c:pt idx="2">
                  <c:v>9996</c:v>
                </c:pt>
                <c:pt idx="3">
                  <c:v>11664</c:v>
                </c:pt>
                <c:pt idx="4">
                  <c:v>5526</c:v>
                </c:pt>
                <c:pt idx="5">
                  <c:v>7909</c:v>
                </c:pt>
                <c:pt idx="6">
                  <c:v>2464</c:v>
                </c:pt>
                <c:pt idx="7">
                  <c:v>1100</c:v>
                </c:pt>
                <c:pt idx="8">
                  <c:v>583</c:v>
                </c:pt>
                <c:pt idx="9">
                  <c:v>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EFEF-43D2-81FC-57F5CBBF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10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7474882264700709E-3"/>
                  <c:y val="-2.1505658566872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3D-4690-B2A9-F43EFE9F0619}"/>
                </c:ext>
              </c:extLst>
            </c:dLbl>
            <c:dLbl>
              <c:idx val="1"/>
              <c:layout>
                <c:manualLayout>
                  <c:x val="-1.3979905811760601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3D-4690-B2A9-F43EFE9F0619}"/>
                </c:ext>
              </c:extLst>
            </c:dLbl>
            <c:dLbl>
              <c:idx val="2"/>
              <c:layout>
                <c:manualLayout>
                  <c:x val="-6.98995290588031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3D-4690-B2A9-F43EFE9F0619}"/>
                </c:ext>
              </c:extLst>
            </c:dLbl>
            <c:dLbl>
              <c:idx val="3"/>
              <c:layout>
                <c:manualLayout>
                  <c:x val="-1.0484929358820427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3D-4690-B2A9-F43EFE9F0619}"/>
                </c:ext>
              </c:extLst>
            </c:dLbl>
            <c:dLbl>
              <c:idx val="4"/>
              <c:layout>
                <c:manualLayout>
                  <c:x val="-6.9900905033784952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3D-4690-B2A9-F43EFE9F0619}"/>
                </c:ext>
              </c:extLst>
            </c:dLbl>
            <c:dLbl>
              <c:idx val="5"/>
              <c:layout>
                <c:manualLayout>
                  <c:x val="-8.7374411323504191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3D-4690-B2A9-F43EFE9F0619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3D-4690-B2A9-F43EFE9F0619}"/>
                </c:ext>
              </c:extLst>
            </c:dLbl>
            <c:dLbl>
              <c:idx val="7"/>
              <c:layout>
                <c:manualLayout>
                  <c:x val="-8.7374411323503549E-3"/>
                  <c:y val="-7.1687410041486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3D-4690-B2A9-F43EFE9F0619}"/>
                </c:ext>
              </c:extLst>
            </c:dLbl>
            <c:dLbl>
              <c:idx val="8"/>
              <c:layout>
                <c:manualLayout>
                  <c:x val="-1.0484929358820554E-2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3D-4690-B2A9-F43EFE9F0619}"/>
                </c:ext>
              </c:extLst>
            </c:dLbl>
            <c:dLbl>
              <c:idx val="9"/>
              <c:layout>
                <c:manualLayout>
                  <c:x val="-3.494976452940141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292605</c:v>
                </c:pt>
                <c:pt idx="1">
                  <c:v>105770</c:v>
                </c:pt>
                <c:pt idx="2">
                  <c:v>23220</c:v>
                </c:pt>
                <c:pt idx="3">
                  <c:v>17907</c:v>
                </c:pt>
                <c:pt idx="4">
                  <c:v>15414</c:v>
                </c:pt>
                <c:pt idx="5">
                  <c:v>13863</c:v>
                </c:pt>
                <c:pt idx="6">
                  <c:v>12256</c:v>
                </c:pt>
                <c:pt idx="7">
                  <c:v>8855</c:v>
                </c:pt>
                <c:pt idx="8">
                  <c:v>8189</c:v>
                </c:pt>
                <c:pt idx="9">
                  <c:v>5498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3D-4690-B2A9-F43EFE9F0619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222370491170766E-2"/>
                  <c:y val="7.1684587813620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73D-4690-B2A9-F43EFE9F0619}"/>
                </c:ext>
              </c:extLst>
            </c:dLbl>
            <c:dLbl>
              <c:idx val="1"/>
              <c:layout>
                <c:manualLayout>
                  <c:x val="8.7374411323503549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3D-4690-B2A9-F43EFE9F0619}"/>
                </c:ext>
              </c:extLst>
            </c:dLbl>
            <c:dLbl>
              <c:idx val="2"/>
              <c:layout>
                <c:manualLayout>
                  <c:x val="8.7374411323503549E-3"/>
                  <c:y val="-1.075297039482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3D-4690-B2A9-F43EFE9F061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3D-4690-B2A9-F43EFE9F0619}"/>
                </c:ext>
              </c:extLst>
            </c:dLbl>
            <c:dLbl>
              <c:idx val="4"/>
              <c:layout>
                <c:manualLayout>
                  <c:x val="6.9899529058802205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3D-4690-B2A9-F43EFE9F0619}"/>
                </c:ext>
              </c:extLst>
            </c:dLbl>
            <c:dLbl>
              <c:idx val="5"/>
              <c:layout>
                <c:manualLayout>
                  <c:x val="5.2423270819120654E-3"/>
                  <c:y val="2.1505376344085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3D-4690-B2A9-F43EFE9F0619}"/>
                </c:ext>
              </c:extLst>
            </c:dLbl>
            <c:dLbl>
              <c:idx val="6"/>
              <c:layout>
                <c:manualLayout>
                  <c:x val="3.4949764529401419E-3"/>
                  <c:y val="-2.1505940789659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3D-4690-B2A9-F43EFE9F0619}"/>
                </c:ext>
              </c:extLst>
            </c:dLbl>
            <c:dLbl>
              <c:idx val="7"/>
              <c:layout>
                <c:manualLayout>
                  <c:x val="5.2424646794100851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3D-4690-B2A9-F43EFE9F0619}"/>
                </c:ext>
              </c:extLst>
            </c:dLbl>
            <c:dLbl>
              <c:idx val="8"/>
              <c:layout>
                <c:manualLayout>
                  <c:x val="-1.7474882264701991E-3"/>
                  <c:y val="7.16845878136187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3D-4690-B2A9-F43EFE9F061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3D-4690-B2A9-F43EFE9F0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合成樹脂</c:v>
                </c:pt>
                <c:pt idx="5">
                  <c:v>雑品</c:v>
                </c:pt>
                <c:pt idx="6">
                  <c:v>ゴム製品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その他の食料工業品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290292</c:v>
                </c:pt>
                <c:pt idx="1">
                  <c:v>91711</c:v>
                </c:pt>
                <c:pt idx="2">
                  <c:v>27445</c:v>
                </c:pt>
                <c:pt idx="3">
                  <c:v>18560</c:v>
                </c:pt>
                <c:pt idx="4">
                  <c:v>13747</c:v>
                </c:pt>
                <c:pt idx="5">
                  <c:v>11112</c:v>
                </c:pt>
                <c:pt idx="6">
                  <c:v>8353</c:v>
                </c:pt>
                <c:pt idx="7">
                  <c:v>10387</c:v>
                </c:pt>
                <c:pt idx="8">
                  <c:v>12202</c:v>
                </c:pt>
                <c:pt idx="9">
                  <c:v>5525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73D-4690-B2A9-F43EFE9F0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4090965901989525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'8・保管高'!$C$52</c:f>
              <c:strCache>
                <c:ptCount val="1"/>
                <c:pt idx="0">
                  <c:v>令和 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5F-4466-B507-F5762A6CC426}"/>
                </c:ext>
              </c:extLst>
            </c:dLbl>
            <c:dLbl>
              <c:idx val="1"/>
              <c:layout>
                <c:manualLayout>
                  <c:x val="-8.924588492143691E-3"/>
                  <c:y val="-2.2724432183832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5F-4466-B507-F5762A6CC426}"/>
                </c:ext>
              </c:extLst>
            </c:dLbl>
            <c:dLbl>
              <c:idx val="2"/>
              <c:layout>
                <c:manualLayout>
                  <c:x val="-1.784917698428738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5F-4466-B507-F5762A6CC426}"/>
                </c:ext>
              </c:extLst>
            </c:dLbl>
            <c:dLbl>
              <c:idx val="3"/>
              <c:layout>
                <c:manualLayout>
                  <c:x val="1.784917698428673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5F-4466-B507-F5762A6CC426}"/>
                </c:ext>
              </c:extLst>
            </c:dLbl>
            <c:dLbl>
              <c:idx val="4"/>
              <c:layout>
                <c:manualLayout>
                  <c:x val="-3.569835396857542E-3"/>
                  <c:y val="-2.8860028860029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5F-4466-B507-F5762A6CC426}"/>
                </c:ext>
              </c:extLst>
            </c:dLbl>
            <c:dLbl>
              <c:idx val="5"/>
              <c:layout>
                <c:manualLayout>
                  <c:x val="0"/>
                  <c:y val="-5.7722330163275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5F-4466-B507-F5762A6CC426}"/>
                </c:ext>
              </c:extLst>
            </c:dLbl>
            <c:dLbl>
              <c:idx val="6"/>
              <c:layout>
                <c:manualLayout>
                  <c:x val="-1.070950619057243E-2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5F-4466-B507-F5762A6CC426}"/>
                </c:ext>
              </c:extLst>
            </c:dLbl>
            <c:dLbl>
              <c:idx val="7"/>
              <c:layout>
                <c:manualLayout>
                  <c:x val="-7.139670793715084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5F-4466-B507-F5762A6CC426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5F-4466-B507-F5762A6CC426}"/>
                </c:ext>
              </c:extLst>
            </c:dLbl>
            <c:dLbl>
              <c:idx val="9"/>
              <c:layout>
                <c:manualLayout>
                  <c:x val="-5.3548936399868789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'8・保管高'!$N$3:$N$12</c:f>
              <c:numCache>
                <c:formatCode>#,##0_ ;[Red]\-#,##0\ </c:formatCode>
                <c:ptCount val="10"/>
                <c:pt idx="0">
                  <c:v>472367</c:v>
                </c:pt>
                <c:pt idx="1">
                  <c:v>145698</c:v>
                </c:pt>
                <c:pt idx="2">
                  <c:v>135742</c:v>
                </c:pt>
                <c:pt idx="3">
                  <c:v>92333</c:v>
                </c:pt>
                <c:pt idx="4">
                  <c:v>78237</c:v>
                </c:pt>
                <c:pt idx="5">
                  <c:v>68552</c:v>
                </c:pt>
                <c:pt idx="6">
                  <c:v>64804</c:v>
                </c:pt>
                <c:pt idx="7">
                  <c:v>64020</c:v>
                </c:pt>
                <c:pt idx="8">
                  <c:v>49130</c:v>
                </c:pt>
                <c:pt idx="9">
                  <c:v>47713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5F-4466-B507-F5762A6CC426}"/>
            </c:ext>
          </c:extLst>
        </c:ser>
        <c:ser>
          <c:idx val="1"/>
          <c:order val="1"/>
          <c:tx>
            <c:strRef>
              <c:f>'8・保管高'!$Q$1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6064259285858647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5F-4466-B507-F5762A6CC426}"/>
                </c:ext>
              </c:extLst>
            </c:dLbl>
            <c:dLbl>
              <c:idx val="1"/>
              <c:layout>
                <c:manualLayout>
                  <c:x val="1.2494283344300505E-2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5F-4466-B507-F5762A6CC426}"/>
                </c:ext>
              </c:extLst>
            </c:dLbl>
            <c:dLbl>
              <c:idx val="2"/>
              <c:layout>
                <c:manualLayout>
                  <c:x val="7.139670793714953E-3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5F-4466-B507-F5762A6CC426}"/>
                </c:ext>
              </c:extLst>
            </c:dLbl>
            <c:dLbl>
              <c:idx val="3"/>
              <c:layout>
                <c:manualLayout>
                  <c:x val="7.139670793714888E-3"/>
                  <c:y val="-2.0202474690663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5F-4466-B507-F5762A6CC426}"/>
                </c:ext>
              </c:extLst>
            </c:dLbl>
            <c:dLbl>
              <c:idx val="4"/>
              <c:layout>
                <c:manualLayout>
                  <c:x val="5.354753095286215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5F-4466-B507-F5762A6CC426}"/>
                </c:ext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5F-4466-B507-F5762A6CC426}"/>
                </c:ext>
              </c:extLst>
            </c:dLbl>
            <c:dLbl>
              <c:idx val="6"/>
              <c:layout>
                <c:manualLayout>
                  <c:x val="0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E5F-4466-B507-F5762A6CC426}"/>
                </c:ext>
              </c:extLst>
            </c:dLbl>
            <c:dLbl>
              <c:idx val="7"/>
              <c:layout>
                <c:manualLayout>
                  <c:x val="1.7849176984287383E-3"/>
                  <c:y val="-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E5F-4466-B507-F5762A6CC426}"/>
                </c:ext>
              </c:extLst>
            </c:dLbl>
            <c:dLbl>
              <c:idx val="8"/>
              <c:layout>
                <c:manualLayout>
                  <c:x val="5.354753095286084E-3"/>
                  <c:y val="2.886002886002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E5F-4466-B507-F5762A6CC426}"/>
                </c:ext>
              </c:extLst>
            </c:dLbl>
            <c:dLbl>
              <c:idx val="9"/>
              <c:layout>
                <c:manualLayout>
                  <c:x val="6.3089110680919396E-3"/>
                  <c:y val="1.731601731601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E5F-4466-B507-F5762A6CC4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</c:strCache>
            </c:strRef>
          </c:cat>
          <c:val>
            <c:numRef>
              <c:f>'8・保管高'!$Q$3:$Q$12</c:f>
              <c:numCache>
                <c:formatCode>#,##0_ ;[Red]\-#,##0\ </c:formatCode>
                <c:ptCount val="10"/>
                <c:pt idx="0">
                  <c:v>329497</c:v>
                </c:pt>
                <c:pt idx="1">
                  <c:v>134823</c:v>
                </c:pt>
                <c:pt idx="2">
                  <c:v>140712</c:v>
                </c:pt>
                <c:pt idx="3">
                  <c:v>89995</c:v>
                </c:pt>
                <c:pt idx="4">
                  <c:v>69723</c:v>
                </c:pt>
                <c:pt idx="5">
                  <c:v>59996</c:v>
                </c:pt>
                <c:pt idx="6">
                  <c:v>69029</c:v>
                </c:pt>
                <c:pt idx="7">
                  <c:v>60727</c:v>
                </c:pt>
                <c:pt idx="8">
                  <c:v>46715</c:v>
                </c:pt>
                <c:pt idx="9">
                  <c:v>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E5F-4466-B507-F5762A6CC4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  <c:min val="0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  <c:majorUnit val="50000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11</a:t>
            </a:r>
            <a:r>
              <a:rPr lang="ja-JP" sz="1000" b="0" baseline="0">
                <a:ea typeface="ＤＨＰ平成明朝体W3" panose="02010601000101010101" pitchFamily="2" charset="-128"/>
              </a:rPr>
              <a:t>月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保管残</a:t>
            </a:r>
            <a:r>
              <a:rPr lang="ja-JP" sz="1000" b="0" baseline="0">
                <a:ea typeface="ＤＨＰ平成明朝体W3" panose="02010601000101010101" pitchFamily="2" charset="-128"/>
              </a:rPr>
              <a:t>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1EA-4100-9CCF-91BEE714EFFA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1EA-4100-9CCF-91BEE714EFF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1EA-4100-9CCF-91BEE714EFFA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1EA-4100-9CCF-91BEE714EFFA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1EA-4100-9CCF-91BEE714EFFA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1EA-4100-9CCF-91BEE714EFFA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1EA-4100-9CCF-91BEE714EF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A1EA-4100-9CCF-91BEE714EFFA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1EA-4100-9CCF-91BEE714EFFA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A1EA-4100-9CCF-91BEE714EFFA}"/>
              </c:ext>
            </c:extLst>
          </c:dPt>
          <c:dLbls>
            <c:dLbl>
              <c:idx val="0"/>
              <c:layout>
                <c:manualLayout>
                  <c:x val="-0.16042862163597071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1EA-4100-9CCF-91BEE714EFFA}"/>
                </c:ext>
              </c:extLst>
            </c:dLbl>
            <c:dLbl>
              <c:idx val="1"/>
              <c:layout>
                <c:manualLayout>
                  <c:x val="-9.0296490716438291E-2"/>
                  <c:y val="-7.79658792650918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1EA-4100-9CCF-91BEE714EFFA}"/>
                </c:ext>
              </c:extLst>
            </c:dLbl>
            <c:dLbl>
              <c:idx val="2"/>
              <c:layout>
                <c:manualLayout>
                  <c:x val="-0.19861184018664341"/>
                  <c:y val="-0.11697187507524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EA-4100-9CCF-91BEE714EFFA}"/>
                </c:ext>
              </c:extLst>
            </c:dLbl>
            <c:dLbl>
              <c:idx val="3"/>
              <c:layout>
                <c:manualLayout>
                  <c:x val="5.6587776955231026E-2"/>
                  <c:y val="-6.06125839774615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EA-4100-9CCF-91BEE714EFFA}"/>
                </c:ext>
              </c:extLst>
            </c:dLbl>
            <c:dLbl>
              <c:idx val="4"/>
              <c:layout>
                <c:manualLayout>
                  <c:x val="0.12934936551734452"/>
                  <c:y val="-6.71985841219389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55255699875119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A1EA-4100-9CCF-91BEE714EFFA}"/>
                </c:ext>
              </c:extLst>
            </c:dLbl>
            <c:dLbl>
              <c:idx val="5"/>
              <c:layout>
                <c:manualLayout>
                  <c:x val="0.12703920556938927"/>
                  <c:y val="-0.134617737003058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A1EA-4100-9CCF-91BEE714EFFA}"/>
                </c:ext>
              </c:extLst>
            </c:dLbl>
            <c:dLbl>
              <c:idx val="6"/>
              <c:layout>
                <c:manualLayout>
                  <c:x val="8.153681644495266E-4"/>
                  <c:y val="-6.8410026728310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A1EA-4100-9CCF-91BEE714EFFA}"/>
                </c:ext>
              </c:extLst>
            </c:dLbl>
            <c:dLbl>
              <c:idx val="7"/>
              <c:layout>
                <c:manualLayout>
                  <c:x val="0.10066476733143399"/>
                  <c:y val="-4.63517060367454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A1EA-4100-9CCF-91BEE714EFFA}"/>
                </c:ext>
              </c:extLst>
            </c:dLbl>
            <c:dLbl>
              <c:idx val="8"/>
              <c:layout>
                <c:manualLayout>
                  <c:x val="1.8993352326685661E-3"/>
                  <c:y val="-2.0550458715596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A1EA-4100-9CCF-91BEE714EFFA}"/>
                </c:ext>
              </c:extLst>
            </c:dLbl>
            <c:dLbl>
              <c:idx val="9"/>
              <c:layout>
                <c:manualLayout>
                  <c:x val="3.798969573247761E-3"/>
                  <c:y val="-1.28151412266138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765185334739134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A1EA-4100-9CCF-91BEE714EFFA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EA-4100-9CCF-91BEE714EF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'8・保管高'!$M$16:$M$26</c:f>
              <c:numCache>
                <c:formatCode>#,##0_ ;[Red]\-#,##0\ </c:formatCode>
                <c:ptCount val="11"/>
                <c:pt idx="0">
                  <c:v>472367</c:v>
                </c:pt>
                <c:pt idx="1">
                  <c:v>145698</c:v>
                </c:pt>
                <c:pt idx="2">
                  <c:v>135742</c:v>
                </c:pt>
                <c:pt idx="3">
                  <c:v>92333</c:v>
                </c:pt>
                <c:pt idx="4">
                  <c:v>78237</c:v>
                </c:pt>
                <c:pt idx="5">
                  <c:v>68552</c:v>
                </c:pt>
                <c:pt idx="6">
                  <c:v>64804</c:v>
                </c:pt>
                <c:pt idx="7">
                  <c:v>64020</c:v>
                </c:pt>
                <c:pt idx="8">
                  <c:v>49130</c:v>
                </c:pt>
                <c:pt idx="9">
                  <c:v>47713</c:v>
                </c:pt>
                <c:pt idx="10">
                  <c:v>335187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1EA-4100-9CCF-91BEE714EFFA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1EA-4100-9CCF-91BEE714EFFA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'8・保管高'!$P$16:$P$26</c:f>
              <c:numCache>
                <c:formatCode>#,##0_ ;[Red]\-#,##0\ </c:formatCode>
                <c:ptCount val="11"/>
                <c:pt idx="0">
                  <c:v>472367</c:v>
                </c:pt>
                <c:pt idx="1">
                  <c:v>145698</c:v>
                </c:pt>
                <c:pt idx="2">
                  <c:v>135742</c:v>
                </c:pt>
                <c:pt idx="3">
                  <c:v>92333</c:v>
                </c:pt>
                <c:pt idx="4">
                  <c:v>78237</c:v>
                </c:pt>
                <c:pt idx="5">
                  <c:v>68552</c:v>
                </c:pt>
                <c:pt idx="6">
                  <c:v>64804</c:v>
                </c:pt>
                <c:pt idx="7">
                  <c:v>64020</c:v>
                </c:pt>
                <c:pt idx="8">
                  <c:v>49130</c:v>
                </c:pt>
                <c:pt idx="9">
                  <c:v>47713</c:v>
                </c:pt>
                <c:pt idx="10">
                  <c:v>335187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1EA-4100-9CCF-91BEE714EF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11</a:t>
            </a:r>
            <a:r>
              <a:rPr lang="ja-JP" altLang="en-US" sz="1000" b="0" baseline="0">
                <a:ea typeface="ＤＦ平成明朝体W3" pitchFamily="1" charset="-128"/>
              </a:rPr>
              <a:t>月保管残高</a:t>
            </a:r>
          </a:p>
        </c:rich>
      </c:tx>
      <c:layout>
        <c:manualLayout>
          <c:xMode val="edge"/>
          <c:yMode val="edge"/>
          <c:x val="0.34418545010118012"/>
          <c:y val="6.49651552176667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1D2-4464-8F86-DE864E8959CC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1D2-4464-8F86-DE864E8959CC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1D2-4464-8F86-DE864E8959CC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1D2-4464-8F86-DE864E8959CC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1D2-4464-8F86-DE864E8959CC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1D2-4464-8F86-DE864E8959CC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1D2-4464-8F86-DE864E8959CC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1D2-4464-8F86-DE864E8959CC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1D2-4464-8F86-DE864E8959CC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91D2-4464-8F86-DE864E8959CC}"/>
              </c:ext>
            </c:extLst>
          </c:dPt>
          <c:dLbls>
            <c:dLbl>
              <c:idx val="0"/>
              <c:layout>
                <c:manualLayout>
                  <c:x val="-0.15075928486038481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2-4464-8F86-DE864E8959CC}"/>
                </c:ext>
              </c:extLst>
            </c:dLbl>
            <c:dLbl>
              <c:idx val="1"/>
              <c:layout>
                <c:manualLayout>
                  <c:x val="-0.10708180561399291"/>
                  <c:y val="-4.89828943795818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D2-4464-8F86-DE864E8959CC}"/>
                </c:ext>
              </c:extLst>
            </c:dLbl>
            <c:dLbl>
              <c:idx val="2"/>
              <c:layout>
                <c:manualLayout>
                  <c:x val="-0.1220266741466477"/>
                  <c:y val="-0.108742148610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1D2-4464-8F86-DE864E8959CC}"/>
                </c:ext>
              </c:extLst>
            </c:dLbl>
            <c:dLbl>
              <c:idx val="3"/>
              <c:layout>
                <c:manualLayout>
                  <c:x val="-0.14147662839854941"/>
                  <c:y val="-0.1155093371949197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91D2-4464-8F86-DE864E8959CC}"/>
                </c:ext>
              </c:extLst>
            </c:dLbl>
            <c:dLbl>
              <c:idx val="4"/>
              <c:layout>
                <c:manualLayout>
                  <c:x val="3.4023094441439097E-2"/>
                  <c:y val="-3.22372462062932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68070498821231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1D2-4464-8F86-DE864E8959CC}"/>
                </c:ext>
              </c:extLst>
            </c:dLbl>
            <c:dLbl>
              <c:idx val="5"/>
              <c:layout>
                <c:manualLayout>
                  <c:x val="0.16834926168580067"/>
                  <c:y val="-0.117598334690922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91D2-4464-8F86-DE864E8959CC}"/>
                </c:ext>
              </c:extLst>
            </c:dLbl>
            <c:dLbl>
              <c:idx val="6"/>
              <c:layout>
                <c:manualLayout>
                  <c:x val="0.13093199227959101"/>
                  <c:y val="-6.71681901831237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1D2-4464-8F86-DE864E8959CC}"/>
                </c:ext>
              </c:extLst>
            </c:dLbl>
            <c:dLbl>
              <c:idx val="7"/>
              <c:layout>
                <c:manualLayout>
                  <c:x val="0.10205699478404893"/>
                  <c:y val="-8.20994961836667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91D2-4464-8F86-DE864E8959CC}"/>
                </c:ext>
              </c:extLst>
            </c:dLbl>
            <c:dLbl>
              <c:idx val="8"/>
              <c:layout>
                <c:manualLayout>
                  <c:x val="2.2077965445159052E-3"/>
                  <c:y val="-3.31431502096720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054269933815517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91D2-4464-8F86-DE864E8959CC}"/>
                </c:ext>
              </c:extLst>
            </c:dLbl>
            <c:dLbl>
              <c:idx val="9"/>
              <c:layout>
                <c:manualLayout>
                  <c:x val="3.9016382494172962E-2"/>
                  <c:y val="-2.69974356653694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91D2-4464-8F86-DE864E8959CC}"/>
                </c:ext>
              </c:extLst>
            </c:dLbl>
            <c:dLbl>
              <c:idx val="10"/>
              <c:layout>
                <c:manualLayout>
                  <c:x val="0.14165347652154167"/>
                  <c:y val="0.1475376957190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D2-4464-8F86-DE864E895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紙・パルプ</c:v>
                </c:pt>
                <c:pt idx="3">
                  <c:v>缶詰・びん詰</c:v>
                </c:pt>
                <c:pt idx="4">
                  <c:v>飲料</c:v>
                </c:pt>
                <c:pt idx="5">
                  <c:v>雑品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麦</c:v>
                </c:pt>
                <c:pt idx="9">
                  <c:v>その他の化学工業品</c:v>
                </c:pt>
                <c:pt idx="10">
                  <c:v>その他</c:v>
                </c:pt>
              </c:strCache>
            </c:strRef>
          </c:cat>
          <c:val>
            <c:numRef>
              <c:f>'8・保管高'!$P$28:$P$38</c:f>
              <c:numCache>
                <c:formatCode>#,##0_ ;[Red]\-#,##0\ </c:formatCode>
                <c:ptCount val="11"/>
                <c:pt idx="0">
                  <c:v>329497</c:v>
                </c:pt>
                <c:pt idx="1">
                  <c:v>134823</c:v>
                </c:pt>
                <c:pt idx="2">
                  <c:v>140712</c:v>
                </c:pt>
                <c:pt idx="3">
                  <c:v>89995</c:v>
                </c:pt>
                <c:pt idx="4">
                  <c:v>69723</c:v>
                </c:pt>
                <c:pt idx="5">
                  <c:v>59996</c:v>
                </c:pt>
                <c:pt idx="6">
                  <c:v>69029</c:v>
                </c:pt>
                <c:pt idx="7">
                  <c:v>60727</c:v>
                </c:pt>
                <c:pt idx="8">
                  <c:v>46715</c:v>
                </c:pt>
                <c:pt idx="9">
                  <c:v>45048</c:v>
                </c:pt>
                <c:pt idx="10" formatCode="#,##0_);[Red]\(#,##0\)">
                  <c:v>362984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1D2-4464-8F86-DE864E89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</a:t>
            </a:r>
            <a:r>
              <a:rPr lang="ja-JP" altLang="en-US" sz="1100"/>
              <a:t>保管残高</a:t>
            </a:r>
            <a:r>
              <a:rPr lang="ja-JP" sz="1100"/>
              <a:t>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0-43EC-B9D8-079BE9FA5B69}"/>
                </c:ext>
              </c:extLst>
            </c:dLbl>
            <c:dLbl>
              <c:idx val="1"/>
              <c:layout>
                <c:manualLayout>
                  <c:x val="-1.0507870589283388E-2"/>
                  <c:y val="-3.082718049953991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0-43EC-B9D8-079BE9FA5B69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0-43EC-B9D8-079BE9FA5B69}"/>
                </c:ext>
              </c:extLst>
            </c:dLbl>
            <c:dLbl>
              <c:idx val="3"/>
              <c:layout>
                <c:manualLayout>
                  <c:x val="-1.7772386806740542E-3"/>
                  <c:y val="-7.324945238131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0-43EC-B9D8-079BE9FA5B69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0-43EC-B9D8-079BE9FA5B69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0-43EC-B9D8-079BE9FA5B69}"/>
                </c:ext>
              </c:extLst>
            </c:dLbl>
            <c:dLbl>
              <c:idx val="6"/>
              <c:layout>
                <c:manualLayout>
                  <c:x val="-5.2493438320211248E-3"/>
                  <c:y val="3.7862175747500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D0-43EC-B9D8-079BE9FA5B69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0-43EC-B9D8-079BE9FA5B69}"/>
                </c:ext>
              </c:extLst>
            </c:dLbl>
            <c:dLbl>
              <c:idx val="8"/>
              <c:layout>
                <c:manualLayout>
                  <c:x val="-8.73981483385073E-3"/>
                  <c:y val="1.1204225999295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0-43EC-B9D8-079BE9FA5B69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化学繊維糸</c:v>
                </c:pt>
                <c:pt idx="8">
                  <c:v>非鉄金属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'9・東部・富士'!$C$22:$C$31</c:f>
              <c:numCache>
                <c:formatCode>#,##0_);[Red]\(#,##0\)</c:formatCode>
                <c:ptCount val="10"/>
                <c:pt idx="0">
                  <c:v>21581</c:v>
                </c:pt>
                <c:pt idx="1">
                  <c:v>12263</c:v>
                </c:pt>
                <c:pt idx="2">
                  <c:v>10647</c:v>
                </c:pt>
                <c:pt idx="3">
                  <c:v>8704</c:v>
                </c:pt>
                <c:pt idx="4">
                  <c:v>6778</c:v>
                </c:pt>
                <c:pt idx="5">
                  <c:v>5894</c:v>
                </c:pt>
                <c:pt idx="6">
                  <c:v>5289</c:v>
                </c:pt>
                <c:pt idx="7">
                  <c:v>5179</c:v>
                </c:pt>
                <c:pt idx="8">
                  <c:v>4951</c:v>
                </c:pt>
                <c:pt idx="9">
                  <c:v>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D0-43EC-B9D8-079BE9FA5B69}"/>
            </c:ext>
          </c:extLst>
        </c:ser>
        <c:ser>
          <c:idx val="1"/>
          <c:order val="1"/>
          <c:tx>
            <c:strRef>
              <c:f>'9・東部・富士'!$D$21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5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0-43EC-B9D8-079BE9FA5B69}"/>
                </c:ext>
              </c:extLst>
            </c:dLbl>
            <c:dLbl>
              <c:idx val="1"/>
              <c:layout>
                <c:manualLayout>
                  <c:x val="5.1122852463285108E-3"/>
                  <c:y val="1.47115448372615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0-43EC-B9D8-079BE9FA5B69}"/>
                </c:ext>
              </c:extLst>
            </c:dLbl>
            <c:dLbl>
              <c:idx val="2"/>
              <c:layout>
                <c:manualLayout>
                  <c:x val="1.2211919985197609E-2"/>
                  <c:y val="-3.082718049960763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1D0-43EC-B9D8-079BE9FA5B69}"/>
                </c:ext>
              </c:extLst>
            </c:dLbl>
            <c:dLbl>
              <c:idx val="3"/>
              <c:layout>
                <c:manualLayout>
                  <c:x val="1.2129684833782199E-2"/>
                  <c:y val="-3.7242723912935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0-43EC-B9D8-079BE9FA5B69}"/>
                </c:ext>
              </c:extLst>
            </c:dLbl>
            <c:dLbl>
              <c:idx val="4"/>
              <c:layout>
                <c:manualLayout>
                  <c:x val="3.3806870746900123E-3"/>
                  <c:y val="-7.41800842454494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0-43EC-B9D8-079BE9FA5B69}"/>
                </c:ext>
              </c:extLst>
            </c:dLbl>
            <c:dLbl>
              <c:idx val="5"/>
              <c:layout>
                <c:manualLayout>
                  <c:x val="3.4903339432440397E-3"/>
                  <c:y val="1.85597075954682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0-43EC-B9D8-079BE9FA5B69}"/>
                </c:ext>
              </c:extLst>
            </c:dLbl>
            <c:dLbl>
              <c:idx val="6"/>
              <c:layout>
                <c:manualLayout>
                  <c:x val="1.7498269635355633E-3"/>
                  <c:y val="1.84977624120115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0-43EC-B9D8-079BE9FA5B69}"/>
                </c:ext>
              </c:extLst>
            </c:dLbl>
            <c:dLbl>
              <c:idx val="7"/>
              <c:layout>
                <c:manualLayout>
                  <c:x val="3.4904710018297323E-3"/>
                  <c:y val="-7.47966278554402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0-43EC-B9D8-079BE9FA5B69}"/>
                </c:ext>
              </c:extLst>
            </c:dLbl>
            <c:dLbl>
              <c:idx val="8"/>
              <c:layout>
                <c:manualLayout>
                  <c:x val="3.499516868485434E-3"/>
                  <c:y val="-2.90822457610541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0-43EC-B9D8-079BE9FA5B69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D0-43EC-B9D8-079BE9FA5B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雑品</c:v>
                </c:pt>
                <c:pt idx="6">
                  <c:v>その他の日用品</c:v>
                </c:pt>
                <c:pt idx="7">
                  <c:v>化学繊維糸</c:v>
                </c:pt>
                <c:pt idx="8">
                  <c:v>非鉄金属</c:v>
                </c:pt>
                <c:pt idx="9">
                  <c:v>電気機械</c:v>
                </c:pt>
              </c:strCache>
            </c:strRef>
          </c:cat>
          <c:val>
            <c:numRef>
              <c:f>'9・東部・富士'!$D$22:$D$31</c:f>
              <c:numCache>
                <c:formatCode>#,##0_);[Red]\(#,##0\)</c:formatCode>
                <c:ptCount val="10"/>
                <c:pt idx="0">
                  <c:v>19901</c:v>
                </c:pt>
                <c:pt idx="1">
                  <c:v>10695</c:v>
                </c:pt>
                <c:pt idx="2">
                  <c:v>8273</c:v>
                </c:pt>
                <c:pt idx="3">
                  <c:v>7877</c:v>
                </c:pt>
                <c:pt idx="4">
                  <c:v>5613</c:v>
                </c:pt>
                <c:pt idx="5">
                  <c:v>6051</c:v>
                </c:pt>
                <c:pt idx="6">
                  <c:v>7537</c:v>
                </c:pt>
                <c:pt idx="7">
                  <c:v>2451</c:v>
                </c:pt>
                <c:pt idx="8">
                  <c:v>5592</c:v>
                </c:pt>
                <c:pt idx="9">
                  <c:v>2993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D0-43EC-B9D8-079BE9FA5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3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2,463,288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2,463,288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4"/>
              <c:layout>
                <c:manualLayout>
                  <c:x val="-1.5968063872255488E-2"/>
                  <c:y val="2.3038162171428418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220340</c:v>
                </c:pt>
                <c:pt idx="1">
                  <c:v>393193</c:v>
                </c:pt>
                <c:pt idx="2">
                  <c:v>516791</c:v>
                </c:pt>
                <c:pt idx="3">
                  <c:v>153912</c:v>
                </c:pt>
                <c:pt idx="4">
                  <c:v>274743</c:v>
                </c:pt>
                <c:pt idx="5">
                  <c:v>904309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sz="1100"/>
              <a:t>月</a:t>
            </a:r>
            <a:r>
              <a:rPr lang="ja-JP" altLang="en-US" sz="1100"/>
              <a:t>保管残高上</a:t>
            </a:r>
            <a:r>
              <a:rPr lang="ja-JP" sz="1100"/>
              <a:t>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'9・東部・富士'!$C$53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8.7145969498910684E-3"/>
                  <c:y val="-3.7878787878788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FB-4A31-8711-1C0BE3BDD689}"/>
                </c:ext>
              </c:extLst>
            </c:dLbl>
            <c:dLbl>
              <c:idx val="1"/>
              <c:layout>
                <c:manualLayout>
                  <c:x val="-1.3943355119825708E-2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FB-4A31-8711-1C0BE3BDD689}"/>
                </c:ext>
              </c:extLst>
            </c:dLbl>
            <c:dLbl>
              <c:idx val="2"/>
              <c:layout>
                <c:manualLayout>
                  <c:x val="-5.2287581699346089E-3"/>
                  <c:y val="-3.7452278692435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5FB-4A31-8711-1C0BE3BDD689}"/>
                </c:ext>
              </c:extLst>
            </c:dLbl>
            <c:dLbl>
              <c:idx val="3"/>
              <c:layout>
                <c:manualLayout>
                  <c:x val="-1.7429193899782135E-3"/>
                  <c:y val="-2.98258172412807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FB-4A31-8711-1C0BE3BDD689}"/>
                </c:ext>
              </c:extLst>
            </c:dLbl>
            <c:dLbl>
              <c:idx val="4"/>
              <c:layout>
                <c:manualLayout>
                  <c:x val="-8.7145969498910684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FB-4A31-8711-1C0BE3BDD689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FB-4A31-8711-1C0BE3BDD689}"/>
                </c:ext>
              </c:extLst>
            </c:dLbl>
            <c:dLbl>
              <c:idx val="6"/>
              <c:layout>
                <c:manualLayout>
                  <c:x val="-1.045751633986928E-2"/>
                  <c:y val="1.515151515151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5FB-4A31-8711-1C0BE3BDD689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FB-4A31-8711-1C0BE3BDD689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5FB-4A31-8711-1C0BE3BDD689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'9・東部・富士'!$C$54:$C$63</c:f>
              <c:numCache>
                <c:formatCode>#,##0_);[Red]\(#,##0\)</c:formatCode>
                <c:ptCount val="10"/>
                <c:pt idx="0">
                  <c:v>79829</c:v>
                </c:pt>
                <c:pt idx="1">
                  <c:v>14935</c:v>
                </c:pt>
                <c:pt idx="2">
                  <c:v>13317</c:v>
                </c:pt>
                <c:pt idx="3">
                  <c:v>8800</c:v>
                </c:pt>
                <c:pt idx="4">
                  <c:v>8108</c:v>
                </c:pt>
                <c:pt idx="5">
                  <c:v>7897</c:v>
                </c:pt>
                <c:pt idx="6">
                  <c:v>7785</c:v>
                </c:pt>
                <c:pt idx="7">
                  <c:v>6441</c:v>
                </c:pt>
                <c:pt idx="8">
                  <c:v>5328</c:v>
                </c:pt>
                <c:pt idx="9">
                  <c:v>5235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FB-4A31-8711-1C0BE3BDD689}"/>
            </c:ext>
          </c:extLst>
        </c:ser>
        <c:ser>
          <c:idx val="1"/>
          <c:order val="1"/>
          <c:tx>
            <c:strRef>
              <c:f>'9・東部・富士'!$D$53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2195632408693852E-3"/>
                  <c:y val="-3.788475304223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FB-4A31-8711-1C0BE3BDD689}"/>
                </c:ext>
              </c:extLst>
            </c:dLbl>
            <c:dLbl>
              <c:idx val="1"/>
              <c:layout>
                <c:manualLayout>
                  <c:x val="3.4767810886384299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5FB-4A31-8711-1C0BE3BDD689}"/>
                </c:ext>
              </c:extLst>
            </c:dLbl>
            <c:dLbl>
              <c:idx val="2"/>
              <c:layout>
                <c:manualLayout>
                  <c:x val="6.9716775599128538E-3"/>
                  <c:y val="1.51512168933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FB-4A31-8711-1C0BE3BDD689}"/>
                </c:ext>
              </c:extLst>
            </c:dLbl>
            <c:dLbl>
              <c:idx val="3"/>
              <c:layout>
                <c:manualLayout>
                  <c:x val="5.2197004786165794E-3"/>
                  <c:y val="1.1363338105464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FB-4A31-8711-1C0BE3BDD689}"/>
                </c:ext>
              </c:extLst>
            </c:dLbl>
            <c:dLbl>
              <c:idx val="4"/>
              <c:layout>
                <c:manualLayout>
                  <c:x val="-6.3678314720399951E-5"/>
                  <c:y val="1.8938499164876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FB-4A31-8711-1C0BE3BDD689}"/>
                </c:ext>
              </c:extLst>
            </c:dLbl>
            <c:dLbl>
              <c:idx val="5"/>
              <c:layout>
                <c:manualLayout>
                  <c:x val="3.4858387799564269E-3"/>
                  <c:y val="-7.57635409210219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5FB-4A31-8711-1C0BE3BDD689}"/>
                </c:ext>
              </c:extLst>
            </c:dLbl>
            <c:dLbl>
              <c:idx val="6"/>
              <c:layout>
                <c:manualLayout>
                  <c:x val="6.9716775599127263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FB-4A31-8711-1C0BE3BDD689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5FB-4A31-8711-1C0BE3BDD689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FB-4A31-8711-1C0BE3BDD689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5FB-4A31-8711-1C0BE3BDD6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化学肥料</c:v>
                </c:pt>
                <c:pt idx="5">
                  <c:v>その他の化学工業品</c:v>
                </c:pt>
                <c:pt idx="6">
                  <c:v>電気機械</c:v>
                </c:pt>
                <c:pt idx="7">
                  <c:v>その他の日用品</c:v>
                </c:pt>
                <c:pt idx="8">
                  <c:v>合成樹脂</c:v>
                </c:pt>
                <c:pt idx="9">
                  <c:v>雑品</c:v>
                </c:pt>
              </c:strCache>
            </c:strRef>
          </c:cat>
          <c:val>
            <c:numRef>
              <c:f>'9・東部・富士'!$D$54:$D$63</c:f>
              <c:numCache>
                <c:formatCode>#,##0_);[Red]\(#,##0\)</c:formatCode>
                <c:ptCount val="10"/>
                <c:pt idx="0">
                  <c:v>83795</c:v>
                </c:pt>
                <c:pt idx="1">
                  <c:v>21463</c:v>
                </c:pt>
                <c:pt idx="2">
                  <c:v>12956</c:v>
                </c:pt>
                <c:pt idx="3">
                  <c:v>8704</c:v>
                </c:pt>
                <c:pt idx="4">
                  <c:v>9097</c:v>
                </c:pt>
                <c:pt idx="5">
                  <c:v>10568</c:v>
                </c:pt>
                <c:pt idx="6">
                  <c:v>9468</c:v>
                </c:pt>
                <c:pt idx="7">
                  <c:v>5008</c:v>
                </c:pt>
                <c:pt idx="8">
                  <c:v>5436</c:v>
                </c:pt>
                <c:pt idx="9">
                  <c:v>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5FB-4A31-8711-1C0BE3BD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  <c:max val="1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altLang="ja-JP" sz="1100"/>
              <a:t>  </a:t>
            </a:r>
          </a:p>
          <a:p>
            <a:pPr>
              <a:defRPr sz="1100"/>
            </a:pPr>
            <a:r>
              <a:rPr lang="ja-JP" altLang="en-US" sz="1100"/>
              <a:t>清水支部　　　　令和</a:t>
            </a:r>
            <a:r>
              <a:rPr lang="ja-JP" altLang="en-US" sz="1100" baseline="0"/>
              <a:t> </a:t>
            </a:r>
            <a:r>
              <a:rPr lang="en-US" altLang="ja-JP" sz="1100" baseline="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</a:t>
            </a:r>
            <a:r>
              <a:rPr lang="ja-JP" sz="1100"/>
              <a:t>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7.751937984496123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'10・清水・静岡'!$C$20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652482269503553E-3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A-4CB6-A90B-E7EA97B1C40C}"/>
                </c:ext>
              </c:extLst>
            </c:dLbl>
            <c:dLbl>
              <c:idx val="1"/>
              <c:layout>
                <c:manualLayout>
                  <c:x val="-8.8652482269503865E-3"/>
                  <c:y val="-1.938015015564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A-4CB6-A90B-E7EA97B1C40C}"/>
                </c:ext>
              </c:extLst>
            </c:dLbl>
            <c:dLbl>
              <c:idx val="2"/>
              <c:layout>
                <c:manualLayout>
                  <c:x val="-8.8652482269503553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DA-4CB6-A90B-E7EA97B1C40C}"/>
                </c:ext>
              </c:extLst>
            </c:dLbl>
            <c:dLbl>
              <c:idx val="3"/>
              <c:layout>
                <c:manualLayout>
                  <c:x val="-1.0638297872340491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A-4CB6-A90B-E7EA97B1C40C}"/>
                </c:ext>
              </c:extLst>
            </c:dLbl>
            <c:dLbl>
              <c:idx val="4"/>
              <c:layout>
                <c:manualLayout>
                  <c:x val="-1.2411347517730561E-2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A-4CB6-A90B-E7EA97B1C40C}"/>
                </c:ext>
              </c:extLst>
            </c:dLbl>
            <c:dLbl>
              <c:idx val="5"/>
              <c:layout>
                <c:manualLayout>
                  <c:x val="-8.8652482269503553E-3"/>
                  <c:y val="-1.1627906976744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DA-4CB6-A90B-E7EA97B1C40C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DA-4CB6-A90B-E7EA97B1C40C}"/>
                </c:ext>
              </c:extLst>
            </c:dLbl>
            <c:dLbl>
              <c:idx val="7"/>
              <c:layout>
                <c:manualLayout>
                  <c:x val="-1.418439716312056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DA-4CB6-A90B-E7EA97B1C40C}"/>
                </c:ext>
              </c:extLst>
            </c:dLbl>
            <c:dLbl>
              <c:idx val="8"/>
              <c:layout>
                <c:manualLayout>
                  <c:x val="-8.8652482269504854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DA-4CB6-A90B-E7EA97B1C40C}"/>
                </c:ext>
              </c:extLst>
            </c:dLbl>
            <c:dLbl>
              <c:idx val="9"/>
              <c:layout>
                <c:manualLayout>
                  <c:x val="-8.8652482269503553E-3"/>
                  <c:y val="1.550326558017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'10・清水・静岡'!$C$21:$C$30</c:f>
              <c:numCache>
                <c:formatCode>#,##0_);[Red]\(#,##0\)</c:formatCode>
                <c:ptCount val="10"/>
                <c:pt idx="0">
                  <c:v>89844</c:v>
                </c:pt>
                <c:pt idx="1">
                  <c:v>46957</c:v>
                </c:pt>
                <c:pt idx="2">
                  <c:v>34272</c:v>
                </c:pt>
                <c:pt idx="3">
                  <c:v>33264</c:v>
                </c:pt>
                <c:pt idx="4">
                  <c:v>27717</c:v>
                </c:pt>
                <c:pt idx="5">
                  <c:v>15231</c:v>
                </c:pt>
                <c:pt idx="6">
                  <c:v>14276</c:v>
                </c:pt>
                <c:pt idx="7">
                  <c:v>11961</c:v>
                </c:pt>
                <c:pt idx="8">
                  <c:v>11734</c:v>
                </c:pt>
                <c:pt idx="9">
                  <c:v>11300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DA-4CB6-A90B-E7EA97B1C40C}"/>
            </c:ext>
          </c:extLst>
        </c:ser>
        <c:ser>
          <c:idx val="1"/>
          <c:order val="1"/>
          <c:tx>
            <c:strRef>
              <c:f>'10・清水・静岡'!$D$20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2411347517730497E-2"/>
                  <c:y val="1.9379539766831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DA-4CB6-A90B-E7EA97B1C40C}"/>
                </c:ext>
              </c:extLst>
            </c:dLbl>
            <c:dLbl>
              <c:idx val="1"/>
              <c:layout>
                <c:manualLayout>
                  <c:x val="7.09219858156028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7DA-4CB6-A90B-E7EA97B1C40C}"/>
                </c:ext>
              </c:extLst>
            </c:dLbl>
            <c:dLbl>
              <c:idx val="2"/>
              <c:layout>
                <c:manualLayout>
                  <c:x val="1.2411347517730497E-2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DA-4CB6-A90B-E7EA97B1C40C}"/>
                </c:ext>
              </c:extLst>
            </c:dLbl>
            <c:dLbl>
              <c:idx val="3"/>
              <c:layout>
                <c:manualLayout>
                  <c:x val="1.0638297872340425E-2"/>
                  <c:y val="3.8756637978391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7DA-4CB6-A90B-E7EA97B1C40C}"/>
                </c:ext>
              </c:extLst>
            </c:dLbl>
            <c:dLbl>
              <c:idx val="4"/>
              <c:layout>
                <c:manualLayout>
                  <c:x val="3.5460992907800767E-3"/>
                  <c:y val="1.1627601782335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7DA-4CB6-A90B-E7EA97B1C40C}"/>
                </c:ext>
              </c:extLst>
            </c:dLbl>
            <c:dLbl>
              <c:idx val="5"/>
              <c:layout>
                <c:manualLayout>
                  <c:x val="-6.50110693175489E-17"/>
                  <c:y val="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7DA-4CB6-A90B-E7EA97B1C40C}"/>
                </c:ext>
              </c:extLst>
            </c:dLbl>
            <c:dLbl>
              <c:idx val="6"/>
              <c:layout>
                <c:manualLayout>
                  <c:x val="1.7730496453900709E-3"/>
                  <c:y val="-1.1628212171153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7DA-4CB6-A90B-E7EA97B1C40C}"/>
                </c:ext>
              </c:extLst>
            </c:dLbl>
            <c:dLbl>
              <c:idx val="7"/>
              <c:layout>
                <c:manualLayout>
                  <c:x val="7.0921985815601534E-3"/>
                  <c:y val="-1.9379844961240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7DA-4CB6-A90B-E7EA97B1C40C}"/>
                </c:ext>
              </c:extLst>
            </c:dLbl>
            <c:dLbl>
              <c:idx val="8"/>
              <c:layout>
                <c:manualLayout>
                  <c:x val="3.5460992907801418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7DA-4CB6-A90B-E7EA97B1C40C}"/>
                </c:ext>
              </c:extLst>
            </c:dLbl>
            <c:dLbl>
              <c:idx val="9"/>
              <c:layout>
                <c:manualLayout>
                  <c:x val="3.5460992907801418E-3"/>
                  <c:y val="-7.75254837331372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7DA-4CB6-A90B-E7EA97B1C4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'10・清水・静岡'!$B$21:$B$30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その他の機械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鉄鋼</c:v>
                </c:pt>
                <c:pt idx="6">
                  <c:v>雑品</c:v>
                </c:pt>
                <c:pt idx="7">
                  <c:v>電気機械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'10・清水・静岡'!$D$21:$D$30</c:f>
              <c:numCache>
                <c:formatCode>#,##0_);[Red]\(#,##0\)</c:formatCode>
                <c:ptCount val="10"/>
                <c:pt idx="0">
                  <c:v>86593</c:v>
                </c:pt>
                <c:pt idx="1">
                  <c:v>43815</c:v>
                </c:pt>
                <c:pt idx="2">
                  <c:v>19692</c:v>
                </c:pt>
                <c:pt idx="3">
                  <c:v>41328</c:v>
                </c:pt>
                <c:pt idx="4">
                  <c:v>25999</c:v>
                </c:pt>
                <c:pt idx="5">
                  <c:v>16295</c:v>
                </c:pt>
                <c:pt idx="6">
                  <c:v>18017</c:v>
                </c:pt>
                <c:pt idx="7">
                  <c:v>15137</c:v>
                </c:pt>
                <c:pt idx="8">
                  <c:v>11837</c:v>
                </c:pt>
                <c:pt idx="9">
                  <c:v>13012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7DA-4CB6-A90B-E7EA97B1C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  <c:max val="125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'10・清水・静岡'!$C$53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57-473C-A992-72908F228CD6}"/>
                </c:ext>
              </c:extLst>
            </c:dLbl>
            <c:dLbl>
              <c:idx val="1"/>
              <c:layout>
                <c:manualLayout>
                  <c:x val="-8.8888888888888889E-3"/>
                  <c:y val="3.5650623885917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57-473C-A992-72908F228CD6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57-473C-A992-72908F228CD6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57-473C-A992-72908F228CD6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57-473C-A992-72908F228CD6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57-473C-A992-72908F228CD6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57-473C-A992-72908F228CD6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57-473C-A992-72908F228CD6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57-473C-A992-72908F228CD6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'10・清水・静岡'!$C$54:$C$63</c:f>
              <c:numCache>
                <c:formatCode>#,##0_);[Red]\(#,##0\)</c:formatCode>
                <c:ptCount val="10"/>
                <c:pt idx="0">
                  <c:v>13678</c:v>
                </c:pt>
                <c:pt idx="1">
                  <c:v>8171</c:v>
                </c:pt>
                <c:pt idx="2">
                  <c:v>5944</c:v>
                </c:pt>
                <c:pt idx="3">
                  <c:v>2673</c:v>
                </c:pt>
                <c:pt idx="4">
                  <c:v>2020</c:v>
                </c:pt>
                <c:pt idx="5">
                  <c:v>1762</c:v>
                </c:pt>
                <c:pt idx="6">
                  <c:v>1426</c:v>
                </c:pt>
                <c:pt idx="7">
                  <c:v>1371</c:v>
                </c:pt>
                <c:pt idx="8">
                  <c:v>1125</c:v>
                </c:pt>
                <c:pt idx="9">
                  <c:v>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57-473C-A992-72908F228CD6}"/>
            </c:ext>
          </c:extLst>
        </c:ser>
        <c:ser>
          <c:idx val="1"/>
          <c:order val="1"/>
          <c:tx>
            <c:strRef>
              <c:f>'10・清水・静岡'!$D$53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777917760279965E-3"/>
                  <c:y val="-7.1306862043314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57-473C-A992-72908F228CD6}"/>
                </c:ext>
              </c:extLst>
            </c:dLbl>
            <c:dLbl>
              <c:idx val="1"/>
              <c:layout>
                <c:manualLayout>
                  <c:x val="3.5555555555555228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57-473C-A992-72908F228CD6}"/>
                </c:ext>
              </c:extLst>
            </c:dLbl>
            <c:dLbl>
              <c:idx val="2"/>
              <c:layout>
                <c:manualLayout>
                  <c:x val="7.1111111111110455E-3"/>
                  <c:y val="-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57-473C-A992-72908F228CD6}"/>
                </c:ext>
              </c:extLst>
            </c:dLbl>
            <c:dLbl>
              <c:idx val="3"/>
              <c:layout>
                <c:manualLayout>
                  <c:x val="5.333333333333268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557-473C-A992-72908F228CD6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557-473C-A992-72908F228CD6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557-473C-A992-72908F228CD6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557-473C-A992-72908F228CD6}"/>
                </c:ext>
              </c:extLst>
            </c:dLbl>
            <c:dLbl>
              <c:idx val="7"/>
              <c:layout>
                <c:manualLayout>
                  <c:x val="1.7777777777776473E-3"/>
                  <c:y val="1.7825311942958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557-473C-A992-72908F228CD6}"/>
                </c:ext>
              </c:extLst>
            </c:dLbl>
            <c:dLbl>
              <c:idx val="8"/>
              <c:layout>
                <c:manualLayout>
                  <c:x val="1.7777777777776473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557-473C-A992-72908F228CD6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557-473C-A992-72908F228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その他の化学工業品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化学肥料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'10・清水・静岡'!$D$54:$D$63</c:f>
              <c:numCache>
                <c:formatCode>#,##0_);[Red]\(#,##0\)</c:formatCode>
                <c:ptCount val="10"/>
                <c:pt idx="0">
                  <c:v>13996</c:v>
                </c:pt>
                <c:pt idx="1">
                  <c:v>10161</c:v>
                </c:pt>
                <c:pt idx="2">
                  <c:v>5508</c:v>
                </c:pt>
                <c:pt idx="3">
                  <c:v>1002</c:v>
                </c:pt>
                <c:pt idx="4">
                  <c:v>2050</c:v>
                </c:pt>
                <c:pt idx="5">
                  <c:v>2198</c:v>
                </c:pt>
                <c:pt idx="6">
                  <c:v>1363</c:v>
                </c:pt>
                <c:pt idx="7">
                  <c:v>1371</c:v>
                </c:pt>
                <c:pt idx="8">
                  <c:v>997</c:v>
                </c:pt>
                <c:pt idx="9">
                  <c:v>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557-473C-A992-72908F228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2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'11・駿遠・西部'!$C$21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1.7590124069137107E-3"/>
                  <c:y val="-5.74817978261191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AC-4E18-BBEA-F2DD9E9B5C26}"/>
                </c:ext>
              </c:extLst>
            </c:dLbl>
            <c:dLbl>
              <c:idx val="1"/>
              <c:layout>
                <c:manualLayout>
                  <c:x val="-8.7490441647549953E-3"/>
                  <c:y val="1.5990035143912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AC-4E18-BBEA-F2DD9E9B5C26}"/>
                </c:ext>
              </c:extLst>
            </c:dLbl>
            <c:dLbl>
              <c:idx val="2"/>
              <c:layout>
                <c:manualLayout>
                  <c:x val="-1.0507918793615397E-2"/>
                  <c:y val="1.57355754259531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AC-4E18-BBEA-F2DD9E9B5C26}"/>
                </c:ext>
              </c:extLst>
            </c:dLbl>
            <c:dLbl>
              <c:idx val="3"/>
              <c:layout>
                <c:manualLayout>
                  <c:x val="-3.5225714895874235E-3"/>
                  <c:y val="2.1376988893336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AC-4E18-BBEA-F2DD9E9B5C26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AC-4E18-BBEA-F2DD9E9B5C26}"/>
                </c:ext>
              </c:extLst>
            </c:dLbl>
            <c:dLbl>
              <c:idx val="5"/>
              <c:layout>
                <c:manualLayout>
                  <c:x val="-1.5766493755209797E-2"/>
                  <c:y val="1.03079911621216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AC-4E18-BBEA-F2DD9E9B5C26}"/>
                </c:ext>
              </c:extLst>
            </c:dLbl>
            <c:dLbl>
              <c:idx val="6"/>
              <c:layout>
                <c:manualLayout>
                  <c:x val="-1.4016712477869529E-2"/>
                  <c:y val="5.3469163812150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AC-4E18-BBEA-F2DD9E9B5C26}"/>
                </c:ext>
              </c:extLst>
            </c:dLbl>
            <c:dLbl>
              <c:idx val="7"/>
              <c:layout>
                <c:manualLayout>
                  <c:x val="-1.5789502690116492E-2"/>
                  <c:y val="2.3251330871776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AC-4E18-BBEA-F2DD9E9B5C26}"/>
                </c:ext>
              </c:extLst>
            </c:dLbl>
            <c:dLbl>
              <c:idx val="8"/>
              <c:layout>
                <c:manualLayout>
                  <c:x val="-2.3008934906758703E-5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AC-4E18-BBEA-F2DD9E9B5C26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米</c:v>
                </c:pt>
                <c:pt idx="7">
                  <c:v>その他の機械</c:v>
                </c:pt>
                <c:pt idx="8">
                  <c:v>化学肥料</c:v>
                </c:pt>
                <c:pt idx="9">
                  <c:v>紙・パルプ</c:v>
                </c:pt>
              </c:strCache>
            </c:strRef>
          </c:cat>
          <c:val>
            <c:numRef>
              <c:f>'11・駿遠・西部'!$C$22:$C$31</c:f>
              <c:numCache>
                <c:formatCode>#,##0_);[Red]\(#,##0\)</c:formatCode>
                <c:ptCount val="10"/>
                <c:pt idx="0">
                  <c:v>25715</c:v>
                </c:pt>
                <c:pt idx="1">
                  <c:v>15406</c:v>
                </c:pt>
                <c:pt idx="2">
                  <c:v>13912</c:v>
                </c:pt>
                <c:pt idx="3">
                  <c:v>10448</c:v>
                </c:pt>
                <c:pt idx="4">
                  <c:v>7033</c:v>
                </c:pt>
                <c:pt idx="5">
                  <c:v>5152</c:v>
                </c:pt>
                <c:pt idx="6">
                  <c:v>3384</c:v>
                </c:pt>
                <c:pt idx="7">
                  <c:v>3187</c:v>
                </c:pt>
                <c:pt idx="8">
                  <c:v>3131</c:v>
                </c:pt>
                <c:pt idx="9">
                  <c:v>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AC-4E18-BBEA-F2DD9E9B5C26}"/>
            </c:ext>
          </c:extLst>
        </c:ser>
        <c:ser>
          <c:idx val="1"/>
          <c:order val="1"/>
          <c:tx>
            <c:strRef>
              <c:f>'11・駿遠・西部'!$D$21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757262625636363E-2"/>
                  <c:y val="3.7664783427494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AC-4E18-BBEA-F2DD9E9B5C26}"/>
                </c:ext>
              </c:extLst>
            </c:dLbl>
            <c:dLbl>
              <c:idx val="1"/>
              <c:layout>
                <c:manualLayout>
                  <c:x val="1.7497812773403325E-3"/>
                  <c:y val="-7.53295668549905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0AC-4E18-BBEA-F2DD9E9B5C26}"/>
                </c:ext>
              </c:extLst>
            </c:dLbl>
            <c:dLbl>
              <c:idx val="2"/>
              <c:layout>
                <c:manualLayout>
                  <c:x val="1.7634213046203871E-3"/>
                  <c:y val="7.12843098002580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AC-4E18-BBEA-F2DD9E9B5C26}"/>
                </c:ext>
              </c:extLst>
            </c:dLbl>
            <c:dLbl>
              <c:idx val="3"/>
              <c:layout>
                <c:manualLayout>
                  <c:x val="5.2723527669277558E-3"/>
                  <c:y val="7.5012233640285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0AC-4E18-BBEA-F2DD9E9B5C26}"/>
                </c:ext>
              </c:extLst>
            </c:dLbl>
            <c:dLbl>
              <c:idx val="4"/>
              <c:layout>
                <c:manualLayout>
                  <c:x val="5.2538905077810158E-3"/>
                  <c:y val="1.1362308524993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0AC-4E18-BBEA-F2DD9E9B5C26}"/>
                </c:ext>
              </c:extLst>
            </c:dLbl>
            <c:dLbl>
              <c:idx val="5"/>
              <c:layout>
                <c:manualLayout>
                  <c:x val="3.4995625546807292E-3"/>
                  <c:y val="7.4697866156560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0AC-4E18-BBEA-F2DD9E9B5C26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0AC-4E18-BBEA-F2DD9E9B5C26}"/>
                </c:ext>
              </c:extLst>
            </c:dLbl>
            <c:dLbl>
              <c:idx val="7"/>
              <c:layout>
                <c:manualLayout>
                  <c:x val="3.5180248138274054E-3"/>
                  <c:y val="1.870575500096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0AC-4E18-BBEA-F2DD9E9B5C26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0AC-4E18-BBEA-F2DD9E9B5C26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0AC-4E18-BBEA-F2DD9E9B5C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'11・駿遠・西部'!$B$22:$B$31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その他の食料工業品</c:v>
                </c:pt>
                <c:pt idx="4">
                  <c:v>合成樹脂</c:v>
                </c:pt>
                <c:pt idx="5">
                  <c:v>その他の化学工業品</c:v>
                </c:pt>
                <c:pt idx="6">
                  <c:v>米</c:v>
                </c:pt>
                <c:pt idx="7">
                  <c:v>その他の機械</c:v>
                </c:pt>
                <c:pt idx="8">
                  <c:v>化学肥料</c:v>
                </c:pt>
                <c:pt idx="9">
                  <c:v>紙・パルプ</c:v>
                </c:pt>
              </c:strCache>
            </c:strRef>
          </c:cat>
          <c:val>
            <c:numRef>
              <c:f>'11・駿遠・西部'!$D$22:$D$31</c:f>
              <c:numCache>
                <c:formatCode>#,##0_);[Red]\(#,##0\)</c:formatCode>
                <c:ptCount val="10"/>
                <c:pt idx="0">
                  <c:v>16174</c:v>
                </c:pt>
                <c:pt idx="1">
                  <c:v>16502</c:v>
                </c:pt>
                <c:pt idx="2">
                  <c:v>14564</c:v>
                </c:pt>
                <c:pt idx="3">
                  <c:v>9081</c:v>
                </c:pt>
                <c:pt idx="4">
                  <c:v>6925</c:v>
                </c:pt>
                <c:pt idx="5">
                  <c:v>6010</c:v>
                </c:pt>
                <c:pt idx="6">
                  <c:v>3124</c:v>
                </c:pt>
                <c:pt idx="7">
                  <c:v>3128</c:v>
                </c:pt>
                <c:pt idx="8">
                  <c:v>4470</c:v>
                </c:pt>
                <c:pt idx="9">
                  <c:v>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0AC-4E18-BBEA-F2DD9E9B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72657256426E-2"/>
              <c:y val="3.2521612764506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 </a:t>
            </a:r>
            <a:r>
              <a:rPr lang="en-US" altLang="ja-JP" sz="1100"/>
              <a:t>5</a:t>
            </a:r>
            <a:r>
              <a:rPr lang="ja-JP" altLang="en-US" sz="1100"/>
              <a:t>年</a:t>
            </a:r>
            <a:r>
              <a:rPr lang="en-US" altLang="ja-JP" sz="1100"/>
              <a:t>11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065957360736885"/>
          <c:y val="2.5089605734767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'11・駿遠・西部'!$C$54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7374411323503393E-3"/>
                  <c:y val="3.5839471678943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FB-4247-8BAF-4DFEF2E517E9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B-4247-8BAF-4DFEF2E517E9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FB-4247-8BAF-4DFEF2E517E9}"/>
                </c:ext>
              </c:extLst>
            </c:dLbl>
            <c:dLbl>
              <c:idx val="3"/>
              <c:layout>
                <c:manualLayout>
                  <c:x val="-1.5727394038230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FB-4247-8BAF-4DFEF2E517E9}"/>
                </c:ext>
              </c:extLst>
            </c:dLbl>
            <c:dLbl>
              <c:idx val="4"/>
              <c:layout>
                <c:manualLayout>
                  <c:x val="-8.7375787298485663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FB-4247-8BAF-4DFEF2E517E9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FB-4247-8BAF-4DFEF2E517E9}"/>
                </c:ext>
              </c:extLst>
            </c:dLbl>
            <c:dLbl>
              <c:idx val="6"/>
              <c:layout>
                <c:manualLayout>
                  <c:x val="-6.9899529058804121E-3"/>
                  <c:y val="-1.7921429176191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FB-4247-8BAF-4DFEF2E517E9}"/>
                </c:ext>
              </c:extLst>
            </c:dLbl>
            <c:dLbl>
              <c:idx val="7"/>
              <c:layout>
                <c:manualLayout>
                  <c:x val="-8.7374411323503549E-3"/>
                  <c:y val="-1.4337199785510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FB-4247-8BAF-4DFEF2E517E9}"/>
                </c:ext>
              </c:extLst>
            </c:dLbl>
            <c:dLbl>
              <c:idx val="8"/>
              <c:layout>
                <c:manualLayout>
                  <c:x val="-1.0484929358820427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FB-4247-8BAF-4DFEF2E517E9}"/>
                </c:ext>
              </c:extLst>
            </c:dLbl>
            <c:dLbl>
              <c:idx val="9"/>
              <c:layout>
                <c:manualLayout>
                  <c:x val="-3.494976452940014E-3"/>
                  <c:y val="-2.1505376344086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'11・駿遠・西部'!$C$55:$C$64</c:f>
              <c:numCache>
                <c:formatCode>#,##0_);[Red]\(#,##0\)</c:formatCode>
                <c:ptCount val="10"/>
                <c:pt idx="0">
                  <c:v>430118</c:v>
                </c:pt>
                <c:pt idx="1">
                  <c:v>124572</c:v>
                </c:pt>
                <c:pt idx="2">
                  <c:v>40445</c:v>
                </c:pt>
                <c:pt idx="3">
                  <c:v>26815</c:v>
                </c:pt>
                <c:pt idx="4">
                  <c:v>22600</c:v>
                </c:pt>
                <c:pt idx="5">
                  <c:v>19219</c:v>
                </c:pt>
                <c:pt idx="6">
                  <c:v>18023</c:v>
                </c:pt>
                <c:pt idx="7">
                  <c:v>14485</c:v>
                </c:pt>
                <c:pt idx="8">
                  <c:v>12439</c:v>
                </c:pt>
                <c:pt idx="9">
                  <c:v>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FB-4247-8BAF-4DFEF2E517E9}"/>
            </c:ext>
          </c:extLst>
        </c:ser>
        <c:ser>
          <c:idx val="1"/>
          <c:order val="1"/>
          <c:tx>
            <c:strRef>
              <c:f>'11・駿遠・西部'!$D$54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232417585290482E-2"/>
                  <c:y val="-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FB-4247-8BAF-4DFEF2E517E9}"/>
                </c:ext>
              </c:extLst>
            </c:dLbl>
            <c:dLbl>
              <c:idx val="1"/>
              <c:layout>
                <c:manualLayout>
                  <c:x val="6.9899529058802838E-3"/>
                  <c:y val="1.792114695340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FB-4247-8BAF-4DFEF2E517E9}"/>
                </c:ext>
              </c:extLst>
            </c:dLbl>
            <c:dLbl>
              <c:idx val="2"/>
              <c:layout>
                <c:manualLayout>
                  <c:x val="6.9899529058802838E-3"/>
                  <c:y val="2.5089323511980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FB-4247-8BAF-4DFEF2E517E9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FB-4247-8BAF-4DFEF2E517E9}"/>
                </c:ext>
              </c:extLst>
            </c:dLbl>
            <c:dLbl>
              <c:idx val="4"/>
              <c:layout>
                <c:manualLayout>
                  <c:x val="-3.4949764529402061E-3"/>
                  <c:y val="1.4336353117150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FB-4247-8BAF-4DFEF2E517E9}"/>
                </c:ext>
              </c:extLst>
            </c:dLbl>
            <c:dLbl>
              <c:idx val="5"/>
              <c:layout>
                <c:manualLayout>
                  <c:x val="5.2423270819120654E-3"/>
                  <c:y val="1.7921146953405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FB-4247-8BAF-4DFEF2E517E9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FB-4247-8BAF-4DFEF2E517E9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FB-4247-8BAF-4DFEF2E517E9}"/>
                </c:ext>
              </c:extLst>
            </c:dLbl>
            <c:dLbl>
              <c:idx val="8"/>
              <c:layout>
                <c:manualLayout>
                  <c:x val="-1.7474882264700709E-3"/>
                  <c:y val="2.1505376344086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FB-4247-8BAF-4DFEF2E517E9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FB-4247-8BAF-4DFEF2E517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'11・駿遠・西部'!$B$55:$B$64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'11・駿遠・西部'!$D$55:$D$64</c:f>
              <c:numCache>
                <c:formatCode>#,##0_);[Red]\(#,##0\)</c:formatCode>
                <c:ptCount val="10"/>
                <c:pt idx="0">
                  <c:v>300759</c:v>
                </c:pt>
                <c:pt idx="1">
                  <c:v>113138</c:v>
                </c:pt>
                <c:pt idx="2">
                  <c:v>30942</c:v>
                </c:pt>
                <c:pt idx="3">
                  <c:v>45938</c:v>
                </c:pt>
                <c:pt idx="4">
                  <c:v>26613</c:v>
                </c:pt>
                <c:pt idx="5">
                  <c:v>20047</c:v>
                </c:pt>
                <c:pt idx="6">
                  <c:v>14405</c:v>
                </c:pt>
                <c:pt idx="7">
                  <c:v>17131</c:v>
                </c:pt>
                <c:pt idx="8">
                  <c:v>14598</c:v>
                </c:pt>
                <c:pt idx="9">
                  <c:v>10322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EFB-4247-8BAF-4DFEF2E5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  <c:pt idx="7">
                  <c:v>107</c:v>
                </c:pt>
                <c:pt idx="8">
                  <c:v>105.1</c:v>
                </c:pt>
                <c:pt idx="9">
                  <c:v>105.3</c:v>
                </c:pt>
                <c:pt idx="10">
                  <c:v>100.4</c:v>
                </c:pt>
                <c:pt idx="11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105.8</c:v>
                </c:pt>
                <c:pt idx="1">
                  <c:v>103.9</c:v>
                </c:pt>
                <c:pt idx="2">
                  <c:v>96.7</c:v>
                </c:pt>
                <c:pt idx="3">
                  <c:v>93.3</c:v>
                </c:pt>
                <c:pt idx="4">
                  <c:v>100.2</c:v>
                </c:pt>
                <c:pt idx="5">
                  <c:v>97.8</c:v>
                </c:pt>
                <c:pt idx="6">
                  <c:v>101.8</c:v>
                </c:pt>
                <c:pt idx="7">
                  <c:v>102.7</c:v>
                </c:pt>
                <c:pt idx="8">
                  <c:v>99.6</c:v>
                </c:pt>
                <c:pt idx="9">
                  <c:v>98.3</c:v>
                </c:pt>
                <c:pt idx="10">
                  <c:v>92.6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3.2518583325232615E-2"/>
                  <c:y val="5.7505656620508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92-417B-9373-2060559042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92.4</c:v>
                </c:pt>
                <c:pt idx="1">
                  <c:v>95.3</c:v>
                </c:pt>
                <c:pt idx="2">
                  <c:v>92.5</c:v>
                </c:pt>
                <c:pt idx="3">
                  <c:v>93.4</c:v>
                </c:pt>
                <c:pt idx="4">
                  <c:v>95.2</c:v>
                </c:pt>
                <c:pt idx="5">
                  <c:v>99.5</c:v>
                </c:pt>
                <c:pt idx="6">
                  <c:v>101.2</c:v>
                </c:pt>
                <c:pt idx="7">
                  <c:v>108.1</c:v>
                </c:pt>
                <c:pt idx="8">
                  <c:v>97.5</c:v>
                </c:pt>
                <c:pt idx="9">
                  <c:v>99.6</c:v>
                </c:pt>
                <c:pt idx="10">
                  <c:v>98.6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  <c:pt idx="7">
                  <c:v>83.6</c:v>
                </c:pt>
                <c:pt idx="8">
                  <c:v>90.4</c:v>
                </c:pt>
                <c:pt idx="9">
                  <c:v>78.8</c:v>
                </c:pt>
                <c:pt idx="10">
                  <c:v>76.900000000000006</c:v>
                </c:pt>
                <c:pt idx="11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73</c:v>
                </c:pt>
                <c:pt idx="1">
                  <c:v>75.900000000000006</c:v>
                </c:pt>
                <c:pt idx="2">
                  <c:v>71.5</c:v>
                </c:pt>
                <c:pt idx="3">
                  <c:v>77.5</c:v>
                </c:pt>
                <c:pt idx="4">
                  <c:v>69.5</c:v>
                </c:pt>
                <c:pt idx="5">
                  <c:v>72.900000000000006</c:v>
                </c:pt>
                <c:pt idx="6" formatCode="0.0_ ">
                  <c:v>77.8</c:v>
                </c:pt>
                <c:pt idx="7">
                  <c:v>69.599999999999994</c:v>
                </c:pt>
                <c:pt idx="8">
                  <c:v>69.099999999999994</c:v>
                </c:pt>
                <c:pt idx="9">
                  <c:v>65.3</c:v>
                </c:pt>
                <c:pt idx="10">
                  <c:v>61.2</c:v>
                </c:pt>
                <c:pt idx="11">
                  <c:v>67.400000000000006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54.8</c:v>
                </c:pt>
                <c:pt idx="1">
                  <c:v>61.9</c:v>
                </c:pt>
                <c:pt idx="2">
                  <c:v>55.5</c:v>
                </c:pt>
                <c:pt idx="3">
                  <c:v>67.3</c:v>
                </c:pt>
                <c:pt idx="4">
                  <c:v>60.7</c:v>
                </c:pt>
                <c:pt idx="5">
                  <c:v>76</c:v>
                </c:pt>
                <c:pt idx="6" formatCode="0.0_ ">
                  <c:v>70.3</c:v>
                </c:pt>
                <c:pt idx="7">
                  <c:v>68</c:v>
                </c:pt>
                <c:pt idx="8">
                  <c:v>72</c:v>
                </c:pt>
                <c:pt idx="9">
                  <c:v>68.7</c:v>
                </c:pt>
                <c:pt idx="10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  <c:pt idx="7">
                  <c:v>77.5</c:v>
                </c:pt>
                <c:pt idx="8">
                  <c:v>86.1</c:v>
                </c:pt>
                <c:pt idx="9">
                  <c:v>74.8</c:v>
                </c:pt>
                <c:pt idx="10">
                  <c:v>77.099999999999994</c:v>
                </c:pt>
                <c:pt idx="11">
                  <c:v>79.400000000000006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68.099999999999994</c:v>
                </c:pt>
                <c:pt idx="1">
                  <c:v>73.3</c:v>
                </c:pt>
                <c:pt idx="2">
                  <c:v>74.900000000000006</c:v>
                </c:pt>
                <c:pt idx="3">
                  <c:v>83.4</c:v>
                </c:pt>
                <c:pt idx="4">
                  <c:v>68.3</c:v>
                </c:pt>
                <c:pt idx="5">
                  <c:v>74.900000000000006</c:v>
                </c:pt>
                <c:pt idx="6">
                  <c:v>76</c:v>
                </c:pt>
                <c:pt idx="7">
                  <c:v>67.599999999999994</c:v>
                </c:pt>
                <c:pt idx="8">
                  <c:v>69.8</c:v>
                </c:pt>
                <c:pt idx="9">
                  <c:v>66.599999999999994</c:v>
                </c:pt>
                <c:pt idx="10">
                  <c:v>67.099999999999994</c:v>
                </c:pt>
                <c:pt idx="11">
                  <c:v>76.3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mbria Math" panose="02040503050406030204" pitchFamily="18" charset="0"/>
                    <a:ea typeface="Cambria Math" panose="02040503050406030204" pitchFamily="18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58.5</c:v>
                </c:pt>
                <c:pt idx="1">
                  <c:v>64.400000000000006</c:v>
                </c:pt>
                <c:pt idx="2">
                  <c:v>60.6</c:v>
                </c:pt>
                <c:pt idx="3">
                  <c:v>71.900000000000006</c:v>
                </c:pt>
                <c:pt idx="4">
                  <c:v>63.4</c:v>
                </c:pt>
                <c:pt idx="5">
                  <c:v>75.900000000000006</c:v>
                </c:pt>
                <c:pt idx="6">
                  <c:v>69.2</c:v>
                </c:pt>
                <c:pt idx="7">
                  <c:v>61.7</c:v>
                </c:pt>
                <c:pt idx="8">
                  <c:v>75.099999999999994</c:v>
                </c:pt>
                <c:pt idx="9">
                  <c:v>68.7</c:v>
                </c:pt>
                <c:pt idx="10">
                  <c:v>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  <c:pt idx="7">
                  <c:v>11.2</c:v>
                </c:pt>
                <c:pt idx="8">
                  <c:v>12.1</c:v>
                </c:pt>
                <c:pt idx="9">
                  <c:v>10.7</c:v>
                </c:pt>
                <c:pt idx="10">
                  <c:v>11.3</c:v>
                </c:pt>
                <c:pt idx="11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11.1</c:v>
                </c:pt>
                <c:pt idx="1">
                  <c:v>11.5</c:v>
                </c:pt>
                <c:pt idx="2">
                  <c:v>12.1</c:v>
                </c:pt>
                <c:pt idx="3">
                  <c:v>12.3</c:v>
                </c:pt>
                <c:pt idx="4">
                  <c:v>10.6</c:v>
                </c:pt>
                <c:pt idx="5">
                  <c:v>11.7</c:v>
                </c:pt>
                <c:pt idx="6">
                  <c:v>10.9</c:v>
                </c:pt>
                <c:pt idx="7">
                  <c:v>12.4</c:v>
                </c:pt>
                <c:pt idx="8">
                  <c:v>11.6</c:v>
                </c:pt>
                <c:pt idx="9">
                  <c:v>11.3</c:v>
                </c:pt>
                <c:pt idx="10">
                  <c:v>12.4</c:v>
                </c:pt>
                <c:pt idx="11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11.5</c:v>
                </c:pt>
                <c:pt idx="1">
                  <c:v>11.2</c:v>
                </c:pt>
                <c:pt idx="2">
                  <c:v>11.8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12.4</c:v>
                </c:pt>
                <c:pt idx="6">
                  <c:v>11.3</c:v>
                </c:pt>
                <c:pt idx="7">
                  <c:v>9.8000000000000007</c:v>
                </c:pt>
                <c:pt idx="8">
                  <c:v>10.5</c:v>
                </c:pt>
                <c:pt idx="9">
                  <c:v>10.6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20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  <c:pt idx="7">
                  <c:v>19</c:v>
                </c:pt>
                <c:pt idx="8">
                  <c:v>18.7</c:v>
                </c:pt>
                <c:pt idx="9">
                  <c:v>18.399999999999999</c:v>
                </c:pt>
                <c:pt idx="10">
                  <c:v>18.7</c:v>
                </c:pt>
                <c:pt idx="11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19.8</c:v>
                </c:pt>
                <c:pt idx="1">
                  <c:v>20.3</c:v>
                </c:pt>
                <c:pt idx="2">
                  <c:v>19.8</c:v>
                </c:pt>
                <c:pt idx="3">
                  <c:v>19.100000000000001</c:v>
                </c:pt>
                <c:pt idx="4">
                  <c:v>18.600000000000001</c:v>
                </c:pt>
                <c:pt idx="5">
                  <c:v>18.600000000000001</c:v>
                </c:pt>
                <c:pt idx="6">
                  <c:v>17.899999999999999</c:v>
                </c:pt>
                <c:pt idx="7">
                  <c:v>18.2</c:v>
                </c:pt>
                <c:pt idx="8">
                  <c:v>18.2</c:v>
                </c:pt>
                <c:pt idx="9">
                  <c:v>18.100000000000001</c:v>
                </c:pt>
                <c:pt idx="10">
                  <c:v>18.100000000000001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latin typeface="Calibri" panose="020F0502020204030204" pitchFamily="34" charset="0"/>
                    <a:ea typeface="ＤＦ平成ゴシック体W5" panose="02010609000101010101" pitchFamily="1" charset="-128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19.3</c:v>
                </c:pt>
                <c:pt idx="2">
                  <c:v>19</c:v>
                </c:pt>
                <c:pt idx="3">
                  <c:v>19.100000000000001</c:v>
                </c:pt>
                <c:pt idx="4">
                  <c:v>18.8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18.3</c:v>
                </c:pt>
                <c:pt idx="8">
                  <c:v>18.2</c:v>
                </c:pt>
                <c:pt idx="9">
                  <c:v>17.5</c:v>
                </c:pt>
                <c:pt idx="10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5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11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154478</c:v>
                </c:pt>
                <c:pt idx="1">
                  <c:v>248619</c:v>
                </c:pt>
                <c:pt idx="2">
                  <c:v>330406</c:v>
                </c:pt>
                <c:pt idx="3">
                  <c:v>126949</c:v>
                </c:pt>
                <c:pt idx="4">
                  <c:v>167280</c:v>
                </c:pt>
                <c:pt idx="5">
                  <c:v>661858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65862</c:v>
                </c:pt>
                <c:pt idx="1">
                  <c:v>144574</c:v>
                </c:pt>
                <c:pt idx="2">
                  <c:v>186385</c:v>
                </c:pt>
                <c:pt idx="3">
                  <c:v>26963</c:v>
                </c:pt>
                <c:pt idx="4">
                  <c:v>107463</c:v>
                </c:pt>
                <c:pt idx="5">
                  <c:v>242451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0.70108922574203503</c:v>
                </c:pt>
                <c:pt idx="1">
                  <c:v>0.63230779795164205</c:v>
                </c:pt>
                <c:pt idx="2">
                  <c:v>0.63934162940144079</c:v>
                </c:pt>
                <c:pt idx="3">
                  <c:v>0.82481547897499874</c:v>
                </c:pt>
                <c:pt idx="4">
                  <c:v>0.60885991635819658</c:v>
                </c:pt>
                <c:pt idx="5">
                  <c:v>0.73189363370263927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  <c:pt idx="7">
                  <c:v>57.8</c:v>
                </c:pt>
                <c:pt idx="8">
                  <c:v>64.7</c:v>
                </c:pt>
                <c:pt idx="9">
                  <c:v>58.7</c:v>
                </c:pt>
                <c:pt idx="10">
                  <c:v>59.8</c:v>
                </c:pt>
                <c:pt idx="11">
                  <c:v>58.8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56</c:v>
                </c:pt>
                <c:pt idx="1">
                  <c:v>56.2</c:v>
                </c:pt>
                <c:pt idx="2">
                  <c:v>61.6</c:v>
                </c:pt>
                <c:pt idx="3">
                  <c:v>64.7</c:v>
                </c:pt>
                <c:pt idx="4">
                  <c:v>57.9</c:v>
                </c:pt>
                <c:pt idx="5">
                  <c:v>62.6</c:v>
                </c:pt>
                <c:pt idx="6">
                  <c:v>61.9</c:v>
                </c:pt>
                <c:pt idx="7">
                  <c:v>67.599999999999994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68.7</c:v>
                </c:pt>
                <c:pt idx="11">
                  <c:v>64.3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58</c:v>
                </c:pt>
                <c:pt idx="1">
                  <c:v>58.6</c:v>
                </c:pt>
                <c:pt idx="2">
                  <c:v>62.1</c:v>
                </c:pt>
                <c:pt idx="3">
                  <c:v>65.5</c:v>
                </c:pt>
                <c:pt idx="4">
                  <c:v>52.1</c:v>
                </c:pt>
                <c:pt idx="5">
                  <c:v>64.7</c:v>
                </c:pt>
                <c:pt idx="6">
                  <c:v>59.1</c:v>
                </c:pt>
                <c:pt idx="7">
                  <c:v>54.4</c:v>
                </c:pt>
                <c:pt idx="8">
                  <c:v>57.8</c:v>
                </c:pt>
                <c:pt idx="9">
                  <c:v>61.1</c:v>
                </c:pt>
                <c:pt idx="10">
                  <c:v>66.400000000000006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  <c:pt idx="7">
                  <c:v>20.7</c:v>
                </c:pt>
                <c:pt idx="8">
                  <c:v>19.7</c:v>
                </c:pt>
                <c:pt idx="9">
                  <c:v>18.8</c:v>
                </c:pt>
                <c:pt idx="10">
                  <c:v>19</c:v>
                </c:pt>
                <c:pt idx="11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19.399999999999999</c:v>
                </c:pt>
                <c:pt idx="1">
                  <c:v>17.7</c:v>
                </c:pt>
                <c:pt idx="2">
                  <c:v>21.9</c:v>
                </c:pt>
                <c:pt idx="3">
                  <c:v>20</c:v>
                </c:pt>
                <c:pt idx="4">
                  <c:v>18.100000000000001</c:v>
                </c:pt>
                <c:pt idx="5">
                  <c:v>26.3</c:v>
                </c:pt>
                <c:pt idx="6">
                  <c:v>22.3</c:v>
                </c:pt>
                <c:pt idx="7">
                  <c:v>19.2</c:v>
                </c:pt>
                <c:pt idx="8">
                  <c:v>19.7</c:v>
                </c:pt>
                <c:pt idx="9">
                  <c:v>21.1</c:v>
                </c:pt>
                <c:pt idx="10">
                  <c:v>20.5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17.100000000000001</c:v>
                </c:pt>
                <c:pt idx="1">
                  <c:v>17.8</c:v>
                </c:pt>
                <c:pt idx="2">
                  <c:v>19</c:v>
                </c:pt>
                <c:pt idx="3">
                  <c:v>21.4</c:v>
                </c:pt>
                <c:pt idx="4">
                  <c:v>19</c:v>
                </c:pt>
                <c:pt idx="5">
                  <c:v>20.100000000000001</c:v>
                </c:pt>
                <c:pt idx="6">
                  <c:v>19.600000000000001</c:v>
                </c:pt>
                <c:pt idx="7">
                  <c:v>16.3</c:v>
                </c:pt>
                <c:pt idx="8">
                  <c:v>15.8</c:v>
                </c:pt>
                <c:pt idx="9">
                  <c:v>19</c:v>
                </c:pt>
                <c:pt idx="10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3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  <c:pt idx="7">
                  <c:v>40</c:v>
                </c:pt>
                <c:pt idx="8">
                  <c:v>40.700000000000003</c:v>
                </c:pt>
                <c:pt idx="9">
                  <c:v>40.200000000000003</c:v>
                </c:pt>
                <c:pt idx="10">
                  <c:v>40.1</c:v>
                </c:pt>
                <c:pt idx="11">
                  <c:v>39.200000000000003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38.6</c:v>
                </c:pt>
                <c:pt idx="1">
                  <c:v>36.700000000000003</c:v>
                </c:pt>
                <c:pt idx="2">
                  <c:v>37.4</c:v>
                </c:pt>
                <c:pt idx="3">
                  <c:v>36.6</c:v>
                </c:pt>
                <c:pt idx="4">
                  <c:v>37.4</c:v>
                </c:pt>
                <c:pt idx="5">
                  <c:v>40.700000000000003</c:v>
                </c:pt>
                <c:pt idx="6">
                  <c:v>37</c:v>
                </c:pt>
                <c:pt idx="7">
                  <c:v>35.700000000000003</c:v>
                </c:pt>
                <c:pt idx="8">
                  <c:v>34.6</c:v>
                </c:pt>
                <c:pt idx="9">
                  <c:v>35.299999999999997</c:v>
                </c:pt>
                <c:pt idx="10">
                  <c:v>36.700000000000003</c:v>
                </c:pt>
                <c:pt idx="11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</c:v>
                </c:pt>
                <c:pt idx="1">
                  <c:v>35.9</c:v>
                </c:pt>
                <c:pt idx="2">
                  <c:v>35.4</c:v>
                </c:pt>
                <c:pt idx="3">
                  <c:v>35.6</c:v>
                </c:pt>
                <c:pt idx="4">
                  <c:v>37</c:v>
                </c:pt>
                <c:pt idx="5">
                  <c:v>37.4</c:v>
                </c:pt>
                <c:pt idx="6">
                  <c:v>38.9</c:v>
                </c:pt>
                <c:pt idx="7">
                  <c:v>38.700000000000003</c:v>
                </c:pt>
                <c:pt idx="8">
                  <c:v>37.4</c:v>
                </c:pt>
                <c:pt idx="9">
                  <c:v>38.299999999999997</c:v>
                </c:pt>
                <c:pt idx="10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  <c:pt idx="7" formatCode="General">
                  <c:v>50.6</c:v>
                </c:pt>
                <c:pt idx="8" formatCode="General">
                  <c:v>48</c:v>
                </c:pt>
                <c:pt idx="9" formatCode="General">
                  <c:v>47.1</c:v>
                </c:pt>
                <c:pt idx="10" formatCode="General">
                  <c:v>47.3</c:v>
                </c:pt>
                <c:pt idx="11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50.7</c:v>
                </c:pt>
                <c:pt idx="1">
                  <c:v>49.7</c:v>
                </c:pt>
                <c:pt idx="2" formatCode="General">
                  <c:v>58.3</c:v>
                </c:pt>
                <c:pt idx="3" formatCode="General">
                  <c:v>55.1</c:v>
                </c:pt>
                <c:pt idx="4" formatCode="General">
                  <c:v>47.9</c:v>
                </c:pt>
                <c:pt idx="5" formatCode="General">
                  <c:v>63.1</c:v>
                </c:pt>
                <c:pt idx="6">
                  <c:v>62.3</c:v>
                </c:pt>
                <c:pt idx="7" formatCode="General">
                  <c:v>54.5</c:v>
                </c:pt>
                <c:pt idx="8" formatCode="General">
                  <c:v>57.7</c:v>
                </c:pt>
                <c:pt idx="9" formatCode="General">
                  <c:v>59.4</c:v>
                </c:pt>
                <c:pt idx="10" formatCode="General">
                  <c:v>55.1</c:v>
                </c:pt>
                <c:pt idx="11" formatCode="General">
                  <c:v>50.9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47.5</c:v>
                </c:pt>
                <c:pt idx="1">
                  <c:v>49.6</c:v>
                </c:pt>
                <c:pt idx="2" formatCode="General">
                  <c:v>53.9</c:v>
                </c:pt>
                <c:pt idx="3" formatCode="General">
                  <c:v>60.2</c:v>
                </c:pt>
                <c:pt idx="4" formatCode="General">
                  <c:v>50.4</c:v>
                </c:pt>
                <c:pt idx="5" formatCode="General">
                  <c:v>53.5</c:v>
                </c:pt>
                <c:pt idx="6">
                  <c:v>49.4</c:v>
                </c:pt>
                <c:pt idx="7" formatCode="General">
                  <c:v>42.2</c:v>
                </c:pt>
                <c:pt idx="8" formatCode="General">
                  <c:v>43.3</c:v>
                </c:pt>
                <c:pt idx="9" formatCode="General">
                  <c:v>49.1</c:v>
                </c:pt>
                <c:pt idx="10" formatCode="General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  <c:pt idx="7">
                  <c:v>50.4</c:v>
                </c:pt>
                <c:pt idx="8">
                  <c:v>48.5</c:v>
                </c:pt>
                <c:pt idx="9">
                  <c:v>53.2</c:v>
                </c:pt>
                <c:pt idx="10">
                  <c:v>47.2</c:v>
                </c:pt>
                <c:pt idx="1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55.9</c:v>
                </c:pt>
                <c:pt idx="1">
                  <c:v>45.3</c:v>
                </c:pt>
                <c:pt idx="2">
                  <c:v>66.8</c:v>
                </c:pt>
                <c:pt idx="3">
                  <c:v>60.7</c:v>
                </c:pt>
                <c:pt idx="4">
                  <c:v>50.5</c:v>
                </c:pt>
                <c:pt idx="5">
                  <c:v>71.599999999999994</c:v>
                </c:pt>
                <c:pt idx="6">
                  <c:v>77</c:v>
                </c:pt>
                <c:pt idx="7">
                  <c:v>59.3</c:v>
                </c:pt>
                <c:pt idx="8">
                  <c:v>70.2</c:v>
                </c:pt>
                <c:pt idx="9">
                  <c:v>61.2</c:v>
                </c:pt>
                <c:pt idx="10">
                  <c:v>59</c:v>
                </c:pt>
                <c:pt idx="11">
                  <c:v>56.5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51.7</c:v>
                </c:pt>
                <c:pt idx="1">
                  <c:v>54.7</c:v>
                </c:pt>
                <c:pt idx="2">
                  <c:v>64.900000000000006</c:v>
                </c:pt>
                <c:pt idx="3">
                  <c:v>78.400000000000006</c:v>
                </c:pt>
                <c:pt idx="4">
                  <c:v>75.5</c:v>
                </c:pt>
                <c:pt idx="5">
                  <c:v>75.900000000000006</c:v>
                </c:pt>
                <c:pt idx="6">
                  <c:v>59.8</c:v>
                </c:pt>
                <c:pt idx="7">
                  <c:v>43.5</c:v>
                </c:pt>
                <c:pt idx="8">
                  <c:v>45.8</c:v>
                </c:pt>
                <c:pt idx="9">
                  <c:v>57.2</c:v>
                </c:pt>
                <c:pt idx="10">
                  <c:v>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  <c:pt idx="7">
                  <c:v>40.5</c:v>
                </c:pt>
                <c:pt idx="8">
                  <c:v>41.7</c:v>
                </c:pt>
                <c:pt idx="9">
                  <c:v>40.799999999999997</c:v>
                </c:pt>
                <c:pt idx="10">
                  <c:v>40.1</c:v>
                </c:pt>
                <c:pt idx="11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41</c:v>
                </c:pt>
                <c:pt idx="2">
                  <c:v>39.5</c:v>
                </c:pt>
                <c:pt idx="3">
                  <c:v>39.4</c:v>
                </c:pt>
                <c:pt idx="4">
                  <c:v>37.9</c:v>
                </c:pt>
                <c:pt idx="5">
                  <c:v>41.3</c:v>
                </c:pt>
                <c:pt idx="6">
                  <c:v>37.5</c:v>
                </c:pt>
                <c:pt idx="7">
                  <c:v>38.6</c:v>
                </c:pt>
                <c:pt idx="8">
                  <c:v>37.9</c:v>
                </c:pt>
                <c:pt idx="9">
                  <c:v>39.700000000000003</c:v>
                </c:pt>
                <c:pt idx="10">
                  <c:v>43.1</c:v>
                </c:pt>
                <c:pt idx="11">
                  <c:v>40.299999999999997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43.2</c:v>
                </c:pt>
                <c:pt idx="1">
                  <c:v>43.6</c:v>
                </c:pt>
                <c:pt idx="2">
                  <c:v>42.1</c:v>
                </c:pt>
                <c:pt idx="3">
                  <c:v>42.7</c:v>
                </c:pt>
                <c:pt idx="4">
                  <c:v>44.7</c:v>
                </c:pt>
                <c:pt idx="5">
                  <c:v>45.4</c:v>
                </c:pt>
                <c:pt idx="6">
                  <c:v>44.5</c:v>
                </c:pt>
                <c:pt idx="7">
                  <c:v>42.1</c:v>
                </c:pt>
                <c:pt idx="8">
                  <c:v>40.200000000000003</c:v>
                </c:pt>
                <c:pt idx="9">
                  <c:v>41.4</c:v>
                </c:pt>
                <c:pt idx="10">
                  <c:v>42.1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  <c:pt idx="7">
                  <c:v>124.5</c:v>
                </c:pt>
                <c:pt idx="8">
                  <c:v>116.7</c:v>
                </c:pt>
                <c:pt idx="9">
                  <c:v>129.9</c:v>
                </c:pt>
                <c:pt idx="10">
                  <c:v>117.4</c:v>
                </c:pt>
                <c:pt idx="11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137.30000000000001</c:v>
                </c:pt>
                <c:pt idx="1">
                  <c:v>110.5</c:v>
                </c:pt>
                <c:pt idx="2">
                  <c:v>167.7</c:v>
                </c:pt>
                <c:pt idx="3">
                  <c:v>153.9</c:v>
                </c:pt>
                <c:pt idx="4">
                  <c:v>132.6</c:v>
                </c:pt>
                <c:pt idx="5">
                  <c:v>176.4</c:v>
                </c:pt>
                <c:pt idx="6">
                  <c:v>200.3</c:v>
                </c:pt>
                <c:pt idx="7">
                  <c:v>154.69999999999999</c:v>
                </c:pt>
                <c:pt idx="8">
                  <c:v>184.4</c:v>
                </c:pt>
                <c:pt idx="9">
                  <c:v>155.5</c:v>
                </c:pt>
                <c:pt idx="10">
                  <c:v>138.4</c:v>
                </c:pt>
                <c:pt idx="11">
                  <c:v>138.80000000000001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120.5</c:v>
                </c:pt>
                <c:pt idx="1">
                  <c:v>125.7</c:v>
                </c:pt>
                <c:pt idx="2">
                  <c:v>153</c:v>
                </c:pt>
                <c:pt idx="3">
                  <c:v>184.3</c:v>
                </c:pt>
                <c:pt idx="4">
                  <c:v>170.6</c:v>
                </c:pt>
                <c:pt idx="5">
                  <c:v>167.7</c:v>
                </c:pt>
                <c:pt idx="6">
                  <c:v>134</c:v>
                </c:pt>
                <c:pt idx="7">
                  <c:v>103.1</c:v>
                </c:pt>
                <c:pt idx="8">
                  <c:v>113.4</c:v>
                </c:pt>
                <c:pt idx="9">
                  <c:v>138.6</c:v>
                </c:pt>
                <c:pt idx="10">
                  <c:v>143.80000000000001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8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  <c:pt idx="7">
                  <c:v>100.9</c:v>
                </c:pt>
                <c:pt idx="8">
                  <c:v>91.8</c:v>
                </c:pt>
                <c:pt idx="9">
                  <c:v>87.4</c:v>
                </c:pt>
                <c:pt idx="10">
                  <c:v>90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68.900000000000006</c:v>
                </c:pt>
                <c:pt idx="1">
                  <c:v>75.7</c:v>
                </c:pt>
                <c:pt idx="2">
                  <c:v>96.3</c:v>
                </c:pt>
                <c:pt idx="3">
                  <c:v>98.9</c:v>
                </c:pt>
                <c:pt idx="4">
                  <c:v>89.3</c:v>
                </c:pt>
                <c:pt idx="5">
                  <c:v>96</c:v>
                </c:pt>
                <c:pt idx="6">
                  <c:v>90.2</c:v>
                </c:pt>
                <c:pt idx="7">
                  <c:v>87.2</c:v>
                </c:pt>
                <c:pt idx="8">
                  <c:v>85.7</c:v>
                </c:pt>
                <c:pt idx="9">
                  <c:v>93.5</c:v>
                </c:pt>
                <c:pt idx="10">
                  <c:v>82.1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72.7</c:v>
                </c:pt>
                <c:pt idx="1">
                  <c:v>83.2</c:v>
                </c:pt>
                <c:pt idx="2">
                  <c:v>89.9</c:v>
                </c:pt>
                <c:pt idx="3">
                  <c:v>103.8</c:v>
                </c:pt>
                <c:pt idx="4">
                  <c:v>94.4</c:v>
                </c:pt>
                <c:pt idx="5">
                  <c:v>91.6</c:v>
                </c:pt>
                <c:pt idx="6">
                  <c:v>108.5</c:v>
                </c:pt>
                <c:pt idx="7">
                  <c:v>91.8</c:v>
                </c:pt>
                <c:pt idx="8">
                  <c:v>101.6</c:v>
                </c:pt>
                <c:pt idx="9">
                  <c:v>100.2</c:v>
                </c:pt>
                <c:pt idx="10">
                  <c:v>94.2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  <c:pt idx="7">
                  <c:v>138.19999999999999</c:v>
                </c:pt>
                <c:pt idx="8">
                  <c:v>132.1</c:v>
                </c:pt>
                <c:pt idx="9">
                  <c:v>128.30000000000001</c:v>
                </c:pt>
                <c:pt idx="10">
                  <c:v>125.1</c:v>
                </c:pt>
                <c:pt idx="11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110.3</c:v>
                </c:pt>
                <c:pt idx="1">
                  <c:v>109</c:v>
                </c:pt>
                <c:pt idx="2">
                  <c:v>108.2</c:v>
                </c:pt>
                <c:pt idx="3">
                  <c:v>113.1</c:v>
                </c:pt>
                <c:pt idx="4">
                  <c:v>122.4</c:v>
                </c:pt>
                <c:pt idx="5">
                  <c:v>116.8</c:v>
                </c:pt>
                <c:pt idx="6">
                  <c:v>108.9</c:v>
                </c:pt>
                <c:pt idx="7">
                  <c:v>107</c:v>
                </c:pt>
                <c:pt idx="8">
                  <c:v>101.1</c:v>
                </c:pt>
                <c:pt idx="9">
                  <c:v>109.4</c:v>
                </c:pt>
                <c:pt idx="10">
                  <c:v>99.1</c:v>
                </c:pt>
                <c:pt idx="11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97.3</c:v>
                </c:pt>
                <c:pt idx="1">
                  <c:v>99.8</c:v>
                </c:pt>
                <c:pt idx="2">
                  <c:v>97.4</c:v>
                </c:pt>
                <c:pt idx="3">
                  <c:v>100.8</c:v>
                </c:pt>
                <c:pt idx="4">
                  <c:v>107.3</c:v>
                </c:pt>
                <c:pt idx="5">
                  <c:v>108.2</c:v>
                </c:pt>
                <c:pt idx="6">
                  <c:v>107.3</c:v>
                </c:pt>
                <c:pt idx="7">
                  <c:v>103.7</c:v>
                </c:pt>
                <c:pt idx="8">
                  <c:v>106</c:v>
                </c:pt>
                <c:pt idx="9">
                  <c:v>105.3</c:v>
                </c:pt>
                <c:pt idx="10">
                  <c:v>104.4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  <c:pt idx="7">
                  <c:v>71.099999999999994</c:v>
                </c:pt>
                <c:pt idx="8">
                  <c:v>70.099999999999994</c:v>
                </c:pt>
                <c:pt idx="9">
                  <c:v>68.599999999999994</c:v>
                </c:pt>
                <c:pt idx="10">
                  <c:v>72.099999999999994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62.3</c:v>
                </c:pt>
                <c:pt idx="1">
                  <c:v>69.599999999999994</c:v>
                </c:pt>
                <c:pt idx="2">
                  <c:v>89</c:v>
                </c:pt>
                <c:pt idx="3">
                  <c:v>87.2</c:v>
                </c:pt>
                <c:pt idx="4">
                  <c:v>71.900000000000006</c:v>
                </c:pt>
                <c:pt idx="5">
                  <c:v>82.6</c:v>
                </c:pt>
                <c:pt idx="6">
                  <c:v>83.4</c:v>
                </c:pt>
                <c:pt idx="7">
                  <c:v>81.599999999999994</c:v>
                </c:pt>
                <c:pt idx="8">
                  <c:v>85.1</c:v>
                </c:pt>
                <c:pt idx="9">
                  <c:v>84.9</c:v>
                </c:pt>
                <c:pt idx="10">
                  <c:v>83.6</c:v>
                </c:pt>
                <c:pt idx="11">
                  <c:v>88.9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74.8</c:v>
                </c:pt>
                <c:pt idx="1">
                  <c:v>83.1</c:v>
                </c:pt>
                <c:pt idx="2">
                  <c:v>92.4</c:v>
                </c:pt>
                <c:pt idx="3">
                  <c:v>103</c:v>
                </c:pt>
                <c:pt idx="4">
                  <c:v>87.6</c:v>
                </c:pt>
                <c:pt idx="5">
                  <c:v>84.6</c:v>
                </c:pt>
                <c:pt idx="6">
                  <c:v>101.1</c:v>
                </c:pt>
                <c:pt idx="7">
                  <c:v>88.7</c:v>
                </c:pt>
                <c:pt idx="8">
                  <c:v>95.8</c:v>
                </c:pt>
                <c:pt idx="9">
                  <c:v>95.2</c:v>
                </c:pt>
                <c:pt idx="10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  <c:pt idx="7">
                  <c:v>103.2</c:v>
                </c:pt>
                <c:pt idx="8">
                  <c:v>105.2</c:v>
                </c:pt>
                <c:pt idx="9">
                  <c:v>95.4</c:v>
                </c:pt>
                <c:pt idx="10">
                  <c:v>100.3</c:v>
                </c:pt>
                <c:pt idx="11" formatCode="0.0_ 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93.3</c:v>
                </c:pt>
                <c:pt idx="1">
                  <c:v>91.3</c:v>
                </c:pt>
                <c:pt idx="2" formatCode="0.0_ ">
                  <c:v>106.6</c:v>
                </c:pt>
                <c:pt idx="3">
                  <c:v>106.6</c:v>
                </c:pt>
                <c:pt idx="4">
                  <c:v>101.9</c:v>
                </c:pt>
                <c:pt idx="5">
                  <c:v>113</c:v>
                </c:pt>
                <c:pt idx="6" formatCode="0.0_ ">
                  <c:v>110.5</c:v>
                </c:pt>
                <c:pt idx="7">
                  <c:v>100.3</c:v>
                </c:pt>
                <c:pt idx="8">
                  <c:v>104.2</c:v>
                </c:pt>
                <c:pt idx="9">
                  <c:v>103.1</c:v>
                </c:pt>
                <c:pt idx="10">
                  <c:v>103.7</c:v>
                </c:pt>
                <c:pt idx="11" formatCode="0.0_ 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2.6249999999999999E-2"/>
                  <c:y val="-2.7993507390523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43-4CEB-A03B-9C522F545D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91.6</c:v>
                </c:pt>
                <c:pt idx="1">
                  <c:v>96.2</c:v>
                </c:pt>
                <c:pt idx="2" formatCode="0.0_ ">
                  <c:v>103.6</c:v>
                </c:pt>
                <c:pt idx="3">
                  <c:v>104.5</c:v>
                </c:pt>
                <c:pt idx="4">
                  <c:v>106.1</c:v>
                </c:pt>
                <c:pt idx="5">
                  <c:v>112.9</c:v>
                </c:pt>
                <c:pt idx="6" formatCode="0.0_ ">
                  <c:v>114</c:v>
                </c:pt>
                <c:pt idx="7">
                  <c:v>98.3</c:v>
                </c:pt>
                <c:pt idx="8">
                  <c:v>106.4</c:v>
                </c:pt>
                <c:pt idx="9">
                  <c:v>118.9</c:v>
                </c:pt>
                <c:pt idx="10">
                  <c:v>102.8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13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  <c:pt idx="7">
                  <c:v>47.8</c:v>
                </c:pt>
                <c:pt idx="8">
                  <c:v>50.3</c:v>
                </c:pt>
                <c:pt idx="9">
                  <c:v>43.9</c:v>
                </c:pt>
                <c:pt idx="10">
                  <c:v>48.7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43</c:v>
                </c:pt>
                <c:pt idx="1">
                  <c:v>42.4</c:v>
                </c:pt>
                <c:pt idx="2">
                  <c:v>49.1</c:v>
                </c:pt>
                <c:pt idx="3">
                  <c:v>50.7</c:v>
                </c:pt>
                <c:pt idx="4">
                  <c:v>52.2</c:v>
                </c:pt>
                <c:pt idx="5">
                  <c:v>51</c:v>
                </c:pt>
                <c:pt idx="6">
                  <c:v>52.7</c:v>
                </c:pt>
                <c:pt idx="7">
                  <c:v>47.1</c:v>
                </c:pt>
                <c:pt idx="8">
                  <c:v>50.4</c:v>
                </c:pt>
                <c:pt idx="9">
                  <c:v>48.7</c:v>
                </c:pt>
                <c:pt idx="10">
                  <c:v>50.5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45.1</c:v>
                </c:pt>
                <c:pt idx="1">
                  <c:v>47.2</c:v>
                </c:pt>
                <c:pt idx="2">
                  <c:v>51.8</c:v>
                </c:pt>
                <c:pt idx="3">
                  <c:v>45.6</c:v>
                </c:pt>
                <c:pt idx="4">
                  <c:v>54.3</c:v>
                </c:pt>
                <c:pt idx="5">
                  <c:v>56.1</c:v>
                </c:pt>
                <c:pt idx="6">
                  <c:v>59.2</c:v>
                </c:pt>
                <c:pt idx="7">
                  <c:v>51.8</c:v>
                </c:pt>
                <c:pt idx="8">
                  <c:v>58.3</c:v>
                </c:pt>
                <c:pt idx="9">
                  <c:v>66.7</c:v>
                </c:pt>
                <c:pt idx="10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7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  <c:pt idx="7">
                  <c:v>56.4</c:v>
                </c:pt>
                <c:pt idx="8">
                  <c:v>57.8</c:v>
                </c:pt>
                <c:pt idx="9">
                  <c:v>58.5</c:v>
                </c:pt>
                <c:pt idx="10">
                  <c:v>62</c:v>
                </c:pt>
                <c:pt idx="11">
                  <c:v>64.5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57.2</c:v>
                </c:pt>
                <c:pt idx="1">
                  <c:v>59.9</c:v>
                </c:pt>
                <c:pt idx="2">
                  <c:v>59.5</c:v>
                </c:pt>
                <c:pt idx="3">
                  <c:v>59.8</c:v>
                </c:pt>
                <c:pt idx="4">
                  <c:v>63.2</c:v>
                </c:pt>
                <c:pt idx="5">
                  <c:v>61.4</c:v>
                </c:pt>
                <c:pt idx="6">
                  <c:v>61.2</c:v>
                </c:pt>
                <c:pt idx="7">
                  <c:v>62</c:v>
                </c:pt>
                <c:pt idx="8">
                  <c:v>61.4</c:v>
                </c:pt>
                <c:pt idx="9">
                  <c:v>60.1</c:v>
                </c:pt>
                <c:pt idx="10">
                  <c:v>62.7</c:v>
                </c:pt>
                <c:pt idx="1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63</c:v>
                </c:pt>
                <c:pt idx="2">
                  <c:v>63.7</c:v>
                </c:pt>
                <c:pt idx="3">
                  <c:v>64.5</c:v>
                </c:pt>
                <c:pt idx="4">
                  <c:v>67.900000000000006</c:v>
                </c:pt>
                <c:pt idx="5">
                  <c:v>67.099999999999994</c:v>
                </c:pt>
                <c:pt idx="6">
                  <c:v>71.7</c:v>
                </c:pt>
                <c:pt idx="7">
                  <c:v>72.099999999999994</c:v>
                </c:pt>
                <c:pt idx="8">
                  <c:v>73.5</c:v>
                </c:pt>
                <c:pt idx="9">
                  <c:v>77.5</c:v>
                </c:pt>
                <c:pt idx="1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85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令和1年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令和3年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  <c:pt idx="7">
                  <c:v>79.8</c:v>
                </c:pt>
                <c:pt idx="8">
                  <c:v>87</c:v>
                </c:pt>
                <c:pt idx="9">
                  <c:v>74.900000000000006</c:v>
                </c:pt>
                <c:pt idx="10">
                  <c:v>77.900000000000006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令和4年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76.7</c:v>
                </c:pt>
                <c:pt idx="1">
                  <c:v>70.099999999999994</c:v>
                </c:pt>
                <c:pt idx="2">
                  <c:v>82.6</c:v>
                </c:pt>
                <c:pt idx="3">
                  <c:v>84.7</c:v>
                </c:pt>
                <c:pt idx="4">
                  <c:v>82.1</c:v>
                </c:pt>
                <c:pt idx="5">
                  <c:v>83.4</c:v>
                </c:pt>
                <c:pt idx="6">
                  <c:v>86.1</c:v>
                </c:pt>
                <c:pt idx="7">
                  <c:v>75.900000000000006</c:v>
                </c:pt>
                <c:pt idx="8">
                  <c:v>82.2</c:v>
                </c:pt>
                <c:pt idx="9">
                  <c:v>81.2</c:v>
                </c:pt>
                <c:pt idx="10">
                  <c:v>80.2</c:v>
                </c:pt>
                <c:pt idx="11">
                  <c:v>81.900000000000006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令和5年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72.3</c:v>
                </c:pt>
                <c:pt idx="1">
                  <c:v>74.900000000000006</c:v>
                </c:pt>
                <c:pt idx="2">
                  <c:v>81.3</c:v>
                </c:pt>
                <c:pt idx="3">
                  <c:v>70.599999999999994</c:v>
                </c:pt>
                <c:pt idx="4">
                  <c:v>79.400000000000006</c:v>
                </c:pt>
                <c:pt idx="5">
                  <c:v>83.6</c:v>
                </c:pt>
                <c:pt idx="6">
                  <c:v>82</c:v>
                </c:pt>
                <c:pt idx="7">
                  <c:v>71.8</c:v>
                </c:pt>
                <c:pt idx="8">
                  <c:v>79.099999999999994</c:v>
                </c:pt>
                <c:pt idx="9">
                  <c:v>85.6</c:v>
                </c:pt>
                <c:pt idx="10">
                  <c:v>67.599999999999994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9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  <c:pt idx="7">
                  <c:v>144</c:v>
                </c:pt>
                <c:pt idx="8">
                  <c:v>145.1</c:v>
                </c:pt>
                <c:pt idx="9">
                  <c:v>144.6</c:v>
                </c:pt>
                <c:pt idx="10">
                  <c:v>147.4</c:v>
                </c:pt>
                <c:pt idx="11">
                  <c:v>148.4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141.30000000000001</c:v>
                </c:pt>
                <c:pt idx="1">
                  <c:v>142.30000000000001</c:v>
                </c:pt>
                <c:pt idx="2">
                  <c:v>141.1</c:v>
                </c:pt>
                <c:pt idx="3">
                  <c:v>140.1</c:v>
                </c:pt>
                <c:pt idx="4">
                  <c:v>145.19999999999999</c:v>
                </c:pt>
                <c:pt idx="5">
                  <c:v>146.30000000000001</c:v>
                </c:pt>
                <c:pt idx="6">
                  <c:v>140.9</c:v>
                </c:pt>
                <c:pt idx="7">
                  <c:v>140.80000000000001</c:v>
                </c:pt>
                <c:pt idx="8">
                  <c:v>138</c:v>
                </c:pt>
                <c:pt idx="9">
                  <c:v>138.30000000000001</c:v>
                </c:pt>
                <c:pt idx="10">
                  <c:v>140.9</c:v>
                </c:pt>
                <c:pt idx="11">
                  <c:v>141.1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2.3072305256882069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141.4</c:v>
                </c:pt>
                <c:pt idx="1">
                  <c:v>142</c:v>
                </c:pt>
                <c:pt idx="2">
                  <c:v>141.30000000000001</c:v>
                </c:pt>
                <c:pt idx="3">
                  <c:v>142.80000000000001</c:v>
                </c:pt>
                <c:pt idx="4">
                  <c:v>148.4</c:v>
                </c:pt>
                <c:pt idx="5">
                  <c:v>148.9</c:v>
                </c:pt>
                <c:pt idx="6">
                  <c:v>155</c:v>
                </c:pt>
                <c:pt idx="7">
                  <c:v>154.5</c:v>
                </c:pt>
                <c:pt idx="8">
                  <c:v>153.4</c:v>
                </c:pt>
                <c:pt idx="9">
                  <c:v>157.9</c:v>
                </c:pt>
                <c:pt idx="10">
                  <c:v>155.4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7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  <c:pt idx="7">
                  <c:v>68</c:v>
                </c:pt>
                <c:pt idx="8">
                  <c:v>72.400000000000006</c:v>
                </c:pt>
                <c:pt idx="9">
                  <c:v>66</c:v>
                </c:pt>
                <c:pt idx="10">
                  <c:v>67.7</c:v>
                </c:pt>
                <c:pt idx="11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66.900000000000006</c:v>
                </c:pt>
                <c:pt idx="1">
                  <c:v>64.099999999999994</c:v>
                </c:pt>
                <c:pt idx="2">
                  <c:v>75.599999999999994</c:v>
                </c:pt>
                <c:pt idx="3">
                  <c:v>76.2</c:v>
                </c:pt>
                <c:pt idx="4">
                  <c:v>69.599999999999994</c:v>
                </c:pt>
                <c:pt idx="5">
                  <c:v>77.2</c:v>
                </c:pt>
                <c:pt idx="6">
                  <c:v>78.8</c:v>
                </c:pt>
                <c:pt idx="7">
                  <c:v>71.3</c:v>
                </c:pt>
                <c:pt idx="8">
                  <c:v>75.8</c:v>
                </c:pt>
                <c:pt idx="9">
                  <c:v>74.5</c:v>
                </c:pt>
                <c:pt idx="10">
                  <c:v>73.3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64.8</c:v>
                </c:pt>
                <c:pt idx="1">
                  <c:v>67.7</c:v>
                </c:pt>
                <c:pt idx="2">
                  <c:v>73.400000000000006</c:v>
                </c:pt>
                <c:pt idx="3">
                  <c:v>73.099999999999994</c:v>
                </c:pt>
                <c:pt idx="4">
                  <c:v>70.900000000000006</c:v>
                </c:pt>
                <c:pt idx="5">
                  <c:v>75.8</c:v>
                </c:pt>
                <c:pt idx="6">
                  <c:v>73</c:v>
                </c:pt>
                <c:pt idx="7">
                  <c:v>63.7</c:v>
                </c:pt>
                <c:pt idx="8">
                  <c:v>69.5</c:v>
                </c:pt>
                <c:pt idx="9">
                  <c:v>74.900000000000006</c:v>
                </c:pt>
                <c:pt idx="10">
                  <c:v>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令和5年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1.4054470066368019E-7"/>
                  <c:y val="-2.8862301303246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5.354753095286215E-3"/>
                  <c:y val="5.7717785276839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5.354753095286215E-3"/>
                  <c:y val="-1.058188833913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3.5698353968574765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1.24944238890011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5.3547530952862809E-3"/>
                  <c:y val="-2.0202247446341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5.35475309528621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3.569835396857476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2494564433701833E-2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315308</c:v>
                </c:pt>
                <c:pt idx="1">
                  <c:v>113052</c:v>
                </c:pt>
                <c:pt idx="2">
                  <c:v>106556</c:v>
                </c:pt>
                <c:pt idx="3">
                  <c:v>98127</c:v>
                </c:pt>
                <c:pt idx="4">
                  <c:v>61522</c:v>
                </c:pt>
                <c:pt idx="5">
                  <c:v>47202</c:v>
                </c:pt>
                <c:pt idx="6">
                  <c:v>40246</c:v>
                </c:pt>
                <c:pt idx="7">
                  <c:v>32356</c:v>
                </c:pt>
                <c:pt idx="8">
                  <c:v>30302</c:v>
                </c:pt>
                <c:pt idx="9">
                  <c:v>28440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令和4年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7849176984287399E-2"/>
                  <c:y val="-4.5448864346502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1.0709365645871766E-2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8.924588492143691E-3"/>
                  <c:y val="5.7720057720056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5.354753095286215E-3"/>
                  <c:y val="1.443001443001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7.139670793714953E-3"/>
                  <c:y val="-1.154401154401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5.354753095286215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1.7849176984286075E-3"/>
                  <c:y val="-2.59740259740259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2.7390756712344631E-3"/>
                  <c:y val="-5.7720057720058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327748</c:v>
                </c:pt>
                <c:pt idx="1">
                  <c:v>100827</c:v>
                </c:pt>
                <c:pt idx="2">
                  <c:v>80556</c:v>
                </c:pt>
                <c:pt idx="3">
                  <c:v>97968</c:v>
                </c:pt>
                <c:pt idx="4">
                  <c:v>70236</c:v>
                </c:pt>
                <c:pt idx="5">
                  <c:v>46165</c:v>
                </c:pt>
                <c:pt idx="6">
                  <c:v>48311</c:v>
                </c:pt>
                <c:pt idx="7">
                  <c:v>31993</c:v>
                </c:pt>
                <c:pt idx="8">
                  <c:v>28870</c:v>
                </c:pt>
                <c:pt idx="9">
                  <c:v>38829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11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4713312545333543"/>
                  <c:y val="0.154805196368802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0.11688718397379808"/>
                  <c:y val="-0.11466312697151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9.6047737622540846E-2"/>
                  <c:y val="-7.4158419417756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0.18404304162834348"/>
                  <c:y val="-0.100367935659418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8.1866134254585693E-2"/>
                  <c:y val="-7.3314792073009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27538865334140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7.5973409306742644E-3"/>
                  <c:y val="-2.1467889908256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609671654291076"/>
                      <c:h val="9.652917238556189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4.6140386297866621E-3"/>
                  <c:y val="2.0274988562209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9.4966761633428296E-3"/>
                  <c:y val="5.15076211803799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6.0778727445394115E-2"/>
                  <c:y val="9.25993883792048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609222992425091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5.3181536068675178E-2"/>
                  <c:y val="7.82291892412531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315308</c:v>
                </c:pt>
                <c:pt idx="1">
                  <c:v>113052</c:v>
                </c:pt>
                <c:pt idx="2">
                  <c:v>106556</c:v>
                </c:pt>
                <c:pt idx="3">
                  <c:v>98127</c:v>
                </c:pt>
                <c:pt idx="4">
                  <c:v>61522</c:v>
                </c:pt>
                <c:pt idx="5">
                  <c:v>47202</c:v>
                </c:pt>
                <c:pt idx="6">
                  <c:v>40246</c:v>
                </c:pt>
                <c:pt idx="7">
                  <c:v>32356</c:v>
                </c:pt>
                <c:pt idx="8">
                  <c:v>30302</c:v>
                </c:pt>
                <c:pt idx="9">
                  <c:v>28440</c:v>
                </c:pt>
                <c:pt idx="10">
                  <c:v>155109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315308</c:v>
                </c:pt>
                <c:pt idx="1">
                  <c:v>113052</c:v>
                </c:pt>
                <c:pt idx="2">
                  <c:v>106556</c:v>
                </c:pt>
                <c:pt idx="3">
                  <c:v>98127</c:v>
                </c:pt>
                <c:pt idx="4">
                  <c:v>61522</c:v>
                </c:pt>
                <c:pt idx="5">
                  <c:v>47202</c:v>
                </c:pt>
                <c:pt idx="6">
                  <c:v>40246</c:v>
                </c:pt>
                <c:pt idx="7">
                  <c:v>32356</c:v>
                </c:pt>
                <c:pt idx="8">
                  <c:v>30302</c:v>
                </c:pt>
                <c:pt idx="9">
                  <c:v>28440</c:v>
                </c:pt>
                <c:pt idx="10">
                  <c:v>155109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4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11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0.19825716441933319"/>
                  <c:y val="0.143949558029384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0.13761615675903108"/>
                  <c:y val="-0.119480978670769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3899020256055786"/>
                  <c:y val="-9.95467463118835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0.12289715693935205"/>
                  <c:y val="-0.10631393489606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0.14937495408493787"/>
                  <c:y val="-0.116528433945756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25152771934042"/>
                      <c:h val="0.142728090023229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4.9604562788430062E-2"/>
                  <c:y val="-2.87094458020333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1.2187293382220353E-2"/>
                  <c:y val="-1.50609104896371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6685299833703975E-3"/>
                  <c:y val="1.59846743295019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09011614927444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4.1224045467598995E-2"/>
                  <c:y val="5.26806045795999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7.8032364275076302E-2"/>
                  <c:y val="4.0435635200772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65635497852843"/>
                      <c:h val="0.1641840287205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その他の機械</c:v>
                </c:pt>
                <c:pt idx="1">
                  <c:v>その他の日用品</c:v>
                </c:pt>
                <c:pt idx="2">
                  <c:v>飲料</c:v>
                </c:pt>
                <c:pt idx="3">
                  <c:v>紙・パルプ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合成樹脂</c:v>
                </c:pt>
                <c:pt idx="9">
                  <c:v>鉄鋼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327748</c:v>
                </c:pt>
                <c:pt idx="1">
                  <c:v>100827</c:v>
                </c:pt>
                <c:pt idx="2">
                  <c:v>80556</c:v>
                </c:pt>
                <c:pt idx="3">
                  <c:v>97968</c:v>
                </c:pt>
                <c:pt idx="4">
                  <c:v>70236</c:v>
                </c:pt>
                <c:pt idx="5">
                  <c:v>46165</c:v>
                </c:pt>
                <c:pt idx="6">
                  <c:v>48311</c:v>
                </c:pt>
                <c:pt idx="7">
                  <c:v>31993</c:v>
                </c:pt>
                <c:pt idx="8">
                  <c:v>28870</c:v>
                </c:pt>
                <c:pt idx="9">
                  <c:v>38829</c:v>
                </c:pt>
                <c:pt idx="10" formatCode="#,##0_);[Red]\(#,##0\)">
                  <c:v>165223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10F51C4E-11F9-4A24-A2D0-C61DA97D3672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DE6AC8-6A1F-42A0-8CF5-81CDD3AA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C60BBFE-7AF2-487C-9AD1-199CF377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2" name="Line 2079">
          <a:extLst>
            <a:ext uri="{FF2B5EF4-FFF2-40B4-BE49-F238E27FC236}">
              <a16:creationId xmlns:a16="http://schemas.microsoft.com/office/drawing/2014/main" id="{90F70A22-FD71-4670-9117-C6B507B26DA1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3" name="Line 2081">
          <a:extLst>
            <a:ext uri="{FF2B5EF4-FFF2-40B4-BE49-F238E27FC236}">
              <a16:creationId xmlns:a16="http://schemas.microsoft.com/office/drawing/2014/main" id="{3B5BD06D-6A1E-4F3C-BEA0-7B998491B161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EE9FAD7-465F-4894-9FB7-43ECA1376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43C7BE6-D150-4F64-8C2A-75F8AFB82F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EB4DC92-0D0D-4B7D-913D-5EA60180D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76201</xdr:colOff>
      <xdr:row>0</xdr:row>
      <xdr:rowOff>66675</xdr:rowOff>
    </xdr:from>
    <xdr:to>
      <xdr:col>1</xdr:col>
      <xdr:colOff>95250</xdr:colOff>
      <xdr:row>0</xdr:row>
      <xdr:rowOff>266700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CDF8F074-128A-C75C-AEFB-F32F1FE67F34}"/>
            </a:ext>
          </a:extLst>
        </xdr:cNvPr>
        <xdr:cNvSpPr/>
      </xdr:nvSpPr>
      <xdr:spPr bwMode="auto">
        <a:xfrm>
          <a:off x="76201" y="66675"/>
          <a:ext cx="485774" cy="200025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path path="circle">
            <a:fillToRect l="50000" t="50000" r="50000" b="50000"/>
          </a:path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91C1F48-98AF-4F27-87C9-8F4E402F5304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9B6509-D0AF-4F76-9D68-89DA93747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D27973B6-700F-4C23-B43F-88DAB1672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A66C5C7-D7A5-4B39-ACC0-0BDABD6FC2E8}"/>
            </a:ext>
          </a:extLst>
        </xdr:cNvPr>
        <xdr:cNvSpPr>
          <a:spLocks noChangeShapeType="1"/>
        </xdr:cNvSpPr>
      </xdr:nvSpPr>
      <xdr:spPr bwMode="auto">
        <a:xfrm>
          <a:off x="5276850" y="526732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C16BA64-2FC6-428D-8D9F-7CB410D48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31</xdr:row>
      <xdr:rowOff>9525</xdr:rowOff>
    </xdr:from>
    <xdr:to>
      <xdr:col>6</xdr:col>
      <xdr:colOff>1381125</xdr:colOff>
      <xdr:row>51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8340060-5BA3-48FF-960E-7C3617E2D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F52C83-2462-4ED6-8727-EB6CD553B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146BA56-B341-4E51-B68C-4D809FA18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0.92693</cdr:x>
      <cdr:y>0.18966</cdr:y>
    </cdr:from>
    <cdr:to>
      <cdr:x>1</cdr:x>
      <cdr:y>0.8931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1497" y="523875"/>
          <a:ext cx="563753" cy="1943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0.91101</cdr:x>
      <cdr:y>0.26894</cdr:y>
    </cdr:from>
    <cdr:to>
      <cdr:x>1</cdr:x>
      <cdr:y>0.71212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9993" y="676277"/>
          <a:ext cx="685732" cy="11144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1C65F40-DB48-4468-B3DF-B0D01972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0.9242</cdr:x>
      <cdr:y>0.41439</cdr:y>
    </cdr:from>
    <cdr:to>
      <cdr:x>1</cdr:x>
      <cdr:y>0.79795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9237" y="1152539"/>
          <a:ext cx="585538" cy="1066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0.88541</cdr:x>
      <cdr:y>0.42951</cdr:y>
    </cdr:from>
    <cdr:to>
      <cdr:x>0.9948</cdr:x>
      <cdr:y>0.87869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24" y="1247787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0.90234</cdr:x>
      <cdr:y>0.30436</cdr:y>
    </cdr:from>
    <cdr:to>
      <cdr:x>0.9948</cdr:x>
      <cdr:y>0.91305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98" y="800126"/>
          <a:ext cx="676363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0.88641</cdr:x>
      <cdr:y>0.27387</cdr:y>
    </cdr:from>
    <cdr:to>
      <cdr:x>0.98694</cdr:x>
      <cdr:y>0.78644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67413" y="769533"/>
          <a:ext cx="733482" cy="1440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0.25704</cdr:y>
    </cdr:from>
    <cdr:to>
      <cdr:x>0.9922</cdr:x>
      <cdr:y>0.81338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62" y="695330"/>
          <a:ext cx="962029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0.3101</cdr:y>
    </cdr:from>
    <cdr:to>
      <cdr:x>0.98954</cdr:x>
      <cdr:y>0.74913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44" y="847722"/>
          <a:ext cx="638163" cy="1200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0.58534</cdr:x>
      <cdr:y>0.79934</cdr:y>
    </cdr:from>
    <cdr:to>
      <cdr:x>0.87078</cdr:x>
      <cdr:y>0.84665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781676" y="4667213"/>
          <a:ext cx="2819412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平　均　保　管　残　高　</a:t>
          </a:r>
          <a:r>
            <a:rPr lang="en-US" altLang="ja-JP" sz="1100" b="1">
              <a:solidFill>
                <a:srgbClr val="FC08F0"/>
              </a:solidFill>
              <a:latin typeface="+mn-ea"/>
              <a:ea typeface="+mn-ea"/>
            </a:rPr>
            <a:t>:</a:t>
          </a:r>
          <a:r>
            <a:rPr lang="ja-JP" altLang="en-US" sz="1100" b="1">
              <a:solidFill>
                <a:srgbClr val="FC08F0"/>
              </a:solidFill>
              <a:latin typeface="+mn-ea"/>
              <a:ea typeface="+mn-ea"/>
            </a:rPr>
            <a:t>　万トン</a:t>
          </a:r>
          <a:endParaRPr lang="en-US" altLang="ja-JP" sz="1100" b="1" baseline="0">
            <a:solidFill>
              <a:srgbClr val="FC08F0"/>
            </a:solidFill>
            <a:latin typeface="+mn-ea"/>
            <a:ea typeface="+mn-ea"/>
          </a:endParaRPr>
        </a:p>
      </cdr:txBody>
    </cdr:sp>
  </cdr:relSizeAnchor>
  <cdr:relSizeAnchor xmlns:cdr="http://schemas.openxmlformats.org/drawingml/2006/chartDrawing">
    <cdr:from>
      <cdr:x>0.50915</cdr:x>
      <cdr:y>0.28711</cdr:y>
    </cdr:from>
    <cdr:to>
      <cdr:x>0.69237</cdr:x>
      <cdr:y>0.33932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29075" y="1676391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  <cdr:relSizeAnchor xmlns:cdr="http://schemas.openxmlformats.org/drawingml/2006/chartDrawing">
    <cdr:from>
      <cdr:x>0.8891</cdr:x>
      <cdr:y>0.45513</cdr:y>
    </cdr:from>
    <cdr:to>
      <cdr:x>1</cdr:x>
      <cdr:y>0.50244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475CAA95-2A45-E588-4B6C-0D4DEEF86BD9}"/>
            </a:ext>
          </a:extLst>
        </cdr:cNvPr>
        <cdr:cNvSpPr txBox="1"/>
      </cdr:nvSpPr>
      <cdr:spPr>
        <a:xfrm xmlns:a="http://schemas.openxmlformats.org/drawingml/2006/main">
          <a:off x="8782051" y="2657438"/>
          <a:ext cx="1095374" cy="27623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0" baseline="0">
              <a:solidFill>
                <a:schemeClr val="accent1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会員数　：　社</a:t>
          </a:r>
          <a:endParaRPr lang="en-US" altLang="ja-JP" sz="1100" b="0" baseline="0">
            <a:solidFill>
              <a:schemeClr val="accent1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令和４年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0.89151</cdr:x>
      <cdr:y>0.26429</cdr:y>
    </cdr:from>
    <cdr:to>
      <cdr:x>0.9791</cdr:x>
      <cdr:y>0.88929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6099" y="704861"/>
          <a:ext cx="638236" cy="16668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0.89013</cdr:x>
      <cdr:y>0.24042</cdr:y>
    </cdr:from>
    <cdr:to>
      <cdr:x>0.98569</cdr:x>
      <cdr:y>0.80836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1448" y="657225"/>
          <a:ext cx="699041" cy="1552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令和３年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0.2063</cdr:y>
    </cdr:from>
    <cdr:to>
      <cdr:x>0.9987</cdr:x>
      <cdr:y>0.66434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59" y="561991"/>
          <a:ext cx="666756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0.2483</cdr:y>
    </cdr:from>
    <cdr:to>
      <cdr:x>0.98957</cdr:x>
      <cdr:y>0.90476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293" y="695325"/>
          <a:ext cx="619156" cy="1838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0.9021</cdr:x>
      <cdr:y>0.18638</cdr:y>
    </cdr:from>
    <cdr:to>
      <cdr:x>0.99609</cdr:x>
      <cdr:y>0.97849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1850" y="495287"/>
          <a:ext cx="685765" cy="2105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0.07119</cdr:y>
    </cdr:from>
    <cdr:to>
      <cdr:x>0.99478</cdr:x>
      <cdr:y>0.88475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200025"/>
          <a:ext cx="749927" cy="228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令和４年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0.86198</cdr:x>
      <cdr:y>0.08882</cdr:y>
    </cdr:from>
    <cdr:to>
      <cdr:x>0.98698</cdr:x>
      <cdr:y>0.75658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05556" y="257187"/>
          <a:ext cx="914400" cy="1933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4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0.11746</cdr:y>
    </cdr:from>
    <cdr:to>
      <cdr:x>0.99347</cdr:x>
      <cdr:y>0.78188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789" y="333393"/>
          <a:ext cx="909684" cy="1885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3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令和４年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0.8976</cdr:x>
      <cdr:y>0.2177</cdr:y>
    </cdr:from>
    <cdr:to>
      <cdr:x>0.99086</cdr:x>
      <cdr:y>0.63605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57574" y="609636"/>
          <a:ext cx="681327" cy="1171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900"/>
            <a:t>令和４年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3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ja-JP" altLang="en-US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57151</xdr:colOff>
      <xdr:row>0</xdr:row>
      <xdr:rowOff>38100</xdr:rowOff>
    </xdr:from>
    <xdr:to>
      <xdr:col>1</xdr:col>
      <xdr:colOff>104776</xdr:colOff>
      <xdr:row>0</xdr:row>
      <xdr:rowOff>266700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6C1FD2D-DD35-2402-2BA0-5056276E1A4E}"/>
            </a:ext>
          </a:extLst>
        </xdr:cNvPr>
        <xdr:cNvSpPr/>
      </xdr:nvSpPr>
      <xdr:spPr bwMode="auto">
        <a:xfrm>
          <a:off x="57151" y="38100"/>
          <a:ext cx="514350" cy="228600"/>
        </a:xfrm>
        <a:prstGeom prst="roundRect">
          <a:avLst/>
        </a:prstGeom>
        <a:gradFill flip="none" rotWithShape="1">
          <a:gsLst>
            <a:gs pos="0">
              <a:srgbClr val="FFC000">
                <a:tint val="66000"/>
                <a:satMod val="160000"/>
              </a:srgbClr>
            </a:gs>
            <a:gs pos="50000">
              <a:srgbClr val="FFC000">
                <a:tint val="44500"/>
                <a:satMod val="160000"/>
              </a:srgbClr>
            </a:gs>
            <a:gs pos="100000">
              <a:srgbClr val="FFC000">
                <a:tint val="23500"/>
                <a:satMod val="160000"/>
              </a:srgbClr>
            </a:gs>
          </a:gsLst>
          <a:lin ang="2700000" scaled="1"/>
          <a:tileRect/>
        </a:gra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/>
            <a:t>単位：トン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topLeftCell="A4" workbookViewId="0">
      <selection activeCell="N33" sqref="N33"/>
    </sheetView>
  </sheetViews>
  <sheetFormatPr defaultRowHeight="17.25" x14ac:dyDescent="0.2"/>
  <cols>
    <col min="1" max="1" width="9.625" style="31" customWidth="1"/>
    <col min="2" max="2" width="7.25" style="231" customWidth="1"/>
    <col min="3" max="3" width="9.625" style="232" customWidth="1"/>
    <col min="4" max="4" width="9" style="31"/>
    <col min="5" max="5" width="20" style="31" bestFit="1" customWidth="1"/>
    <col min="6" max="6" width="18.625" style="31" customWidth="1"/>
    <col min="7" max="7" width="7.75" style="31" customWidth="1"/>
    <col min="8" max="8" width="2.375" style="31" customWidth="1"/>
    <col min="9" max="9" width="7.75" style="31" customWidth="1"/>
    <col min="10" max="256" width="9" style="31"/>
    <col min="257" max="257" width="9.625" style="31" customWidth="1"/>
    <col min="258" max="258" width="7.25" style="31" customWidth="1"/>
    <col min="259" max="259" width="9.625" style="31" customWidth="1"/>
    <col min="260" max="260" width="9" style="31"/>
    <col min="261" max="261" width="20" style="31" bestFit="1" customWidth="1"/>
    <col min="262" max="262" width="18.625" style="31" customWidth="1"/>
    <col min="263" max="263" width="7.75" style="31" customWidth="1"/>
    <col min="264" max="264" width="2.375" style="31" customWidth="1"/>
    <col min="265" max="265" width="7.75" style="31" customWidth="1"/>
    <col min="266" max="512" width="9" style="31"/>
    <col min="513" max="513" width="9.625" style="31" customWidth="1"/>
    <col min="514" max="514" width="7.25" style="31" customWidth="1"/>
    <col min="515" max="515" width="9.625" style="31" customWidth="1"/>
    <col min="516" max="516" width="9" style="31"/>
    <col min="517" max="517" width="20" style="31" bestFit="1" customWidth="1"/>
    <col min="518" max="518" width="18.625" style="31" customWidth="1"/>
    <col min="519" max="519" width="7.75" style="31" customWidth="1"/>
    <col min="520" max="520" width="2.375" style="31" customWidth="1"/>
    <col min="521" max="521" width="7.75" style="31" customWidth="1"/>
    <col min="522" max="768" width="9" style="31"/>
    <col min="769" max="769" width="9.625" style="31" customWidth="1"/>
    <col min="770" max="770" width="7.25" style="31" customWidth="1"/>
    <col min="771" max="771" width="9.625" style="31" customWidth="1"/>
    <col min="772" max="772" width="9" style="31"/>
    <col min="773" max="773" width="20" style="31" bestFit="1" customWidth="1"/>
    <col min="774" max="774" width="18.625" style="31" customWidth="1"/>
    <col min="775" max="775" width="7.75" style="31" customWidth="1"/>
    <col min="776" max="776" width="2.375" style="31" customWidth="1"/>
    <col min="777" max="777" width="7.75" style="31" customWidth="1"/>
    <col min="778" max="1024" width="9" style="31"/>
    <col min="1025" max="1025" width="9.625" style="31" customWidth="1"/>
    <col min="1026" max="1026" width="7.25" style="31" customWidth="1"/>
    <col min="1027" max="1027" width="9.625" style="31" customWidth="1"/>
    <col min="1028" max="1028" width="9" style="31"/>
    <col min="1029" max="1029" width="20" style="31" bestFit="1" customWidth="1"/>
    <col min="1030" max="1030" width="18.625" style="31" customWidth="1"/>
    <col min="1031" max="1031" width="7.75" style="31" customWidth="1"/>
    <col min="1032" max="1032" width="2.375" style="31" customWidth="1"/>
    <col min="1033" max="1033" width="7.75" style="31" customWidth="1"/>
    <col min="1034" max="1280" width="9" style="31"/>
    <col min="1281" max="1281" width="9.625" style="31" customWidth="1"/>
    <col min="1282" max="1282" width="7.25" style="31" customWidth="1"/>
    <col min="1283" max="1283" width="9.625" style="31" customWidth="1"/>
    <col min="1284" max="1284" width="9" style="31"/>
    <col min="1285" max="1285" width="20" style="31" bestFit="1" customWidth="1"/>
    <col min="1286" max="1286" width="18.625" style="31" customWidth="1"/>
    <col min="1287" max="1287" width="7.75" style="31" customWidth="1"/>
    <col min="1288" max="1288" width="2.375" style="31" customWidth="1"/>
    <col min="1289" max="1289" width="7.75" style="31" customWidth="1"/>
    <col min="1290" max="1536" width="9" style="31"/>
    <col min="1537" max="1537" width="9.625" style="31" customWidth="1"/>
    <col min="1538" max="1538" width="7.25" style="31" customWidth="1"/>
    <col min="1539" max="1539" width="9.625" style="31" customWidth="1"/>
    <col min="1540" max="1540" width="9" style="31"/>
    <col min="1541" max="1541" width="20" style="31" bestFit="1" customWidth="1"/>
    <col min="1542" max="1542" width="18.625" style="31" customWidth="1"/>
    <col min="1543" max="1543" width="7.75" style="31" customWidth="1"/>
    <col min="1544" max="1544" width="2.375" style="31" customWidth="1"/>
    <col min="1545" max="1545" width="7.75" style="31" customWidth="1"/>
    <col min="1546" max="1792" width="9" style="31"/>
    <col min="1793" max="1793" width="9.625" style="31" customWidth="1"/>
    <col min="1794" max="1794" width="7.25" style="31" customWidth="1"/>
    <col min="1795" max="1795" width="9.625" style="31" customWidth="1"/>
    <col min="1796" max="1796" width="9" style="31"/>
    <col min="1797" max="1797" width="20" style="31" bestFit="1" customWidth="1"/>
    <col min="1798" max="1798" width="18.625" style="31" customWidth="1"/>
    <col min="1799" max="1799" width="7.75" style="31" customWidth="1"/>
    <col min="1800" max="1800" width="2.375" style="31" customWidth="1"/>
    <col min="1801" max="1801" width="7.75" style="31" customWidth="1"/>
    <col min="1802" max="2048" width="9" style="31"/>
    <col min="2049" max="2049" width="9.625" style="31" customWidth="1"/>
    <col min="2050" max="2050" width="7.25" style="31" customWidth="1"/>
    <col min="2051" max="2051" width="9.625" style="31" customWidth="1"/>
    <col min="2052" max="2052" width="9" style="31"/>
    <col min="2053" max="2053" width="20" style="31" bestFit="1" customWidth="1"/>
    <col min="2054" max="2054" width="18.625" style="31" customWidth="1"/>
    <col min="2055" max="2055" width="7.75" style="31" customWidth="1"/>
    <col min="2056" max="2056" width="2.375" style="31" customWidth="1"/>
    <col min="2057" max="2057" width="7.75" style="31" customWidth="1"/>
    <col min="2058" max="2304" width="9" style="31"/>
    <col min="2305" max="2305" width="9.625" style="31" customWidth="1"/>
    <col min="2306" max="2306" width="7.25" style="31" customWidth="1"/>
    <col min="2307" max="2307" width="9.625" style="31" customWidth="1"/>
    <col min="2308" max="2308" width="9" style="31"/>
    <col min="2309" max="2309" width="20" style="31" bestFit="1" customWidth="1"/>
    <col min="2310" max="2310" width="18.625" style="31" customWidth="1"/>
    <col min="2311" max="2311" width="7.75" style="31" customWidth="1"/>
    <col min="2312" max="2312" width="2.375" style="31" customWidth="1"/>
    <col min="2313" max="2313" width="7.75" style="31" customWidth="1"/>
    <col min="2314" max="2560" width="9" style="31"/>
    <col min="2561" max="2561" width="9.625" style="31" customWidth="1"/>
    <col min="2562" max="2562" width="7.25" style="31" customWidth="1"/>
    <col min="2563" max="2563" width="9.625" style="31" customWidth="1"/>
    <col min="2564" max="2564" width="9" style="31"/>
    <col min="2565" max="2565" width="20" style="31" bestFit="1" customWidth="1"/>
    <col min="2566" max="2566" width="18.625" style="31" customWidth="1"/>
    <col min="2567" max="2567" width="7.75" style="31" customWidth="1"/>
    <col min="2568" max="2568" width="2.375" style="31" customWidth="1"/>
    <col min="2569" max="2569" width="7.75" style="31" customWidth="1"/>
    <col min="2570" max="2816" width="9" style="31"/>
    <col min="2817" max="2817" width="9.625" style="31" customWidth="1"/>
    <col min="2818" max="2818" width="7.25" style="31" customWidth="1"/>
    <col min="2819" max="2819" width="9.625" style="31" customWidth="1"/>
    <col min="2820" max="2820" width="9" style="31"/>
    <col min="2821" max="2821" width="20" style="31" bestFit="1" customWidth="1"/>
    <col min="2822" max="2822" width="18.625" style="31" customWidth="1"/>
    <col min="2823" max="2823" width="7.75" style="31" customWidth="1"/>
    <col min="2824" max="2824" width="2.375" style="31" customWidth="1"/>
    <col min="2825" max="2825" width="7.75" style="31" customWidth="1"/>
    <col min="2826" max="3072" width="9" style="31"/>
    <col min="3073" max="3073" width="9.625" style="31" customWidth="1"/>
    <col min="3074" max="3074" width="7.25" style="31" customWidth="1"/>
    <col min="3075" max="3075" width="9.625" style="31" customWidth="1"/>
    <col min="3076" max="3076" width="9" style="31"/>
    <col min="3077" max="3077" width="20" style="31" bestFit="1" customWidth="1"/>
    <col min="3078" max="3078" width="18.625" style="31" customWidth="1"/>
    <col min="3079" max="3079" width="7.75" style="31" customWidth="1"/>
    <col min="3080" max="3080" width="2.375" style="31" customWidth="1"/>
    <col min="3081" max="3081" width="7.75" style="31" customWidth="1"/>
    <col min="3082" max="3328" width="9" style="31"/>
    <col min="3329" max="3329" width="9.625" style="31" customWidth="1"/>
    <col min="3330" max="3330" width="7.25" style="31" customWidth="1"/>
    <col min="3331" max="3331" width="9.625" style="31" customWidth="1"/>
    <col min="3332" max="3332" width="9" style="31"/>
    <col min="3333" max="3333" width="20" style="31" bestFit="1" customWidth="1"/>
    <col min="3334" max="3334" width="18.625" style="31" customWidth="1"/>
    <col min="3335" max="3335" width="7.75" style="31" customWidth="1"/>
    <col min="3336" max="3336" width="2.375" style="31" customWidth="1"/>
    <col min="3337" max="3337" width="7.75" style="31" customWidth="1"/>
    <col min="3338" max="3584" width="9" style="31"/>
    <col min="3585" max="3585" width="9.625" style="31" customWidth="1"/>
    <col min="3586" max="3586" width="7.25" style="31" customWidth="1"/>
    <col min="3587" max="3587" width="9.625" style="31" customWidth="1"/>
    <col min="3588" max="3588" width="9" style="31"/>
    <col min="3589" max="3589" width="20" style="31" bestFit="1" customWidth="1"/>
    <col min="3590" max="3590" width="18.625" style="31" customWidth="1"/>
    <col min="3591" max="3591" width="7.75" style="31" customWidth="1"/>
    <col min="3592" max="3592" width="2.375" style="31" customWidth="1"/>
    <col min="3593" max="3593" width="7.75" style="31" customWidth="1"/>
    <col min="3594" max="3840" width="9" style="31"/>
    <col min="3841" max="3841" width="9.625" style="31" customWidth="1"/>
    <col min="3842" max="3842" width="7.25" style="31" customWidth="1"/>
    <col min="3843" max="3843" width="9.625" style="31" customWidth="1"/>
    <col min="3844" max="3844" width="9" style="31"/>
    <col min="3845" max="3845" width="20" style="31" bestFit="1" customWidth="1"/>
    <col min="3846" max="3846" width="18.625" style="31" customWidth="1"/>
    <col min="3847" max="3847" width="7.75" style="31" customWidth="1"/>
    <col min="3848" max="3848" width="2.375" style="31" customWidth="1"/>
    <col min="3849" max="3849" width="7.75" style="31" customWidth="1"/>
    <col min="3850" max="4096" width="9" style="31"/>
    <col min="4097" max="4097" width="9.625" style="31" customWidth="1"/>
    <col min="4098" max="4098" width="7.25" style="31" customWidth="1"/>
    <col min="4099" max="4099" width="9.625" style="31" customWidth="1"/>
    <col min="4100" max="4100" width="9" style="31"/>
    <col min="4101" max="4101" width="20" style="31" bestFit="1" customWidth="1"/>
    <col min="4102" max="4102" width="18.625" style="31" customWidth="1"/>
    <col min="4103" max="4103" width="7.75" style="31" customWidth="1"/>
    <col min="4104" max="4104" width="2.375" style="31" customWidth="1"/>
    <col min="4105" max="4105" width="7.75" style="31" customWidth="1"/>
    <col min="4106" max="4352" width="9" style="31"/>
    <col min="4353" max="4353" width="9.625" style="31" customWidth="1"/>
    <col min="4354" max="4354" width="7.25" style="31" customWidth="1"/>
    <col min="4355" max="4355" width="9.625" style="31" customWidth="1"/>
    <col min="4356" max="4356" width="9" style="31"/>
    <col min="4357" max="4357" width="20" style="31" bestFit="1" customWidth="1"/>
    <col min="4358" max="4358" width="18.625" style="31" customWidth="1"/>
    <col min="4359" max="4359" width="7.75" style="31" customWidth="1"/>
    <col min="4360" max="4360" width="2.375" style="31" customWidth="1"/>
    <col min="4361" max="4361" width="7.75" style="31" customWidth="1"/>
    <col min="4362" max="4608" width="9" style="31"/>
    <col min="4609" max="4609" width="9.625" style="31" customWidth="1"/>
    <col min="4610" max="4610" width="7.25" style="31" customWidth="1"/>
    <col min="4611" max="4611" width="9.625" style="31" customWidth="1"/>
    <col min="4612" max="4612" width="9" style="31"/>
    <col min="4613" max="4613" width="20" style="31" bestFit="1" customWidth="1"/>
    <col min="4614" max="4614" width="18.625" style="31" customWidth="1"/>
    <col min="4615" max="4615" width="7.75" style="31" customWidth="1"/>
    <col min="4616" max="4616" width="2.375" style="31" customWidth="1"/>
    <col min="4617" max="4617" width="7.75" style="31" customWidth="1"/>
    <col min="4618" max="4864" width="9" style="31"/>
    <col min="4865" max="4865" width="9.625" style="31" customWidth="1"/>
    <col min="4866" max="4866" width="7.25" style="31" customWidth="1"/>
    <col min="4867" max="4867" width="9.625" style="31" customWidth="1"/>
    <col min="4868" max="4868" width="9" style="31"/>
    <col min="4869" max="4869" width="20" style="31" bestFit="1" customWidth="1"/>
    <col min="4870" max="4870" width="18.625" style="31" customWidth="1"/>
    <col min="4871" max="4871" width="7.75" style="31" customWidth="1"/>
    <col min="4872" max="4872" width="2.375" style="31" customWidth="1"/>
    <col min="4873" max="4873" width="7.75" style="31" customWidth="1"/>
    <col min="4874" max="5120" width="9" style="31"/>
    <col min="5121" max="5121" width="9.625" style="31" customWidth="1"/>
    <col min="5122" max="5122" width="7.25" style="31" customWidth="1"/>
    <col min="5123" max="5123" width="9.625" style="31" customWidth="1"/>
    <col min="5124" max="5124" width="9" style="31"/>
    <col min="5125" max="5125" width="20" style="31" bestFit="1" customWidth="1"/>
    <col min="5126" max="5126" width="18.625" style="31" customWidth="1"/>
    <col min="5127" max="5127" width="7.75" style="31" customWidth="1"/>
    <col min="5128" max="5128" width="2.375" style="31" customWidth="1"/>
    <col min="5129" max="5129" width="7.75" style="31" customWidth="1"/>
    <col min="5130" max="5376" width="9" style="31"/>
    <col min="5377" max="5377" width="9.625" style="31" customWidth="1"/>
    <col min="5378" max="5378" width="7.25" style="31" customWidth="1"/>
    <col min="5379" max="5379" width="9.625" style="31" customWidth="1"/>
    <col min="5380" max="5380" width="9" style="31"/>
    <col min="5381" max="5381" width="20" style="31" bestFit="1" customWidth="1"/>
    <col min="5382" max="5382" width="18.625" style="31" customWidth="1"/>
    <col min="5383" max="5383" width="7.75" style="31" customWidth="1"/>
    <col min="5384" max="5384" width="2.375" style="31" customWidth="1"/>
    <col min="5385" max="5385" width="7.75" style="31" customWidth="1"/>
    <col min="5386" max="5632" width="9" style="31"/>
    <col min="5633" max="5633" width="9.625" style="31" customWidth="1"/>
    <col min="5634" max="5634" width="7.25" style="31" customWidth="1"/>
    <col min="5635" max="5635" width="9.625" style="31" customWidth="1"/>
    <col min="5636" max="5636" width="9" style="31"/>
    <col min="5637" max="5637" width="20" style="31" bestFit="1" customWidth="1"/>
    <col min="5638" max="5638" width="18.625" style="31" customWidth="1"/>
    <col min="5639" max="5639" width="7.75" style="31" customWidth="1"/>
    <col min="5640" max="5640" width="2.375" style="31" customWidth="1"/>
    <col min="5641" max="5641" width="7.75" style="31" customWidth="1"/>
    <col min="5642" max="5888" width="9" style="31"/>
    <col min="5889" max="5889" width="9.625" style="31" customWidth="1"/>
    <col min="5890" max="5890" width="7.25" style="31" customWidth="1"/>
    <col min="5891" max="5891" width="9.625" style="31" customWidth="1"/>
    <col min="5892" max="5892" width="9" style="31"/>
    <col min="5893" max="5893" width="20" style="31" bestFit="1" customWidth="1"/>
    <col min="5894" max="5894" width="18.625" style="31" customWidth="1"/>
    <col min="5895" max="5895" width="7.75" style="31" customWidth="1"/>
    <col min="5896" max="5896" width="2.375" style="31" customWidth="1"/>
    <col min="5897" max="5897" width="7.75" style="31" customWidth="1"/>
    <col min="5898" max="6144" width="9" style="31"/>
    <col min="6145" max="6145" width="9.625" style="31" customWidth="1"/>
    <col min="6146" max="6146" width="7.25" style="31" customWidth="1"/>
    <col min="6147" max="6147" width="9.625" style="31" customWidth="1"/>
    <col min="6148" max="6148" width="9" style="31"/>
    <col min="6149" max="6149" width="20" style="31" bestFit="1" customWidth="1"/>
    <col min="6150" max="6150" width="18.625" style="31" customWidth="1"/>
    <col min="6151" max="6151" width="7.75" style="31" customWidth="1"/>
    <col min="6152" max="6152" width="2.375" style="31" customWidth="1"/>
    <col min="6153" max="6153" width="7.75" style="31" customWidth="1"/>
    <col min="6154" max="6400" width="9" style="31"/>
    <col min="6401" max="6401" width="9.625" style="31" customWidth="1"/>
    <col min="6402" max="6402" width="7.25" style="31" customWidth="1"/>
    <col min="6403" max="6403" width="9.625" style="31" customWidth="1"/>
    <col min="6404" max="6404" width="9" style="31"/>
    <col min="6405" max="6405" width="20" style="31" bestFit="1" customWidth="1"/>
    <col min="6406" max="6406" width="18.625" style="31" customWidth="1"/>
    <col min="6407" max="6407" width="7.75" style="31" customWidth="1"/>
    <col min="6408" max="6408" width="2.375" style="31" customWidth="1"/>
    <col min="6409" max="6409" width="7.75" style="31" customWidth="1"/>
    <col min="6410" max="6656" width="9" style="31"/>
    <col min="6657" max="6657" width="9.625" style="31" customWidth="1"/>
    <col min="6658" max="6658" width="7.25" style="31" customWidth="1"/>
    <col min="6659" max="6659" width="9.625" style="31" customWidth="1"/>
    <col min="6660" max="6660" width="9" style="31"/>
    <col min="6661" max="6661" width="20" style="31" bestFit="1" customWidth="1"/>
    <col min="6662" max="6662" width="18.625" style="31" customWidth="1"/>
    <col min="6663" max="6663" width="7.75" style="31" customWidth="1"/>
    <col min="6664" max="6664" width="2.375" style="31" customWidth="1"/>
    <col min="6665" max="6665" width="7.75" style="31" customWidth="1"/>
    <col min="6666" max="6912" width="9" style="31"/>
    <col min="6913" max="6913" width="9.625" style="31" customWidth="1"/>
    <col min="6914" max="6914" width="7.25" style="31" customWidth="1"/>
    <col min="6915" max="6915" width="9.625" style="31" customWidth="1"/>
    <col min="6916" max="6916" width="9" style="31"/>
    <col min="6917" max="6917" width="20" style="31" bestFit="1" customWidth="1"/>
    <col min="6918" max="6918" width="18.625" style="31" customWidth="1"/>
    <col min="6919" max="6919" width="7.75" style="31" customWidth="1"/>
    <col min="6920" max="6920" width="2.375" style="31" customWidth="1"/>
    <col min="6921" max="6921" width="7.75" style="31" customWidth="1"/>
    <col min="6922" max="7168" width="9" style="31"/>
    <col min="7169" max="7169" width="9.625" style="31" customWidth="1"/>
    <col min="7170" max="7170" width="7.25" style="31" customWidth="1"/>
    <col min="7171" max="7171" width="9.625" style="31" customWidth="1"/>
    <col min="7172" max="7172" width="9" style="31"/>
    <col min="7173" max="7173" width="20" style="31" bestFit="1" customWidth="1"/>
    <col min="7174" max="7174" width="18.625" style="31" customWidth="1"/>
    <col min="7175" max="7175" width="7.75" style="31" customWidth="1"/>
    <col min="7176" max="7176" width="2.375" style="31" customWidth="1"/>
    <col min="7177" max="7177" width="7.75" style="31" customWidth="1"/>
    <col min="7178" max="7424" width="9" style="31"/>
    <col min="7425" max="7425" width="9.625" style="31" customWidth="1"/>
    <col min="7426" max="7426" width="7.25" style="31" customWidth="1"/>
    <col min="7427" max="7427" width="9.625" style="31" customWidth="1"/>
    <col min="7428" max="7428" width="9" style="31"/>
    <col min="7429" max="7429" width="20" style="31" bestFit="1" customWidth="1"/>
    <col min="7430" max="7430" width="18.625" style="31" customWidth="1"/>
    <col min="7431" max="7431" width="7.75" style="31" customWidth="1"/>
    <col min="7432" max="7432" width="2.375" style="31" customWidth="1"/>
    <col min="7433" max="7433" width="7.75" style="31" customWidth="1"/>
    <col min="7434" max="7680" width="9" style="31"/>
    <col min="7681" max="7681" width="9.625" style="31" customWidth="1"/>
    <col min="7682" max="7682" width="7.25" style="31" customWidth="1"/>
    <col min="7683" max="7683" width="9.625" style="31" customWidth="1"/>
    <col min="7684" max="7684" width="9" style="31"/>
    <col min="7685" max="7685" width="20" style="31" bestFit="1" customWidth="1"/>
    <col min="7686" max="7686" width="18.625" style="31" customWidth="1"/>
    <col min="7687" max="7687" width="7.75" style="31" customWidth="1"/>
    <col min="7688" max="7688" width="2.375" style="31" customWidth="1"/>
    <col min="7689" max="7689" width="7.75" style="31" customWidth="1"/>
    <col min="7690" max="7936" width="9" style="31"/>
    <col min="7937" max="7937" width="9.625" style="31" customWidth="1"/>
    <col min="7938" max="7938" width="7.25" style="31" customWidth="1"/>
    <col min="7939" max="7939" width="9.625" style="31" customWidth="1"/>
    <col min="7940" max="7940" width="9" style="31"/>
    <col min="7941" max="7941" width="20" style="31" bestFit="1" customWidth="1"/>
    <col min="7942" max="7942" width="18.625" style="31" customWidth="1"/>
    <col min="7943" max="7943" width="7.75" style="31" customWidth="1"/>
    <col min="7944" max="7944" width="2.375" style="31" customWidth="1"/>
    <col min="7945" max="7945" width="7.75" style="31" customWidth="1"/>
    <col min="7946" max="8192" width="9" style="31"/>
    <col min="8193" max="8193" width="9.625" style="31" customWidth="1"/>
    <col min="8194" max="8194" width="7.25" style="31" customWidth="1"/>
    <col min="8195" max="8195" width="9.625" style="31" customWidth="1"/>
    <col min="8196" max="8196" width="9" style="31"/>
    <col min="8197" max="8197" width="20" style="31" bestFit="1" customWidth="1"/>
    <col min="8198" max="8198" width="18.625" style="31" customWidth="1"/>
    <col min="8199" max="8199" width="7.75" style="31" customWidth="1"/>
    <col min="8200" max="8200" width="2.375" style="31" customWidth="1"/>
    <col min="8201" max="8201" width="7.75" style="31" customWidth="1"/>
    <col min="8202" max="8448" width="9" style="31"/>
    <col min="8449" max="8449" width="9.625" style="31" customWidth="1"/>
    <col min="8450" max="8450" width="7.25" style="31" customWidth="1"/>
    <col min="8451" max="8451" width="9.625" style="31" customWidth="1"/>
    <col min="8452" max="8452" width="9" style="31"/>
    <col min="8453" max="8453" width="20" style="31" bestFit="1" customWidth="1"/>
    <col min="8454" max="8454" width="18.625" style="31" customWidth="1"/>
    <col min="8455" max="8455" width="7.75" style="31" customWidth="1"/>
    <col min="8456" max="8456" width="2.375" style="31" customWidth="1"/>
    <col min="8457" max="8457" width="7.75" style="31" customWidth="1"/>
    <col min="8458" max="8704" width="9" style="31"/>
    <col min="8705" max="8705" width="9.625" style="31" customWidth="1"/>
    <col min="8706" max="8706" width="7.25" style="31" customWidth="1"/>
    <col min="8707" max="8707" width="9.625" style="31" customWidth="1"/>
    <col min="8708" max="8708" width="9" style="31"/>
    <col min="8709" max="8709" width="20" style="31" bestFit="1" customWidth="1"/>
    <col min="8710" max="8710" width="18.625" style="31" customWidth="1"/>
    <col min="8711" max="8711" width="7.75" style="31" customWidth="1"/>
    <col min="8712" max="8712" width="2.375" style="31" customWidth="1"/>
    <col min="8713" max="8713" width="7.75" style="31" customWidth="1"/>
    <col min="8714" max="8960" width="9" style="31"/>
    <col min="8961" max="8961" width="9.625" style="31" customWidth="1"/>
    <col min="8962" max="8962" width="7.25" style="31" customWidth="1"/>
    <col min="8963" max="8963" width="9.625" style="31" customWidth="1"/>
    <col min="8964" max="8964" width="9" style="31"/>
    <col min="8965" max="8965" width="20" style="31" bestFit="1" customWidth="1"/>
    <col min="8966" max="8966" width="18.625" style="31" customWidth="1"/>
    <col min="8967" max="8967" width="7.75" style="31" customWidth="1"/>
    <col min="8968" max="8968" width="2.375" style="31" customWidth="1"/>
    <col min="8969" max="8969" width="7.75" style="31" customWidth="1"/>
    <col min="8970" max="9216" width="9" style="31"/>
    <col min="9217" max="9217" width="9.625" style="31" customWidth="1"/>
    <col min="9218" max="9218" width="7.25" style="31" customWidth="1"/>
    <col min="9219" max="9219" width="9.625" style="31" customWidth="1"/>
    <col min="9220" max="9220" width="9" style="31"/>
    <col min="9221" max="9221" width="20" style="31" bestFit="1" customWidth="1"/>
    <col min="9222" max="9222" width="18.625" style="31" customWidth="1"/>
    <col min="9223" max="9223" width="7.75" style="31" customWidth="1"/>
    <col min="9224" max="9224" width="2.375" style="31" customWidth="1"/>
    <col min="9225" max="9225" width="7.75" style="31" customWidth="1"/>
    <col min="9226" max="9472" width="9" style="31"/>
    <col min="9473" max="9473" width="9.625" style="31" customWidth="1"/>
    <col min="9474" max="9474" width="7.25" style="31" customWidth="1"/>
    <col min="9475" max="9475" width="9.625" style="31" customWidth="1"/>
    <col min="9476" max="9476" width="9" style="31"/>
    <col min="9477" max="9477" width="20" style="31" bestFit="1" customWidth="1"/>
    <col min="9478" max="9478" width="18.625" style="31" customWidth="1"/>
    <col min="9479" max="9479" width="7.75" style="31" customWidth="1"/>
    <col min="9480" max="9480" width="2.375" style="31" customWidth="1"/>
    <col min="9481" max="9481" width="7.75" style="31" customWidth="1"/>
    <col min="9482" max="9728" width="9" style="31"/>
    <col min="9729" max="9729" width="9.625" style="31" customWidth="1"/>
    <col min="9730" max="9730" width="7.25" style="31" customWidth="1"/>
    <col min="9731" max="9731" width="9.625" style="31" customWidth="1"/>
    <col min="9732" max="9732" width="9" style="31"/>
    <col min="9733" max="9733" width="20" style="31" bestFit="1" customWidth="1"/>
    <col min="9734" max="9734" width="18.625" style="31" customWidth="1"/>
    <col min="9735" max="9735" width="7.75" style="31" customWidth="1"/>
    <col min="9736" max="9736" width="2.375" style="31" customWidth="1"/>
    <col min="9737" max="9737" width="7.75" style="31" customWidth="1"/>
    <col min="9738" max="9984" width="9" style="31"/>
    <col min="9985" max="9985" width="9.625" style="31" customWidth="1"/>
    <col min="9986" max="9986" width="7.25" style="31" customWidth="1"/>
    <col min="9987" max="9987" width="9.625" style="31" customWidth="1"/>
    <col min="9988" max="9988" width="9" style="31"/>
    <col min="9989" max="9989" width="20" style="31" bestFit="1" customWidth="1"/>
    <col min="9990" max="9990" width="18.625" style="31" customWidth="1"/>
    <col min="9991" max="9991" width="7.75" style="31" customWidth="1"/>
    <col min="9992" max="9992" width="2.375" style="31" customWidth="1"/>
    <col min="9993" max="9993" width="7.75" style="31" customWidth="1"/>
    <col min="9994" max="10240" width="9" style="31"/>
    <col min="10241" max="10241" width="9.625" style="31" customWidth="1"/>
    <col min="10242" max="10242" width="7.25" style="31" customWidth="1"/>
    <col min="10243" max="10243" width="9.625" style="31" customWidth="1"/>
    <col min="10244" max="10244" width="9" style="31"/>
    <col min="10245" max="10245" width="20" style="31" bestFit="1" customWidth="1"/>
    <col min="10246" max="10246" width="18.625" style="31" customWidth="1"/>
    <col min="10247" max="10247" width="7.75" style="31" customWidth="1"/>
    <col min="10248" max="10248" width="2.375" style="31" customWidth="1"/>
    <col min="10249" max="10249" width="7.75" style="31" customWidth="1"/>
    <col min="10250" max="10496" width="9" style="31"/>
    <col min="10497" max="10497" width="9.625" style="31" customWidth="1"/>
    <col min="10498" max="10498" width="7.25" style="31" customWidth="1"/>
    <col min="10499" max="10499" width="9.625" style="31" customWidth="1"/>
    <col min="10500" max="10500" width="9" style="31"/>
    <col min="10501" max="10501" width="20" style="31" bestFit="1" customWidth="1"/>
    <col min="10502" max="10502" width="18.625" style="31" customWidth="1"/>
    <col min="10503" max="10503" width="7.75" style="31" customWidth="1"/>
    <col min="10504" max="10504" width="2.375" style="31" customWidth="1"/>
    <col min="10505" max="10505" width="7.75" style="31" customWidth="1"/>
    <col min="10506" max="10752" width="9" style="31"/>
    <col min="10753" max="10753" width="9.625" style="31" customWidth="1"/>
    <col min="10754" max="10754" width="7.25" style="31" customWidth="1"/>
    <col min="10755" max="10755" width="9.625" style="31" customWidth="1"/>
    <col min="10756" max="10756" width="9" style="31"/>
    <col min="10757" max="10757" width="20" style="31" bestFit="1" customWidth="1"/>
    <col min="10758" max="10758" width="18.625" style="31" customWidth="1"/>
    <col min="10759" max="10759" width="7.75" style="31" customWidth="1"/>
    <col min="10760" max="10760" width="2.375" style="31" customWidth="1"/>
    <col min="10761" max="10761" width="7.75" style="31" customWidth="1"/>
    <col min="10762" max="11008" width="9" style="31"/>
    <col min="11009" max="11009" width="9.625" style="31" customWidth="1"/>
    <col min="11010" max="11010" width="7.25" style="31" customWidth="1"/>
    <col min="11011" max="11011" width="9.625" style="31" customWidth="1"/>
    <col min="11012" max="11012" width="9" style="31"/>
    <col min="11013" max="11013" width="20" style="31" bestFit="1" customWidth="1"/>
    <col min="11014" max="11014" width="18.625" style="31" customWidth="1"/>
    <col min="11015" max="11015" width="7.75" style="31" customWidth="1"/>
    <col min="11016" max="11016" width="2.375" style="31" customWidth="1"/>
    <col min="11017" max="11017" width="7.75" style="31" customWidth="1"/>
    <col min="11018" max="11264" width="9" style="31"/>
    <col min="11265" max="11265" width="9.625" style="31" customWidth="1"/>
    <col min="11266" max="11266" width="7.25" style="31" customWidth="1"/>
    <col min="11267" max="11267" width="9.625" style="31" customWidth="1"/>
    <col min="11268" max="11268" width="9" style="31"/>
    <col min="11269" max="11269" width="20" style="31" bestFit="1" customWidth="1"/>
    <col min="11270" max="11270" width="18.625" style="31" customWidth="1"/>
    <col min="11271" max="11271" width="7.75" style="31" customWidth="1"/>
    <col min="11272" max="11272" width="2.375" style="31" customWidth="1"/>
    <col min="11273" max="11273" width="7.75" style="31" customWidth="1"/>
    <col min="11274" max="11520" width="9" style="31"/>
    <col min="11521" max="11521" width="9.625" style="31" customWidth="1"/>
    <col min="11522" max="11522" width="7.25" style="31" customWidth="1"/>
    <col min="11523" max="11523" width="9.625" style="31" customWidth="1"/>
    <col min="11524" max="11524" width="9" style="31"/>
    <col min="11525" max="11525" width="20" style="31" bestFit="1" customWidth="1"/>
    <col min="11526" max="11526" width="18.625" style="31" customWidth="1"/>
    <col min="11527" max="11527" width="7.75" style="31" customWidth="1"/>
    <col min="11528" max="11528" width="2.375" style="31" customWidth="1"/>
    <col min="11529" max="11529" width="7.75" style="31" customWidth="1"/>
    <col min="11530" max="11776" width="9" style="31"/>
    <col min="11777" max="11777" width="9.625" style="31" customWidth="1"/>
    <col min="11778" max="11778" width="7.25" style="31" customWidth="1"/>
    <col min="11779" max="11779" width="9.625" style="31" customWidth="1"/>
    <col min="11780" max="11780" width="9" style="31"/>
    <col min="11781" max="11781" width="20" style="31" bestFit="1" customWidth="1"/>
    <col min="11782" max="11782" width="18.625" style="31" customWidth="1"/>
    <col min="11783" max="11783" width="7.75" style="31" customWidth="1"/>
    <col min="11784" max="11784" width="2.375" style="31" customWidth="1"/>
    <col min="11785" max="11785" width="7.75" style="31" customWidth="1"/>
    <col min="11786" max="12032" width="9" style="31"/>
    <col min="12033" max="12033" width="9.625" style="31" customWidth="1"/>
    <col min="12034" max="12034" width="7.25" style="31" customWidth="1"/>
    <col min="12035" max="12035" width="9.625" style="31" customWidth="1"/>
    <col min="12036" max="12036" width="9" style="31"/>
    <col min="12037" max="12037" width="20" style="31" bestFit="1" customWidth="1"/>
    <col min="12038" max="12038" width="18.625" style="31" customWidth="1"/>
    <col min="12039" max="12039" width="7.75" style="31" customWidth="1"/>
    <col min="12040" max="12040" width="2.375" style="31" customWidth="1"/>
    <col min="12041" max="12041" width="7.75" style="31" customWidth="1"/>
    <col min="12042" max="12288" width="9" style="31"/>
    <col min="12289" max="12289" width="9.625" style="31" customWidth="1"/>
    <col min="12290" max="12290" width="7.25" style="31" customWidth="1"/>
    <col min="12291" max="12291" width="9.625" style="31" customWidth="1"/>
    <col min="12292" max="12292" width="9" style="31"/>
    <col min="12293" max="12293" width="20" style="31" bestFit="1" customWidth="1"/>
    <col min="12294" max="12294" width="18.625" style="31" customWidth="1"/>
    <col min="12295" max="12295" width="7.75" style="31" customWidth="1"/>
    <col min="12296" max="12296" width="2.375" style="31" customWidth="1"/>
    <col min="12297" max="12297" width="7.75" style="31" customWidth="1"/>
    <col min="12298" max="12544" width="9" style="31"/>
    <col min="12545" max="12545" width="9.625" style="31" customWidth="1"/>
    <col min="12546" max="12546" width="7.25" style="31" customWidth="1"/>
    <col min="12547" max="12547" width="9.625" style="31" customWidth="1"/>
    <col min="12548" max="12548" width="9" style="31"/>
    <col min="12549" max="12549" width="20" style="31" bestFit="1" customWidth="1"/>
    <col min="12550" max="12550" width="18.625" style="31" customWidth="1"/>
    <col min="12551" max="12551" width="7.75" style="31" customWidth="1"/>
    <col min="12552" max="12552" width="2.375" style="31" customWidth="1"/>
    <col min="12553" max="12553" width="7.75" style="31" customWidth="1"/>
    <col min="12554" max="12800" width="9" style="31"/>
    <col min="12801" max="12801" width="9.625" style="31" customWidth="1"/>
    <col min="12802" max="12802" width="7.25" style="31" customWidth="1"/>
    <col min="12803" max="12803" width="9.625" style="31" customWidth="1"/>
    <col min="12804" max="12804" width="9" style="31"/>
    <col min="12805" max="12805" width="20" style="31" bestFit="1" customWidth="1"/>
    <col min="12806" max="12806" width="18.625" style="31" customWidth="1"/>
    <col min="12807" max="12807" width="7.75" style="31" customWidth="1"/>
    <col min="12808" max="12808" width="2.375" style="31" customWidth="1"/>
    <col min="12809" max="12809" width="7.75" style="31" customWidth="1"/>
    <col min="12810" max="13056" width="9" style="31"/>
    <col min="13057" max="13057" width="9.625" style="31" customWidth="1"/>
    <col min="13058" max="13058" width="7.25" style="31" customWidth="1"/>
    <col min="13059" max="13059" width="9.625" style="31" customWidth="1"/>
    <col min="13060" max="13060" width="9" style="31"/>
    <col min="13061" max="13061" width="20" style="31" bestFit="1" customWidth="1"/>
    <col min="13062" max="13062" width="18.625" style="31" customWidth="1"/>
    <col min="13063" max="13063" width="7.75" style="31" customWidth="1"/>
    <col min="13064" max="13064" width="2.375" style="31" customWidth="1"/>
    <col min="13065" max="13065" width="7.75" style="31" customWidth="1"/>
    <col min="13066" max="13312" width="9" style="31"/>
    <col min="13313" max="13313" width="9.625" style="31" customWidth="1"/>
    <col min="13314" max="13314" width="7.25" style="31" customWidth="1"/>
    <col min="13315" max="13315" width="9.625" style="31" customWidth="1"/>
    <col min="13316" max="13316" width="9" style="31"/>
    <col min="13317" max="13317" width="20" style="31" bestFit="1" customWidth="1"/>
    <col min="13318" max="13318" width="18.625" style="31" customWidth="1"/>
    <col min="13319" max="13319" width="7.75" style="31" customWidth="1"/>
    <col min="13320" max="13320" width="2.375" style="31" customWidth="1"/>
    <col min="13321" max="13321" width="7.75" style="31" customWidth="1"/>
    <col min="13322" max="13568" width="9" style="31"/>
    <col min="13569" max="13569" width="9.625" style="31" customWidth="1"/>
    <col min="13570" max="13570" width="7.25" style="31" customWidth="1"/>
    <col min="13571" max="13571" width="9.625" style="31" customWidth="1"/>
    <col min="13572" max="13572" width="9" style="31"/>
    <col min="13573" max="13573" width="20" style="31" bestFit="1" customWidth="1"/>
    <col min="13574" max="13574" width="18.625" style="31" customWidth="1"/>
    <col min="13575" max="13575" width="7.75" style="31" customWidth="1"/>
    <col min="13576" max="13576" width="2.375" style="31" customWidth="1"/>
    <col min="13577" max="13577" width="7.75" style="31" customWidth="1"/>
    <col min="13578" max="13824" width="9" style="31"/>
    <col min="13825" max="13825" width="9.625" style="31" customWidth="1"/>
    <col min="13826" max="13826" width="7.25" style="31" customWidth="1"/>
    <col min="13827" max="13827" width="9.625" style="31" customWidth="1"/>
    <col min="13828" max="13828" width="9" style="31"/>
    <col min="13829" max="13829" width="20" style="31" bestFit="1" customWidth="1"/>
    <col min="13830" max="13830" width="18.625" style="31" customWidth="1"/>
    <col min="13831" max="13831" width="7.75" style="31" customWidth="1"/>
    <col min="13832" max="13832" width="2.375" style="31" customWidth="1"/>
    <col min="13833" max="13833" width="7.75" style="31" customWidth="1"/>
    <col min="13834" max="14080" width="9" style="31"/>
    <col min="14081" max="14081" width="9.625" style="31" customWidth="1"/>
    <col min="14082" max="14082" width="7.25" style="31" customWidth="1"/>
    <col min="14083" max="14083" width="9.625" style="31" customWidth="1"/>
    <col min="14084" max="14084" width="9" style="31"/>
    <col min="14085" max="14085" width="20" style="31" bestFit="1" customWidth="1"/>
    <col min="14086" max="14086" width="18.625" style="31" customWidth="1"/>
    <col min="14087" max="14087" width="7.75" style="31" customWidth="1"/>
    <col min="14088" max="14088" width="2.375" style="31" customWidth="1"/>
    <col min="14089" max="14089" width="7.75" style="31" customWidth="1"/>
    <col min="14090" max="14336" width="9" style="31"/>
    <col min="14337" max="14337" width="9.625" style="31" customWidth="1"/>
    <col min="14338" max="14338" width="7.25" style="31" customWidth="1"/>
    <col min="14339" max="14339" width="9.625" style="31" customWidth="1"/>
    <col min="14340" max="14340" width="9" style="31"/>
    <col min="14341" max="14341" width="20" style="31" bestFit="1" customWidth="1"/>
    <col min="14342" max="14342" width="18.625" style="31" customWidth="1"/>
    <col min="14343" max="14343" width="7.75" style="31" customWidth="1"/>
    <col min="14344" max="14344" width="2.375" style="31" customWidth="1"/>
    <col min="14345" max="14345" width="7.75" style="31" customWidth="1"/>
    <col min="14346" max="14592" width="9" style="31"/>
    <col min="14593" max="14593" width="9.625" style="31" customWidth="1"/>
    <col min="14594" max="14594" width="7.25" style="31" customWidth="1"/>
    <col min="14595" max="14595" width="9.625" style="31" customWidth="1"/>
    <col min="14596" max="14596" width="9" style="31"/>
    <col min="14597" max="14597" width="20" style="31" bestFit="1" customWidth="1"/>
    <col min="14598" max="14598" width="18.625" style="31" customWidth="1"/>
    <col min="14599" max="14599" width="7.75" style="31" customWidth="1"/>
    <col min="14600" max="14600" width="2.375" style="31" customWidth="1"/>
    <col min="14601" max="14601" width="7.75" style="31" customWidth="1"/>
    <col min="14602" max="14848" width="9" style="31"/>
    <col min="14849" max="14849" width="9.625" style="31" customWidth="1"/>
    <col min="14850" max="14850" width="7.25" style="31" customWidth="1"/>
    <col min="14851" max="14851" width="9.625" style="31" customWidth="1"/>
    <col min="14852" max="14852" width="9" style="31"/>
    <col min="14853" max="14853" width="20" style="31" bestFit="1" customWidth="1"/>
    <col min="14854" max="14854" width="18.625" style="31" customWidth="1"/>
    <col min="14855" max="14855" width="7.75" style="31" customWidth="1"/>
    <col min="14856" max="14856" width="2.375" style="31" customWidth="1"/>
    <col min="14857" max="14857" width="7.75" style="31" customWidth="1"/>
    <col min="14858" max="15104" width="9" style="31"/>
    <col min="15105" max="15105" width="9.625" style="31" customWidth="1"/>
    <col min="15106" max="15106" width="7.25" style="31" customWidth="1"/>
    <col min="15107" max="15107" width="9.625" style="31" customWidth="1"/>
    <col min="15108" max="15108" width="9" style="31"/>
    <col min="15109" max="15109" width="20" style="31" bestFit="1" customWidth="1"/>
    <col min="15110" max="15110" width="18.625" style="31" customWidth="1"/>
    <col min="15111" max="15111" width="7.75" style="31" customWidth="1"/>
    <col min="15112" max="15112" width="2.375" style="31" customWidth="1"/>
    <col min="15113" max="15113" width="7.75" style="31" customWidth="1"/>
    <col min="15114" max="15360" width="9" style="31"/>
    <col min="15361" max="15361" width="9.625" style="31" customWidth="1"/>
    <col min="15362" max="15362" width="7.25" style="31" customWidth="1"/>
    <col min="15363" max="15363" width="9.625" style="31" customWidth="1"/>
    <col min="15364" max="15364" width="9" style="31"/>
    <col min="15365" max="15365" width="20" style="31" bestFit="1" customWidth="1"/>
    <col min="15366" max="15366" width="18.625" style="31" customWidth="1"/>
    <col min="15367" max="15367" width="7.75" style="31" customWidth="1"/>
    <col min="15368" max="15368" width="2.375" style="31" customWidth="1"/>
    <col min="15369" max="15369" width="7.75" style="31" customWidth="1"/>
    <col min="15370" max="15616" width="9" style="31"/>
    <col min="15617" max="15617" width="9.625" style="31" customWidth="1"/>
    <col min="15618" max="15618" width="7.25" style="31" customWidth="1"/>
    <col min="15619" max="15619" width="9.625" style="31" customWidth="1"/>
    <col min="15620" max="15620" width="9" style="31"/>
    <col min="15621" max="15621" width="20" style="31" bestFit="1" customWidth="1"/>
    <col min="15622" max="15622" width="18.625" style="31" customWidth="1"/>
    <col min="15623" max="15623" width="7.75" style="31" customWidth="1"/>
    <col min="15624" max="15624" width="2.375" style="31" customWidth="1"/>
    <col min="15625" max="15625" width="7.75" style="31" customWidth="1"/>
    <col min="15626" max="15872" width="9" style="31"/>
    <col min="15873" max="15873" width="9.625" style="31" customWidth="1"/>
    <col min="15874" max="15874" width="7.25" style="31" customWidth="1"/>
    <col min="15875" max="15875" width="9.625" style="31" customWidth="1"/>
    <col min="15876" max="15876" width="9" style="31"/>
    <col min="15877" max="15877" width="20" style="31" bestFit="1" customWidth="1"/>
    <col min="15878" max="15878" width="18.625" style="31" customWidth="1"/>
    <col min="15879" max="15879" width="7.75" style="31" customWidth="1"/>
    <col min="15880" max="15880" width="2.375" style="31" customWidth="1"/>
    <col min="15881" max="15881" width="7.75" style="31" customWidth="1"/>
    <col min="15882" max="16128" width="9" style="31"/>
    <col min="16129" max="16129" width="9.625" style="31" customWidth="1"/>
    <col min="16130" max="16130" width="7.25" style="31" customWidth="1"/>
    <col min="16131" max="16131" width="9.625" style="31" customWidth="1"/>
    <col min="16132" max="16132" width="9" style="31"/>
    <col min="16133" max="16133" width="20" style="31" bestFit="1" customWidth="1"/>
    <col min="16134" max="16134" width="18.625" style="31" customWidth="1"/>
    <col min="16135" max="16135" width="7.75" style="31" customWidth="1"/>
    <col min="16136" max="16136" width="2.375" style="31" customWidth="1"/>
    <col min="16137" max="16137" width="7.75" style="31" customWidth="1"/>
    <col min="16138" max="16384" width="9" style="31"/>
  </cols>
  <sheetData>
    <row r="1" spans="1:8" ht="21" customHeight="1" x14ac:dyDescent="0.2">
      <c r="A1" s="226"/>
      <c r="B1" s="227"/>
      <c r="C1" s="228"/>
      <c r="D1" s="229"/>
      <c r="E1" s="229"/>
      <c r="F1" s="229"/>
      <c r="G1" s="229"/>
      <c r="H1" s="230"/>
    </row>
    <row r="2" spans="1:8" ht="24" x14ac:dyDescent="0.25">
      <c r="A2" s="442" t="s">
        <v>130</v>
      </c>
      <c r="B2" s="443"/>
      <c r="C2" s="443"/>
      <c r="D2" s="443"/>
      <c r="E2" s="443"/>
      <c r="F2" s="443"/>
      <c r="G2" s="443"/>
      <c r="H2" s="444"/>
    </row>
    <row r="3" spans="1:8" ht="30" customHeight="1" x14ac:dyDescent="0.2">
      <c r="A3" s="445"/>
      <c r="B3" s="443"/>
      <c r="C3" s="443"/>
      <c r="D3" s="443"/>
      <c r="E3" s="443"/>
      <c r="F3" s="443"/>
      <c r="G3" s="443"/>
      <c r="H3" s="444"/>
    </row>
    <row r="4" spans="1:8" x14ac:dyDescent="0.2">
      <c r="A4" s="100"/>
      <c r="H4" s="233"/>
    </row>
    <row r="5" spans="1:8" x14ac:dyDescent="0.2">
      <c r="A5" s="234"/>
      <c r="B5"/>
      <c r="C5"/>
      <c r="D5"/>
      <c r="E5"/>
      <c r="F5"/>
      <c r="G5"/>
      <c r="H5" s="235"/>
    </row>
    <row r="6" spans="1:8" ht="23.25" customHeight="1" x14ac:dyDescent="0.15">
      <c r="A6" s="236"/>
      <c r="B6" s="237" t="s">
        <v>131</v>
      </c>
      <c r="C6" s="238"/>
      <c r="D6" s="239" t="s">
        <v>132</v>
      </c>
      <c r="E6" s="239"/>
      <c r="F6" s="240"/>
      <c r="G6" s="240"/>
      <c r="H6" s="233"/>
    </row>
    <row r="7" spans="1:8" s="240" customFormat="1" ht="17.100000000000001" customHeight="1" x14ac:dyDescent="0.15">
      <c r="A7" s="241"/>
      <c r="B7" s="242">
        <v>1</v>
      </c>
      <c r="C7" s="243"/>
      <c r="D7" s="240" t="s">
        <v>133</v>
      </c>
      <c r="G7" s="244"/>
      <c r="H7" s="245"/>
    </row>
    <row r="8" spans="1:8" s="240" customFormat="1" ht="17.100000000000001" customHeight="1" x14ac:dyDescent="0.15">
      <c r="A8" s="241"/>
      <c r="B8" s="246"/>
      <c r="C8" s="243"/>
      <c r="H8" s="245"/>
    </row>
    <row r="9" spans="1:8" s="240" customFormat="1" ht="17.100000000000001" customHeight="1" x14ac:dyDescent="0.15">
      <c r="A9" s="241"/>
      <c r="B9" s="247">
        <v>2</v>
      </c>
      <c r="C9" s="243"/>
      <c r="D9" s="240" t="s">
        <v>134</v>
      </c>
      <c r="G9" s="244"/>
      <c r="H9" s="245"/>
    </row>
    <row r="10" spans="1:8" s="240" customFormat="1" ht="17.100000000000001" customHeight="1" x14ac:dyDescent="0.15">
      <c r="A10" s="241"/>
      <c r="B10" s="246"/>
      <c r="C10" s="243"/>
      <c r="H10" s="245"/>
    </row>
    <row r="11" spans="1:8" s="240" customFormat="1" ht="17.100000000000001" customHeight="1" x14ac:dyDescent="0.15">
      <c r="A11" s="241"/>
      <c r="B11" s="248">
        <v>3</v>
      </c>
      <c r="C11" s="243"/>
      <c r="D11" s="240" t="s">
        <v>135</v>
      </c>
      <c r="G11" s="244"/>
      <c r="H11" s="245"/>
    </row>
    <row r="12" spans="1:8" s="240" customFormat="1" ht="17.100000000000001" customHeight="1" x14ac:dyDescent="0.15">
      <c r="A12" s="241"/>
      <c r="B12" s="246"/>
      <c r="C12" s="243"/>
      <c r="H12" s="245"/>
    </row>
    <row r="13" spans="1:8" s="240" customFormat="1" ht="17.100000000000001" customHeight="1" x14ac:dyDescent="0.15">
      <c r="A13" s="241"/>
      <c r="B13" s="344">
        <v>4</v>
      </c>
      <c r="C13" s="243"/>
      <c r="D13" s="240" t="s">
        <v>136</v>
      </c>
      <c r="G13" s="244"/>
      <c r="H13" s="245"/>
    </row>
    <row r="14" spans="1:8" s="240" customFormat="1" ht="17.100000000000001" customHeight="1" x14ac:dyDescent="0.15">
      <c r="A14" s="241"/>
      <c r="B14" s="246" t="s">
        <v>137</v>
      </c>
      <c r="C14" s="243"/>
      <c r="H14" s="245"/>
    </row>
    <row r="15" spans="1:8" s="240" customFormat="1" ht="17.100000000000001" customHeight="1" x14ac:dyDescent="0.15">
      <c r="A15" s="241"/>
      <c r="B15" s="249">
        <v>5</v>
      </c>
      <c r="C15" s="243"/>
      <c r="D15" s="240" t="s">
        <v>138</v>
      </c>
      <c r="G15" s="244"/>
      <c r="H15" s="245"/>
    </row>
    <row r="16" spans="1:8" s="240" customFormat="1" ht="17.100000000000001" customHeight="1" x14ac:dyDescent="0.15">
      <c r="A16" s="241"/>
      <c r="B16" s="246"/>
      <c r="C16" s="243"/>
      <c r="H16" s="245"/>
    </row>
    <row r="17" spans="1:8" s="240" customFormat="1" ht="17.100000000000001" customHeight="1" x14ac:dyDescent="0.15">
      <c r="A17" s="241"/>
      <c r="B17" s="250">
        <v>6</v>
      </c>
      <c r="C17" s="243"/>
      <c r="D17" s="240" t="s">
        <v>139</v>
      </c>
      <c r="H17" s="245"/>
    </row>
    <row r="18" spans="1:8" s="240" customFormat="1" ht="17.100000000000001" customHeight="1" x14ac:dyDescent="0.15">
      <c r="A18" s="241"/>
      <c r="B18" s="246"/>
      <c r="C18" s="243"/>
      <c r="H18" s="245"/>
    </row>
    <row r="19" spans="1:8" s="240" customFormat="1" ht="17.100000000000001" customHeight="1" x14ac:dyDescent="0.15">
      <c r="A19" s="241"/>
      <c r="B19" s="251">
        <v>7</v>
      </c>
      <c r="C19" s="243"/>
      <c r="D19" s="240" t="s">
        <v>140</v>
      </c>
      <c r="H19" s="245"/>
    </row>
    <row r="20" spans="1:8" s="240" customFormat="1" ht="17.100000000000001" customHeight="1" x14ac:dyDescent="0.15">
      <c r="A20" s="241"/>
      <c r="B20" s="246"/>
      <c r="C20" s="243"/>
      <c r="H20" s="245"/>
    </row>
    <row r="21" spans="1:8" s="240" customFormat="1" ht="17.100000000000001" customHeight="1" x14ac:dyDescent="0.15">
      <c r="A21" s="241"/>
      <c r="B21" s="252">
        <v>8</v>
      </c>
      <c r="C21" s="243"/>
      <c r="D21" s="240" t="s">
        <v>141</v>
      </c>
      <c r="H21" s="245"/>
    </row>
    <row r="22" spans="1:8" s="240" customFormat="1" ht="17.100000000000001" customHeight="1" x14ac:dyDescent="0.15">
      <c r="A22" s="241"/>
      <c r="B22" s="246"/>
      <c r="C22" s="243"/>
      <c r="H22" s="245"/>
    </row>
    <row r="23" spans="1:8" s="240" customFormat="1" ht="17.100000000000001" customHeight="1" x14ac:dyDescent="0.15">
      <c r="A23" s="241"/>
      <c r="B23" s="253">
        <v>9</v>
      </c>
      <c r="C23" s="243"/>
      <c r="D23" s="240" t="s">
        <v>142</v>
      </c>
      <c r="H23" s="245"/>
    </row>
    <row r="24" spans="1:8" s="240" customFormat="1" ht="17.100000000000001" customHeight="1" x14ac:dyDescent="0.15">
      <c r="A24" s="241"/>
      <c r="B24" s="246"/>
      <c r="C24" s="243"/>
      <c r="H24" s="245"/>
    </row>
    <row r="25" spans="1:8" s="240" customFormat="1" ht="17.100000000000001" customHeight="1" x14ac:dyDescent="0.15">
      <c r="A25" s="241"/>
      <c r="B25" s="254">
        <v>10</v>
      </c>
      <c r="C25" s="243"/>
      <c r="D25" s="240" t="s">
        <v>143</v>
      </c>
      <c r="H25" s="245"/>
    </row>
    <row r="26" spans="1:8" s="240" customFormat="1" ht="17.100000000000001" customHeight="1" x14ac:dyDescent="0.15">
      <c r="A26" s="241"/>
      <c r="B26" s="246"/>
      <c r="C26" s="243"/>
      <c r="H26" s="245"/>
    </row>
    <row r="27" spans="1:8" s="240" customFormat="1" ht="17.100000000000001" customHeight="1" x14ac:dyDescent="0.15">
      <c r="A27" s="241"/>
      <c r="B27" s="255">
        <v>11</v>
      </c>
      <c r="C27" s="243"/>
      <c r="D27" s="240" t="s">
        <v>144</v>
      </c>
      <c r="H27" s="245"/>
    </row>
    <row r="28" spans="1:8" s="240" customFormat="1" ht="17.100000000000001" customHeight="1" x14ac:dyDescent="0.15">
      <c r="A28" s="241"/>
      <c r="B28" s="246"/>
      <c r="C28" s="243"/>
      <c r="H28" s="245"/>
    </row>
    <row r="29" spans="1:8" s="240" customFormat="1" ht="17.100000000000001" customHeight="1" x14ac:dyDescent="0.15">
      <c r="A29" s="241"/>
      <c r="B29" s="271">
        <v>12</v>
      </c>
      <c r="C29" s="243"/>
      <c r="D29" s="240" t="s">
        <v>145</v>
      </c>
      <c r="H29" s="245"/>
    </row>
    <row r="30" spans="1:8" s="240" customFormat="1" ht="17.100000000000001" customHeight="1" x14ac:dyDescent="0.15">
      <c r="A30" s="256"/>
      <c r="B30" s="257"/>
      <c r="C30" s="258"/>
      <c r="D30" s="258"/>
      <c r="E30" s="258"/>
      <c r="F30" s="258"/>
      <c r="G30" s="258"/>
      <c r="H30" s="259"/>
    </row>
    <row r="31" spans="1:8" s="240" customFormat="1" ht="17.100000000000001" customHeight="1" x14ac:dyDescent="0.15">
      <c r="A31" s="241"/>
      <c r="B31" s="271">
        <v>13</v>
      </c>
      <c r="C31" s="260"/>
      <c r="D31" s="240" t="s">
        <v>146</v>
      </c>
      <c r="H31" s="245"/>
    </row>
    <row r="32" spans="1:8" s="240" customFormat="1" ht="17.100000000000001" customHeight="1" x14ac:dyDescent="0.15">
      <c r="A32" s="241"/>
      <c r="B32" s="246"/>
      <c r="C32" s="243"/>
      <c r="H32" s="245"/>
    </row>
    <row r="33" spans="1:8" s="240" customFormat="1" ht="17.100000000000001" customHeight="1" x14ac:dyDescent="0.15">
      <c r="A33" s="241"/>
      <c r="B33" s="271">
        <v>14</v>
      </c>
      <c r="C33" s="243"/>
      <c r="D33" s="240" t="s">
        <v>147</v>
      </c>
      <c r="H33" s="245"/>
    </row>
    <row r="34" spans="1:8" s="240" customFormat="1" ht="17.100000000000001" customHeight="1" x14ac:dyDescent="0.15">
      <c r="A34" s="261"/>
      <c r="B34" s="246"/>
      <c r="C34" s="243"/>
      <c r="D34" s="262"/>
      <c r="E34" s="262"/>
      <c r="F34" s="262"/>
      <c r="G34" s="262"/>
      <c r="H34" s="263"/>
    </row>
    <row r="35" spans="1:8" s="240" customFormat="1" ht="17.100000000000001" customHeight="1" x14ac:dyDescent="0.15">
      <c r="A35" s="241"/>
      <c r="B35" s="271">
        <v>15</v>
      </c>
      <c r="C35" s="243"/>
      <c r="D35" s="240" t="s">
        <v>90</v>
      </c>
      <c r="E35" s="240" t="s">
        <v>148</v>
      </c>
      <c r="H35" s="245"/>
    </row>
    <row r="36" spans="1:8" s="240" customFormat="1" ht="17.100000000000001" customHeight="1" x14ac:dyDescent="0.15">
      <c r="A36" s="261"/>
      <c r="B36" s="264"/>
      <c r="C36" s="262"/>
      <c r="D36" s="262"/>
      <c r="E36" s="262"/>
      <c r="F36" s="262"/>
      <c r="G36" s="262"/>
      <c r="H36" s="263"/>
    </row>
    <row r="37" spans="1:8" s="240" customFormat="1" ht="17.100000000000001" customHeight="1" x14ac:dyDescent="0.15">
      <c r="A37" s="241"/>
      <c r="B37" s="271">
        <v>16</v>
      </c>
      <c r="C37" s="260"/>
      <c r="D37" s="240" t="s">
        <v>149</v>
      </c>
      <c r="H37" s="245"/>
    </row>
    <row r="38" spans="1:8" s="240" customFormat="1" ht="17.100000000000001" customHeight="1" x14ac:dyDescent="0.15">
      <c r="A38" s="241"/>
      <c r="B38" s="246"/>
      <c r="C38" s="243"/>
      <c r="H38" s="245"/>
    </row>
    <row r="39" spans="1:8" s="240" customFormat="1" ht="17.100000000000001" customHeight="1" x14ac:dyDescent="0.15">
      <c r="A39" s="241"/>
      <c r="B39" s="271">
        <v>17</v>
      </c>
      <c r="C39" s="260"/>
      <c r="D39" s="240" t="s">
        <v>150</v>
      </c>
      <c r="H39" s="245"/>
    </row>
    <row r="40" spans="1:8" s="240" customFormat="1" ht="17.100000000000001" customHeight="1" x14ac:dyDescent="0.15">
      <c r="A40" s="241"/>
      <c r="B40" s="272"/>
      <c r="C40" s="260"/>
      <c r="H40" s="245"/>
    </row>
    <row r="41" spans="1:8" s="240" customFormat="1" ht="17.100000000000001" customHeight="1" x14ac:dyDescent="0.15">
      <c r="A41" s="241"/>
      <c r="B41" s="246"/>
      <c r="C41" s="243"/>
      <c r="H41" s="245"/>
    </row>
    <row r="42" spans="1:8" s="240" customFormat="1" ht="29.25" customHeight="1" x14ac:dyDescent="0.2">
      <c r="A42" s="446" t="s">
        <v>151</v>
      </c>
      <c r="B42" s="447"/>
      <c r="C42" s="447"/>
      <c r="D42" s="447"/>
      <c r="E42" s="447"/>
      <c r="F42" s="447"/>
      <c r="G42" s="447"/>
      <c r="H42" s="448"/>
    </row>
    <row r="43" spans="1:8" s="240" customFormat="1" ht="14.25" x14ac:dyDescent="0.15">
      <c r="A43" s="265"/>
      <c r="B43" s="266"/>
      <c r="C43" s="267"/>
      <c r="D43" s="268"/>
      <c r="E43" s="268"/>
      <c r="F43" s="268"/>
      <c r="G43" s="268"/>
      <c r="H43" s="269"/>
    </row>
    <row r="44" spans="1:8" s="270" customFormat="1" x14ac:dyDescent="0.2">
      <c r="B44" s="231"/>
      <c r="C44" s="232"/>
    </row>
    <row r="45" spans="1:8" s="270" customFormat="1" x14ac:dyDescent="0.2">
      <c r="B45" s="231"/>
      <c r="C45" s="232"/>
    </row>
    <row r="46" spans="1:8" s="270" customFormat="1" x14ac:dyDescent="0.2">
      <c r="B46" s="231"/>
      <c r="C46" s="232"/>
    </row>
    <row r="47" spans="1:8" s="270" customFormat="1" x14ac:dyDescent="0.2">
      <c r="B47" s="231"/>
      <c r="C47" s="232"/>
    </row>
    <row r="48" spans="1:8" s="270" customFormat="1" x14ac:dyDescent="0.2">
      <c r="B48" s="231"/>
      <c r="C48" s="232"/>
    </row>
    <row r="49" spans="2:3" s="270" customFormat="1" x14ac:dyDescent="0.2">
      <c r="B49" s="231"/>
      <c r="C49" s="232"/>
    </row>
    <row r="50" spans="2:3" s="270" customFormat="1" x14ac:dyDescent="0.2">
      <c r="B50" s="231"/>
      <c r="C50" s="232"/>
    </row>
    <row r="51" spans="2:3" s="270" customFormat="1" x14ac:dyDescent="0.2">
      <c r="B51" s="231"/>
      <c r="C51" s="232"/>
    </row>
    <row r="52" spans="2:3" s="270" customFormat="1" x14ac:dyDescent="0.2">
      <c r="B52" s="231"/>
      <c r="C52" s="232"/>
    </row>
    <row r="53" spans="2:3" s="270" customFormat="1" x14ac:dyDescent="0.2">
      <c r="B53" s="231"/>
      <c r="C53" s="232"/>
    </row>
    <row r="54" spans="2:3" s="270" customFormat="1" x14ac:dyDescent="0.2">
      <c r="B54" s="231"/>
      <c r="C54" s="232"/>
    </row>
    <row r="55" spans="2:3" s="270" customFormat="1" x14ac:dyDescent="0.2">
      <c r="B55" s="231"/>
      <c r="C55" s="232"/>
    </row>
    <row r="56" spans="2:3" s="270" customFormat="1" x14ac:dyDescent="0.2">
      <c r="B56" s="231"/>
      <c r="C56" s="232"/>
    </row>
    <row r="57" spans="2:3" s="270" customFormat="1" x14ac:dyDescent="0.2">
      <c r="B57" s="231"/>
      <c r="C57" s="232"/>
    </row>
    <row r="58" spans="2:3" s="270" customFormat="1" x14ac:dyDescent="0.2">
      <c r="B58" s="231"/>
      <c r="C58" s="232"/>
    </row>
    <row r="59" spans="2:3" s="270" customFormat="1" x14ac:dyDescent="0.2">
      <c r="B59" s="231"/>
      <c r="C59" s="232"/>
    </row>
    <row r="60" spans="2:3" s="270" customFormat="1" x14ac:dyDescent="0.2">
      <c r="B60" s="231"/>
      <c r="C60" s="232"/>
    </row>
    <row r="61" spans="2:3" s="270" customFormat="1" x14ac:dyDescent="0.2">
      <c r="B61" s="231"/>
      <c r="C61" s="232"/>
    </row>
    <row r="62" spans="2:3" s="270" customFormat="1" x14ac:dyDescent="0.2">
      <c r="B62" s="231"/>
      <c r="C62" s="232"/>
    </row>
    <row r="63" spans="2:3" s="270" customFormat="1" x14ac:dyDescent="0.2">
      <c r="B63" s="231"/>
      <c r="C63" s="232"/>
    </row>
    <row r="64" spans="2:3" s="270" customFormat="1" x14ac:dyDescent="0.2">
      <c r="B64" s="231"/>
      <c r="C64" s="232"/>
    </row>
    <row r="65" spans="2:3" s="270" customFormat="1" x14ac:dyDescent="0.2">
      <c r="B65" s="231"/>
      <c r="C65" s="232"/>
    </row>
    <row r="66" spans="2:3" s="270" customFormat="1" x14ac:dyDescent="0.2">
      <c r="B66" s="231"/>
      <c r="C66" s="232"/>
    </row>
    <row r="67" spans="2:3" s="270" customFormat="1" x14ac:dyDescent="0.2">
      <c r="B67" s="231"/>
      <c r="C67" s="232"/>
    </row>
    <row r="68" spans="2:3" s="270" customFormat="1" x14ac:dyDescent="0.2">
      <c r="B68" s="231"/>
      <c r="C68" s="232"/>
    </row>
    <row r="69" spans="2:3" s="270" customFormat="1" x14ac:dyDescent="0.2">
      <c r="B69" s="231"/>
      <c r="C69" s="232"/>
    </row>
    <row r="70" spans="2:3" s="270" customFormat="1" x14ac:dyDescent="0.2">
      <c r="B70" s="231"/>
      <c r="C70" s="232"/>
    </row>
    <row r="71" spans="2:3" s="270" customFormat="1" x14ac:dyDescent="0.2">
      <c r="B71" s="231"/>
      <c r="C71" s="232"/>
    </row>
    <row r="72" spans="2:3" s="270" customFormat="1" x14ac:dyDescent="0.2">
      <c r="B72" s="231"/>
      <c r="C72" s="232"/>
    </row>
    <row r="73" spans="2:3" s="270" customFormat="1" x14ac:dyDescent="0.2">
      <c r="B73" s="231"/>
      <c r="C73" s="232"/>
    </row>
    <row r="74" spans="2:3" s="270" customFormat="1" x14ac:dyDescent="0.2">
      <c r="B74" s="231"/>
      <c r="C74" s="232"/>
    </row>
    <row r="75" spans="2:3" s="270" customFormat="1" x14ac:dyDescent="0.2">
      <c r="B75" s="231"/>
      <c r="C75" s="232"/>
    </row>
    <row r="76" spans="2:3" s="270" customFormat="1" x14ac:dyDescent="0.2">
      <c r="B76" s="231"/>
      <c r="C76" s="232"/>
    </row>
    <row r="77" spans="2:3" s="270" customFormat="1" x14ac:dyDescent="0.2">
      <c r="B77" s="231"/>
      <c r="C77" s="232"/>
    </row>
    <row r="78" spans="2:3" s="270" customFormat="1" x14ac:dyDescent="0.2">
      <c r="B78" s="231"/>
      <c r="C78" s="232"/>
    </row>
    <row r="79" spans="2:3" s="270" customFormat="1" x14ac:dyDescent="0.2">
      <c r="B79" s="231"/>
      <c r="C79" s="232"/>
    </row>
    <row r="80" spans="2:3" s="270" customFormat="1" x14ac:dyDescent="0.2">
      <c r="B80" s="231"/>
      <c r="C80" s="232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B341B-01DB-43E9-993F-30030C324A16}">
  <sheetPr>
    <tabColor rgb="FFFFFF00"/>
  </sheetPr>
  <dimension ref="A1:AD133"/>
  <sheetViews>
    <sheetView zoomScaleNormal="100" workbookViewId="0">
      <selection activeCell="N33" sqref="N33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/>
      <c r="R1" s="105"/>
    </row>
    <row r="2" spans="8:30" x14ac:dyDescent="0.15">
      <c r="H2" s="184" t="s">
        <v>189</v>
      </c>
      <c r="I2" s="3"/>
      <c r="J2" s="186" t="s">
        <v>101</v>
      </c>
      <c r="K2" s="3"/>
      <c r="L2" s="296" t="s">
        <v>188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98</v>
      </c>
      <c r="I3" s="3"/>
      <c r="J3" s="145" t="s">
        <v>47</v>
      </c>
      <c r="K3" s="3"/>
      <c r="L3" s="296" t="s">
        <v>98</v>
      </c>
      <c r="S3" s="26"/>
      <c r="T3" s="26"/>
      <c r="U3" s="26"/>
    </row>
    <row r="4" spans="8:30" x14ac:dyDescent="0.15">
      <c r="H4" s="43">
        <v>21581</v>
      </c>
      <c r="I4" s="3">
        <v>26</v>
      </c>
      <c r="J4" s="161" t="s">
        <v>30</v>
      </c>
      <c r="K4" s="117">
        <f>SUM(I4)</f>
        <v>26</v>
      </c>
      <c r="L4" s="312">
        <v>19901</v>
      </c>
      <c r="M4" s="397"/>
      <c r="N4" s="90"/>
      <c r="O4" s="90"/>
      <c r="S4" s="26"/>
      <c r="T4" s="26"/>
      <c r="U4" s="26"/>
    </row>
    <row r="5" spans="8:30" x14ac:dyDescent="0.15">
      <c r="H5" s="44">
        <v>12263</v>
      </c>
      <c r="I5" s="3">
        <v>37</v>
      </c>
      <c r="J5" s="161" t="s">
        <v>37</v>
      </c>
      <c r="K5" s="117">
        <f t="shared" ref="K5:K13" si="0">SUM(I5)</f>
        <v>37</v>
      </c>
      <c r="L5" s="313">
        <v>10695</v>
      </c>
      <c r="M5" s="45"/>
      <c r="N5" s="90"/>
      <c r="O5" s="90"/>
      <c r="S5" s="26"/>
      <c r="T5" s="26"/>
      <c r="U5" s="26"/>
    </row>
    <row r="6" spans="8:30" x14ac:dyDescent="0.15">
      <c r="H6" s="88">
        <v>10647</v>
      </c>
      <c r="I6" s="3">
        <v>33</v>
      </c>
      <c r="J6" s="161" t="s">
        <v>0</v>
      </c>
      <c r="K6" s="117">
        <f t="shared" si="0"/>
        <v>33</v>
      </c>
      <c r="L6" s="313">
        <v>8273</v>
      </c>
      <c r="M6" s="45"/>
      <c r="N6" s="185"/>
      <c r="O6" s="90"/>
      <c r="S6" s="26"/>
      <c r="T6" s="26"/>
      <c r="U6" s="26"/>
    </row>
    <row r="7" spans="8:30" x14ac:dyDescent="0.15">
      <c r="H7" s="88">
        <v>8704</v>
      </c>
      <c r="I7" s="3">
        <v>34</v>
      </c>
      <c r="J7" s="161" t="s">
        <v>1</v>
      </c>
      <c r="K7" s="117">
        <f t="shared" si="0"/>
        <v>34</v>
      </c>
      <c r="L7" s="313">
        <v>7877</v>
      </c>
      <c r="M7" s="45"/>
      <c r="N7" s="90"/>
      <c r="O7" s="90"/>
      <c r="S7" s="26"/>
      <c r="T7" s="26"/>
      <c r="U7" s="26"/>
    </row>
    <row r="8" spans="8:30" x14ac:dyDescent="0.15">
      <c r="H8" s="44">
        <v>6778</v>
      </c>
      <c r="I8" s="3">
        <v>25</v>
      </c>
      <c r="J8" s="161" t="s">
        <v>29</v>
      </c>
      <c r="K8" s="117">
        <f t="shared" si="0"/>
        <v>25</v>
      </c>
      <c r="L8" s="313">
        <v>5613</v>
      </c>
      <c r="M8" s="45"/>
      <c r="N8" s="90"/>
      <c r="O8" s="90"/>
      <c r="S8" s="26"/>
      <c r="T8" s="26"/>
      <c r="U8" s="26"/>
    </row>
    <row r="9" spans="8:30" x14ac:dyDescent="0.15">
      <c r="H9" s="195">
        <v>5894</v>
      </c>
      <c r="I9" s="33">
        <v>40</v>
      </c>
      <c r="J9" s="161" t="s">
        <v>2</v>
      </c>
      <c r="K9" s="117">
        <f t="shared" si="0"/>
        <v>40</v>
      </c>
      <c r="L9" s="313">
        <v>6051</v>
      </c>
      <c r="M9" s="45"/>
      <c r="N9" s="90"/>
      <c r="O9" s="90"/>
      <c r="S9" s="26"/>
      <c r="T9" s="26"/>
      <c r="U9" s="26"/>
    </row>
    <row r="10" spans="8:30" x14ac:dyDescent="0.15">
      <c r="H10" s="88">
        <v>5289</v>
      </c>
      <c r="I10" s="14">
        <v>36</v>
      </c>
      <c r="J10" s="163" t="s">
        <v>5</v>
      </c>
      <c r="K10" s="117">
        <f t="shared" si="0"/>
        <v>36</v>
      </c>
      <c r="L10" s="313">
        <v>7537</v>
      </c>
      <c r="S10" s="26"/>
      <c r="T10" s="26"/>
      <c r="U10" s="26"/>
    </row>
    <row r="11" spans="8:30" x14ac:dyDescent="0.15">
      <c r="H11" s="43">
        <v>5179</v>
      </c>
      <c r="I11" s="3">
        <v>27</v>
      </c>
      <c r="J11" s="161" t="s">
        <v>31</v>
      </c>
      <c r="K11" s="117">
        <f t="shared" si="0"/>
        <v>27</v>
      </c>
      <c r="L11" s="313">
        <v>2451</v>
      </c>
      <c r="M11" s="45"/>
      <c r="N11" s="90"/>
      <c r="O11" s="90"/>
      <c r="S11" s="26"/>
      <c r="T11" s="26"/>
      <c r="U11" s="26"/>
    </row>
    <row r="12" spans="8:30" x14ac:dyDescent="0.15">
      <c r="H12" s="333">
        <v>4951</v>
      </c>
      <c r="I12" s="14">
        <v>14</v>
      </c>
      <c r="J12" s="163" t="s">
        <v>19</v>
      </c>
      <c r="K12" s="117">
        <f t="shared" si="0"/>
        <v>14</v>
      </c>
      <c r="L12" s="313">
        <v>5592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29">
        <v>3278</v>
      </c>
      <c r="I13" s="383">
        <v>16</v>
      </c>
      <c r="J13" s="384" t="s">
        <v>3</v>
      </c>
      <c r="K13" s="117">
        <f t="shared" si="0"/>
        <v>16</v>
      </c>
      <c r="L13" s="313">
        <v>2993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44">
        <v>3122</v>
      </c>
      <c r="I14" s="122">
        <v>15</v>
      </c>
      <c r="J14" s="175" t="s">
        <v>20</v>
      </c>
      <c r="K14" s="108" t="s">
        <v>8</v>
      </c>
      <c r="L14" s="314">
        <v>92591</v>
      </c>
      <c r="S14" s="26"/>
      <c r="T14" s="26"/>
      <c r="U14" s="26"/>
    </row>
    <row r="15" spans="8:30" x14ac:dyDescent="0.15">
      <c r="H15" s="88">
        <v>2519</v>
      </c>
      <c r="I15" s="3">
        <v>17</v>
      </c>
      <c r="J15" s="161" t="s">
        <v>21</v>
      </c>
      <c r="K15" s="50"/>
      <c r="L15" t="s">
        <v>59</v>
      </c>
      <c r="M15" s="407" t="s">
        <v>197</v>
      </c>
      <c r="N15" s="42" t="s">
        <v>74</v>
      </c>
      <c r="S15" s="26"/>
      <c r="T15" s="26"/>
      <c r="U15" s="26"/>
    </row>
    <row r="16" spans="8:30" x14ac:dyDescent="0.15">
      <c r="H16" s="44">
        <v>2203</v>
      </c>
      <c r="I16" s="3">
        <v>24</v>
      </c>
      <c r="J16" s="161" t="s">
        <v>28</v>
      </c>
      <c r="K16" s="117">
        <f>SUM(I4)</f>
        <v>26</v>
      </c>
      <c r="L16" s="161" t="s">
        <v>30</v>
      </c>
      <c r="M16" s="315">
        <v>20938</v>
      </c>
      <c r="N16" s="89">
        <f>SUM(H4)</f>
        <v>21581</v>
      </c>
      <c r="O16" s="45"/>
      <c r="P16" s="17"/>
      <c r="S16" s="26"/>
      <c r="T16" s="26"/>
      <c r="U16" s="26"/>
    </row>
    <row r="17" spans="1:21" x14ac:dyDescent="0.15">
      <c r="H17" s="44">
        <v>1808</v>
      </c>
      <c r="I17" s="3">
        <v>1</v>
      </c>
      <c r="J17" s="161" t="s">
        <v>4</v>
      </c>
      <c r="K17" s="117">
        <f t="shared" ref="K17:K25" si="1">SUM(I5)</f>
        <v>37</v>
      </c>
      <c r="L17" s="161" t="s">
        <v>37</v>
      </c>
      <c r="M17" s="316">
        <v>13506</v>
      </c>
      <c r="N17" s="89">
        <f t="shared" ref="N17:N25" si="2">SUM(H5)</f>
        <v>12263</v>
      </c>
      <c r="O17" s="45"/>
      <c r="P17" s="17"/>
      <c r="S17" s="26"/>
      <c r="T17" s="26"/>
      <c r="U17" s="26"/>
    </row>
    <row r="18" spans="1:21" x14ac:dyDescent="0.15">
      <c r="H18" s="434">
        <v>1554</v>
      </c>
      <c r="I18" s="3">
        <v>38</v>
      </c>
      <c r="J18" s="161" t="s">
        <v>38</v>
      </c>
      <c r="K18" s="117">
        <f t="shared" si="1"/>
        <v>33</v>
      </c>
      <c r="L18" s="161" t="s">
        <v>0</v>
      </c>
      <c r="M18" s="316">
        <v>11671</v>
      </c>
      <c r="N18" s="89">
        <f t="shared" si="2"/>
        <v>10647</v>
      </c>
      <c r="O18" s="45"/>
      <c r="P18" s="17"/>
      <c r="S18" s="26"/>
      <c r="T18" s="26"/>
      <c r="U18" s="26"/>
    </row>
    <row r="19" spans="1:21" x14ac:dyDescent="0.15">
      <c r="H19" s="89">
        <v>755</v>
      </c>
      <c r="I19" s="3">
        <v>2</v>
      </c>
      <c r="J19" s="161" t="s">
        <v>6</v>
      </c>
      <c r="K19" s="117">
        <f t="shared" si="1"/>
        <v>34</v>
      </c>
      <c r="L19" s="161" t="s">
        <v>1</v>
      </c>
      <c r="M19" s="316">
        <v>8605</v>
      </c>
      <c r="N19" s="89">
        <f t="shared" si="2"/>
        <v>8704</v>
      </c>
      <c r="O19" s="45"/>
      <c r="P19" s="17"/>
      <c r="S19" s="26"/>
      <c r="T19" s="26"/>
      <c r="U19" s="26"/>
    </row>
    <row r="20" spans="1:21" ht="14.25" thickBot="1" x14ac:dyDescent="0.2">
      <c r="H20" s="195">
        <v>455</v>
      </c>
      <c r="I20" s="3">
        <v>19</v>
      </c>
      <c r="J20" s="161" t="s">
        <v>23</v>
      </c>
      <c r="K20" s="117">
        <f t="shared" si="1"/>
        <v>25</v>
      </c>
      <c r="L20" s="161" t="s">
        <v>29</v>
      </c>
      <c r="M20" s="316">
        <v>7033</v>
      </c>
      <c r="N20" s="89">
        <f t="shared" si="2"/>
        <v>6778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47</v>
      </c>
      <c r="C21" s="59" t="s">
        <v>185</v>
      </c>
      <c r="D21" s="59" t="s">
        <v>178</v>
      </c>
      <c r="E21" s="59" t="s">
        <v>41</v>
      </c>
      <c r="F21" s="59" t="s">
        <v>50</v>
      </c>
      <c r="G21" s="8" t="s">
        <v>175</v>
      </c>
      <c r="H21" s="88">
        <v>417</v>
      </c>
      <c r="I21" s="3">
        <v>12</v>
      </c>
      <c r="J21" s="161" t="s">
        <v>18</v>
      </c>
      <c r="K21" s="117">
        <f t="shared" si="1"/>
        <v>40</v>
      </c>
      <c r="L21" s="161" t="s">
        <v>2</v>
      </c>
      <c r="M21" s="316">
        <v>6072</v>
      </c>
      <c r="N21" s="89">
        <f t="shared" si="2"/>
        <v>5894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30</v>
      </c>
      <c r="C22" s="43">
        <f t="shared" ref="C22:C31" si="3">SUM(H4)</f>
        <v>21581</v>
      </c>
      <c r="D22" s="89">
        <f>SUM(L4)</f>
        <v>19901</v>
      </c>
      <c r="E22" s="52">
        <f t="shared" ref="E22:E32" si="4">SUM(N16/M16*100)</f>
        <v>103.07097143948801</v>
      </c>
      <c r="F22" s="55">
        <f>SUM(C22/D22*100)</f>
        <v>108.44178684488217</v>
      </c>
      <c r="G22" s="3"/>
      <c r="H22" s="377">
        <v>382</v>
      </c>
      <c r="I22" s="3">
        <v>23</v>
      </c>
      <c r="J22" s="161" t="s">
        <v>27</v>
      </c>
      <c r="K22" s="117">
        <f t="shared" si="1"/>
        <v>36</v>
      </c>
      <c r="L22" s="163" t="s">
        <v>5</v>
      </c>
      <c r="M22" s="316">
        <v>5023</v>
      </c>
      <c r="N22" s="89">
        <f t="shared" si="2"/>
        <v>5289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37</v>
      </c>
      <c r="C23" s="43">
        <f t="shared" si="3"/>
        <v>12263</v>
      </c>
      <c r="D23" s="89">
        <f>SUM(L5)</f>
        <v>10695</v>
      </c>
      <c r="E23" s="52">
        <f t="shared" si="4"/>
        <v>90.796682955723384</v>
      </c>
      <c r="F23" s="55">
        <f t="shared" ref="F23:F32" si="5">SUM(C23/D23*100)</f>
        <v>114.66105656848995</v>
      </c>
      <c r="G23" s="3"/>
      <c r="H23" s="91">
        <v>226</v>
      </c>
      <c r="I23" s="3">
        <v>21</v>
      </c>
      <c r="J23" s="161" t="s">
        <v>25</v>
      </c>
      <c r="K23" s="117">
        <f t="shared" si="1"/>
        <v>27</v>
      </c>
      <c r="L23" s="161" t="s">
        <v>31</v>
      </c>
      <c r="M23" s="316">
        <v>4979</v>
      </c>
      <c r="N23" s="89">
        <f t="shared" si="2"/>
        <v>5179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0</v>
      </c>
      <c r="C24" s="43">
        <f t="shared" si="3"/>
        <v>10647</v>
      </c>
      <c r="D24" s="89">
        <f t="shared" ref="D24:D31" si="6">SUM(L6)</f>
        <v>8273</v>
      </c>
      <c r="E24" s="52">
        <f t="shared" si="4"/>
        <v>91.226116014051925</v>
      </c>
      <c r="F24" s="55">
        <f t="shared" si="5"/>
        <v>128.69575728272696</v>
      </c>
      <c r="G24" s="3"/>
      <c r="H24" s="377">
        <v>188</v>
      </c>
      <c r="I24" s="3">
        <v>22</v>
      </c>
      <c r="J24" s="161" t="s">
        <v>26</v>
      </c>
      <c r="K24" s="117">
        <f t="shared" si="1"/>
        <v>14</v>
      </c>
      <c r="L24" s="163" t="s">
        <v>19</v>
      </c>
      <c r="M24" s="316">
        <v>4301</v>
      </c>
      <c r="N24" s="89">
        <f t="shared" si="2"/>
        <v>4951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1</v>
      </c>
      <c r="C25" s="43">
        <f t="shared" si="3"/>
        <v>8704</v>
      </c>
      <c r="D25" s="89">
        <f t="shared" si="6"/>
        <v>7877</v>
      </c>
      <c r="E25" s="52">
        <f t="shared" si="4"/>
        <v>101.15049389889599</v>
      </c>
      <c r="F25" s="55">
        <f t="shared" si="5"/>
        <v>110.49892090897551</v>
      </c>
      <c r="G25" s="3"/>
      <c r="H25" s="126">
        <v>134</v>
      </c>
      <c r="I25" s="3">
        <v>31</v>
      </c>
      <c r="J25" s="161" t="s">
        <v>63</v>
      </c>
      <c r="K25" s="181">
        <f t="shared" si="1"/>
        <v>16</v>
      </c>
      <c r="L25" s="384" t="s">
        <v>3</v>
      </c>
      <c r="M25" s="317">
        <v>3403</v>
      </c>
      <c r="N25" s="167">
        <f t="shared" si="2"/>
        <v>3278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29</v>
      </c>
      <c r="C26" s="89">
        <f t="shared" si="3"/>
        <v>6778</v>
      </c>
      <c r="D26" s="89">
        <f t="shared" si="6"/>
        <v>5613</v>
      </c>
      <c r="E26" s="52">
        <f t="shared" si="4"/>
        <v>96.374235745769937</v>
      </c>
      <c r="F26" s="55">
        <f t="shared" si="5"/>
        <v>120.75538927489755</v>
      </c>
      <c r="G26" s="12"/>
      <c r="H26" s="377">
        <v>72</v>
      </c>
      <c r="I26" s="3">
        <v>9</v>
      </c>
      <c r="J26" s="3" t="s">
        <v>163</v>
      </c>
      <c r="K26" s="3"/>
      <c r="L26" s="366" t="s">
        <v>8</v>
      </c>
      <c r="M26" s="318">
        <v>99571</v>
      </c>
      <c r="N26" s="193">
        <f>SUM(H44)</f>
        <v>98598</v>
      </c>
      <c r="S26" s="26"/>
      <c r="T26" s="26"/>
      <c r="U26" s="26"/>
    </row>
    <row r="27" spans="1:21" x14ac:dyDescent="0.15">
      <c r="A27" s="61">
        <v>6</v>
      </c>
      <c r="B27" s="161" t="s">
        <v>2</v>
      </c>
      <c r="C27" s="43">
        <f t="shared" si="3"/>
        <v>5894</v>
      </c>
      <c r="D27" s="89">
        <f t="shared" si="6"/>
        <v>6051</v>
      </c>
      <c r="E27" s="52">
        <f t="shared" si="4"/>
        <v>97.068511198945984</v>
      </c>
      <c r="F27" s="55">
        <f t="shared" si="5"/>
        <v>97.405387539249716</v>
      </c>
      <c r="G27" s="3"/>
      <c r="H27" s="377">
        <v>61</v>
      </c>
      <c r="I27" s="3">
        <v>32</v>
      </c>
      <c r="J27" s="161" t="s">
        <v>35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5</v>
      </c>
      <c r="C28" s="43">
        <f t="shared" si="3"/>
        <v>5289</v>
      </c>
      <c r="D28" s="89">
        <f t="shared" si="6"/>
        <v>7537</v>
      </c>
      <c r="E28" s="52">
        <f t="shared" si="4"/>
        <v>105.29564005574359</v>
      </c>
      <c r="F28" s="55">
        <f t="shared" si="5"/>
        <v>70.173809207907652</v>
      </c>
      <c r="G28" s="3"/>
      <c r="H28" s="91">
        <v>53</v>
      </c>
      <c r="I28" s="3">
        <v>6</v>
      </c>
      <c r="J28" s="161" t="s">
        <v>13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31</v>
      </c>
      <c r="C29" s="43">
        <f t="shared" si="3"/>
        <v>5179</v>
      </c>
      <c r="D29" s="89">
        <f t="shared" si="6"/>
        <v>2451</v>
      </c>
      <c r="E29" s="52">
        <f t="shared" si="4"/>
        <v>104.01687085760192</v>
      </c>
      <c r="F29" s="55">
        <f t="shared" si="5"/>
        <v>211.30150958792328</v>
      </c>
      <c r="G29" s="11"/>
      <c r="H29" s="126">
        <v>49</v>
      </c>
      <c r="I29" s="3">
        <v>4</v>
      </c>
      <c r="J29" s="161" t="s">
        <v>11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19</v>
      </c>
      <c r="C30" s="43">
        <f t="shared" si="3"/>
        <v>4951</v>
      </c>
      <c r="D30" s="89">
        <f t="shared" si="6"/>
        <v>5592</v>
      </c>
      <c r="E30" s="52">
        <f t="shared" si="4"/>
        <v>115.11276447337828</v>
      </c>
      <c r="F30" s="55">
        <f t="shared" si="5"/>
        <v>88.537195994277539</v>
      </c>
      <c r="G30" s="12"/>
      <c r="H30" s="91">
        <v>21</v>
      </c>
      <c r="I30" s="3">
        <v>35</v>
      </c>
      <c r="J30" s="161" t="s">
        <v>36</v>
      </c>
      <c r="L30" s="42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3</v>
      </c>
      <c r="C31" s="43">
        <f t="shared" si="3"/>
        <v>3278</v>
      </c>
      <c r="D31" s="89">
        <f t="shared" si="6"/>
        <v>2993</v>
      </c>
      <c r="E31" s="52">
        <f t="shared" si="4"/>
        <v>96.326770496620625</v>
      </c>
      <c r="F31" s="55">
        <f t="shared" si="5"/>
        <v>109.52221850985633</v>
      </c>
      <c r="G31" s="92"/>
      <c r="H31" s="377">
        <v>11</v>
      </c>
      <c r="I31" s="3">
        <v>20</v>
      </c>
      <c r="J31" s="161" t="s">
        <v>24</v>
      </c>
      <c r="L31" s="42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98598</v>
      </c>
      <c r="D32" s="67">
        <f>SUM(L14)</f>
        <v>92591</v>
      </c>
      <c r="E32" s="70">
        <f t="shared" si="4"/>
        <v>99.022807845657866</v>
      </c>
      <c r="F32" s="68">
        <f t="shared" si="5"/>
        <v>106.48767158795131</v>
      </c>
      <c r="G32" s="391">
        <v>71.2</v>
      </c>
      <c r="H32" s="435">
        <v>4</v>
      </c>
      <c r="I32" s="3">
        <v>3</v>
      </c>
      <c r="J32" s="161" t="s">
        <v>10</v>
      </c>
      <c r="L32" s="42"/>
      <c r="M32" s="26"/>
      <c r="S32" s="26"/>
      <c r="T32" s="26"/>
      <c r="U32" s="26"/>
    </row>
    <row r="33" spans="2:30" x14ac:dyDescent="0.15">
      <c r="H33" s="3">
        <v>0</v>
      </c>
      <c r="I33" s="3">
        <v>5</v>
      </c>
      <c r="J33" s="161" t="s">
        <v>12</v>
      </c>
      <c r="L33" s="42"/>
      <c r="M33" s="26"/>
      <c r="S33" s="26"/>
      <c r="T33" s="26"/>
      <c r="U33" s="26"/>
    </row>
    <row r="34" spans="2:30" x14ac:dyDescent="0.15">
      <c r="H34" s="89">
        <v>0</v>
      </c>
      <c r="I34" s="3">
        <v>7</v>
      </c>
      <c r="J34" s="161" t="s">
        <v>14</v>
      </c>
      <c r="S34" s="26"/>
      <c r="T34" s="26"/>
      <c r="U34" s="26"/>
    </row>
    <row r="35" spans="2:30" x14ac:dyDescent="0.15">
      <c r="H35" s="123">
        <v>0</v>
      </c>
      <c r="I35" s="3">
        <v>8</v>
      </c>
      <c r="J35" s="161" t="s">
        <v>15</v>
      </c>
      <c r="L35" s="47"/>
      <c r="M35" s="390"/>
      <c r="O35" t="s">
        <v>209</v>
      </c>
      <c r="S35" s="26"/>
      <c r="T35" s="26"/>
      <c r="U35" s="26"/>
    </row>
    <row r="36" spans="2:30" x14ac:dyDescent="0.15">
      <c r="B36" s="48"/>
      <c r="C36" s="26"/>
      <c r="E36" s="17"/>
      <c r="H36" s="89">
        <v>0</v>
      </c>
      <c r="I36" s="3">
        <v>10</v>
      </c>
      <c r="J36" s="161" t="s">
        <v>16</v>
      </c>
      <c r="S36" s="26"/>
      <c r="T36" s="26"/>
      <c r="U36" s="26"/>
    </row>
    <row r="37" spans="2:30" x14ac:dyDescent="0.15">
      <c r="B37" s="18"/>
      <c r="C37" s="26"/>
      <c r="F37" s="26"/>
      <c r="G37" s="48"/>
      <c r="H37" s="44">
        <v>0</v>
      </c>
      <c r="I37" s="3">
        <v>11</v>
      </c>
      <c r="J37" s="161" t="s">
        <v>17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336">
        <v>0</v>
      </c>
      <c r="I38" s="3">
        <v>13</v>
      </c>
      <c r="J38" s="161" t="s">
        <v>7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18</v>
      </c>
      <c r="J39" s="161" t="s">
        <v>22</v>
      </c>
      <c r="L39" s="48"/>
      <c r="M39" s="26"/>
      <c r="S39" s="26"/>
      <c r="T39" s="26"/>
      <c r="U39" s="26"/>
    </row>
    <row r="40" spans="2:30" x14ac:dyDescent="0.15">
      <c r="C40" s="26"/>
      <c r="H40" s="195">
        <v>0</v>
      </c>
      <c r="I40" s="3">
        <v>28</v>
      </c>
      <c r="J40" s="161" t="s">
        <v>32</v>
      </c>
      <c r="L40" s="48"/>
      <c r="M40" s="26"/>
      <c r="S40" s="26"/>
      <c r="T40" s="26"/>
      <c r="U40" s="26"/>
    </row>
    <row r="41" spans="2:30" x14ac:dyDescent="0.15">
      <c r="H41" s="336">
        <v>0</v>
      </c>
      <c r="I41" s="3">
        <v>29</v>
      </c>
      <c r="J41" s="161" t="s">
        <v>54</v>
      </c>
      <c r="L41" s="48"/>
      <c r="M41" s="26"/>
      <c r="S41" s="26"/>
      <c r="T41" s="26"/>
      <c r="U41" s="26"/>
    </row>
    <row r="42" spans="2:30" x14ac:dyDescent="0.15">
      <c r="H42" s="195">
        <v>0</v>
      </c>
      <c r="I42" s="3">
        <v>30</v>
      </c>
      <c r="J42" s="161" t="s">
        <v>33</v>
      </c>
      <c r="L42" s="48"/>
      <c r="M42" s="26"/>
      <c r="S42" s="26"/>
      <c r="T42" s="26"/>
      <c r="U42" s="26"/>
    </row>
    <row r="43" spans="2:30" x14ac:dyDescent="0.15">
      <c r="H43" s="44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98598</v>
      </c>
      <c r="I44" s="3"/>
      <c r="J44" s="166" t="s">
        <v>96</v>
      </c>
      <c r="L44" s="48"/>
      <c r="M44" s="26"/>
    </row>
    <row r="45" spans="2:30" x14ac:dyDescent="0.15">
      <c r="R45" s="105"/>
    </row>
    <row r="46" spans="2:30" ht="13.5" customHeight="1" x14ac:dyDescent="0.15">
      <c r="H46" s="393"/>
      <c r="L46" s="408"/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189</v>
      </c>
      <c r="I47" s="3"/>
      <c r="J47" s="179" t="s">
        <v>70</v>
      </c>
      <c r="K47" s="3"/>
      <c r="L47" s="301" t="s">
        <v>188</v>
      </c>
      <c r="S47" s="26"/>
      <c r="T47" s="26"/>
      <c r="U47" s="26"/>
      <c r="V47" s="26"/>
    </row>
    <row r="48" spans="2:30" x14ac:dyDescent="0.15">
      <c r="H48" s="178" t="s">
        <v>98</v>
      </c>
      <c r="I48" s="122"/>
      <c r="J48" s="178" t="s">
        <v>47</v>
      </c>
      <c r="K48" s="122"/>
      <c r="L48" s="305" t="s">
        <v>98</v>
      </c>
      <c r="S48" s="26"/>
      <c r="T48" s="26"/>
      <c r="U48" s="26"/>
      <c r="V48" s="26"/>
    </row>
    <row r="49" spans="1:22" x14ac:dyDescent="0.15">
      <c r="H49" s="43">
        <v>79829</v>
      </c>
      <c r="I49" s="3">
        <v>26</v>
      </c>
      <c r="J49" s="161" t="s">
        <v>30</v>
      </c>
      <c r="K49" s="3">
        <f>SUM(I49)</f>
        <v>26</v>
      </c>
      <c r="L49" s="306">
        <v>83795</v>
      </c>
      <c r="S49" s="26"/>
      <c r="T49" s="26"/>
      <c r="U49" s="26"/>
      <c r="V49" s="26"/>
    </row>
    <row r="50" spans="1:22" x14ac:dyDescent="0.15">
      <c r="H50" s="43">
        <v>14935</v>
      </c>
      <c r="I50" s="3">
        <v>13</v>
      </c>
      <c r="J50" s="161" t="s">
        <v>7</v>
      </c>
      <c r="K50" s="3">
        <f t="shared" ref="K50:K58" si="7">SUM(I50)</f>
        <v>13</v>
      </c>
      <c r="L50" s="306">
        <v>21463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88">
        <v>13317</v>
      </c>
      <c r="I51" s="3">
        <v>33</v>
      </c>
      <c r="J51" s="161" t="s">
        <v>0</v>
      </c>
      <c r="K51" s="3">
        <f t="shared" si="7"/>
        <v>33</v>
      </c>
      <c r="L51" s="306">
        <v>12956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8800</v>
      </c>
      <c r="I52" s="3">
        <v>34</v>
      </c>
      <c r="J52" s="161" t="s">
        <v>1</v>
      </c>
      <c r="K52" s="3">
        <f t="shared" si="7"/>
        <v>34</v>
      </c>
      <c r="L52" s="306">
        <v>8704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185</v>
      </c>
      <c r="D53" s="59" t="s">
        <v>178</v>
      </c>
      <c r="E53" s="59" t="s">
        <v>41</v>
      </c>
      <c r="F53" s="59" t="s">
        <v>50</v>
      </c>
      <c r="G53" s="8" t="s">
        <v>175</v>
      </c>
      <c r="H53" s="44">
        <v>8108</v>
      </c>
      <c r="I53" s="3">
        <v>22</v>
      </c>
      <c r="J53" s="161" t="s">
        <v>26</v>
      </c>
      <c r="K53" s="3">
        <f t="shared" si="7"/>
        <v>22</v>
      </c>
      <c r="L53" s="306">
        <v>9097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79829</v>
      </c>
      <c r="D54" s="98">
        <f>SUM(L49)</f>
        <v>83795</v>
      </c>
      <c r="E54" s="52">
        <f t="shared" ref="E54:E64" si="9">SUM(N63/M63*100)</f>
        <v>97.451078530707917</v>
      </c>
      <c r="F54" s="52">
        <f>SUM(C54/D54*100)</f>
        <v>95.26702070529268</v>
      </c>
      <c r="G54" s="3"/>
      <c r="H54" s="88">
        <v>7897</v>
      </c>
      <c r="I54" s="3">
        <v>25</v>
      </c>
      <c r="J54" s="161" t="s">
        <v>29</v>
      </c>
      <c r="K54" s="3">
        <f t="shared" si="7"/>
        <v>25</v>
      </c>
      <c r="L54" s="306">
        <v>10568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7</v>
      </c>
      <c r="C55" s="43">
        <f t="shared" si="8"/>
        <v>14935</v>
      </c>
      <c r="D55" s="98">
        <f t="shared" ref="D55:D64" si="10">SUM(L50)</f>
        <v>21463</v>
      </c>
      <c r="E55" s="52">
        <f t="shared" si="9"/>
        <v>81.20819966287857</v>
      </c>
      <c r="F55" s="52">
        <f t="shared" ref="F55:F64" si="11">SUM(C55/D55*100)</f>
        <v>69.584866980384845</v>
      </c>
      <c r="G55" s="3"/>
      <c r="H55" s="88">
        <v>7785</v>
      </c>
      <c r="I55" s="3">
        <v>16</v>
      </c>
      <c r="J55" s="161" t="s">
        <v>3</v>
      </c>
      <c r="K55" s="3">
        <f t="shared" si="7"/>
        <v>16</v>
      </c>
      <c r="L55" s="306">
        <v>9468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0</v>
      </c>
      <c r="C56" s="43">
        <f t="shared" si="8"/>
        <v>13317</v>
      </c>
      <c r="D56" s="98">
        <f t="shared" si="10"/>
        <v>12956</v>
      </c>
      <c r="E56" s="52">
        <f t="shared" si="9"/>
        <v>127.45980091883612</v>
      </c>
      <c r="F56" s="52">
        <f t="shared" si="11"/>
        <v>102.78635381290522</v>
      </c>
      <c r="G56" s="3"/>
      <c r="H56" s="88">
        <v>6441</v>
      </c>
      <c r="I56" s="3">
        <v>36</v>
      </c>
      <c r="J56" s="161" t="s">
        <v>5</v>
      </c>
      <c r="K56" s="3">
        <f t="shared" si="7"/>
        <v>36</v>
      </c>
      <c r="L56" s="306">
        <v>5008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1</v>
      </c>
      <c r="C57" s="43">
        <f t="shared" si="8"/>
        <v>8800</v>
      </c>
      <c r="D57" s="98">
        <f t="shared" si="10"/>
        <v>8704</v>
      </c>
      <c r="E57" s="52">
        <f t="shared" si="9"/>
        <v>104.76190476190477</v>
      </c>
      <c r="F57" s="52">
        <f t="shared" si="11"/>
        <v>101.10294117647058</v>
      </c>
      <c r="G57" s="3"/>
      <c r="H57" s="420">
        <v>5328</v>
      </c>
      <c r="I57" s="3">
        <v>24</v>
      </c>
      <c r="J57" s="161" t="s">
        <v>28</v>
      </c>
      <c r="K57" s="3">
        <f t="shared" si="7"/>
        <v>24</v>
      </c>
      <c r="L57" s="306">
        <v>5436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26</v>
      </c>
      <c r="C58" s="43">
        <f t="shared" si="8"/>
        <v>8108</v>
      </c>
      <c r="D58" s="98">
        <f t="shared" si="10"/>
        <v>9097</v>
      </c>
      <c r="E58" s="52">
        <f t="shared" si="9"/>
        <v>66.650226058364154</v>
      </c>
      <c r="F58" s="52">
        <f t="shared" si="11"/>
        <v>89.128284049686712</v>
      </c>
      <c r="G58" s="12"/>
      <c r="H58" s="436">
        <v>5235</v>
      </c>
      <c r="I58" s="14">
        <v>40</v>
      </c>
      <c r="J58" s="163" t="s">
        <v>2</v>
      </c>
      <c r="K58" s="14">
        <f t="shared" si="7"/>
        <v>40</v>
      </c>
      <c r="L58" s="307">
        <v>2971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29</v>
      </c>
      <c r="C59" s="43">
        <f t="shared" si="8"/>
        <v>7897</v>
      </c>
      <c r="D59" s="98">
        <f t="shared" si="10"/>
        <v>10568</v>
      </c>
      <c r="E59" s="52">
        <f t="shared" si="9"/>
        <v>94.563525326308223</v>
      </c>
      <c r="F59" s="52">
        <f t="shared" si="11"/>
        <v>74.725586676760031</v>
      </c>
      <c r="G59" s="3"/>
      <c r="H59" s="378">
        <v>3002</v>
      </c>
      <c r="I59" s="338">
        <v>38</v>
      </c>
      <c r="J59" s="223" t="s">
        <v>38</v>
      </c>
      <c r="K59" s="8" t="s">
        <v>66</v>
      </c>
      <c r="L59" s="308">
        <v>180551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3</v>
      </c>
      <c r="C60" s="43">
        <f t="shared" si="8"/>
        <v>7785</v>
      </c>
      <c r="D60" s="98">
        <f t="shared" si="10"/>
        <v>9468</v>
      </c>
      <c r="E60" s="52">
        <f t="shared" si="9"/>
        <v>107.63168809622563</v>
      </c>
      <c r="F60" s="52">
        <f t="shared" si="11"/>
        <v>82.224334600760457</v>
      </c>
      <c r="G60" s="3"/>
      <c r="H60" s="126">
        <v>2155</v>
      </c>
      <c r="I60" s="140">
        <v>17</v>
      </c>
      <c r="J60" s="161" t="s">
        <v>21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5</v>
      </c>
      <c r="C61" s="43">
        <f t="shared" si="8"/>
        <v>6441</v>
      </c>
      <c r="D61" s="98">
        <f t="shared" si="10"/>
        <v>5008</v>
      </c>
      <c r="E61" s="52">
        <f t="shared" si="9"/>
        <v>92.957136671958438</v>
      </c>
      <c r="F61" s="52">
        <f t="shared" si="11"/>
        <v>128.61421725239617</v>
      </c>
      <c r="G61" s="11"/>
      <c r="H61" s="420">
        <v>1650</v>
      </c>
      <c r="I61" s="140">
        <v>12</v>
      </c>
      <c r="J61" s="161" t="s">
        <v>18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28</v>
      </c>
      <c r="C62" s="43">
        <f t="shared" si="8"/>
        <v>5328</v>
      </c>
      <c r="D62" s="98">
        <f t="shared" si="10"/>
        <v>5436</v>
      </c>
      <c r="E62" s="52">
        <f t="shared" si="9"/>
        <v>100.92820609964008</v>
      </c>
      <c r="F62" s="52">
        <f t="shared" si="11"/>
        <v>98.013245033112582</v>
      </c>
      <c r="G62" s="12"/>
      <c r="H62" s="91">
        <v>1127</v>
      </c>
      <c r="I62" s="174">
        <v>21</v>
      </c>
      <c r="J62" s="3" t="s">
        <v>156</v>
      </c>
      <c r="K62" s="50"/>
      <c r="L62" t="s">
        <v>60</v>
      </c>
      <c r="M62" s="407" t="s">
        <v>210</v>
      </c>
      <c r="N62" s="42" t="s">
        <v>74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</v>
      </c>
      <c r="C63" s="333">
        <f t="shared" si="8"/>
        <v>5235</v>
      </c>
      <c r="D63" s="138">
        <f t="shared" si="10"/>
        <v>2971</v>
      </c>
      <c r="E63" s="57">
        <f t="shared" si="9"/>
        <v>77.567046969921478</v>
      </c>
      <c r="F63" s="57">
        <f t="shared" si="11"/>
        <v>176.20329855267588</v>
      </c>
      <c r="G63" s="92"/>
      <c r="H63" s="91">
        <v>1022</v>
      </c>
      <c r="I63" s="3">
        <v>23</v>
      </c>
      <c r="J63" s="161" t="s">
        <v>27</v>
      </c>
      <c r="K63" s="3">
        <f>SUM(K49)</f>
        <v>26</v>
      </c>
      <c r="L63" s="161" t="s">
        <v>30</v>
      </c>
      <c r="M63" s="170">
        <v>81917</v>
      </c>
      <c r="N63" s="89">
        <f>SUM(H49)</f>
        <v>79829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 t="s">
        <v>56</v>
      </c>
      <c r="C64" s="101">
        <f>SUM(H89)</f>
        <v>167979</v>
      </c>
      <c r="D64" s="139">
        <f t="shared" si="10"/>
        <v>180551</v>
      </c>
      <c r="E64" s="70">
        <f t="shared" si="9"/>
        <v>95.875141262285538</v>
      </c>
      <c r="F64" s="70">
        <f t="shared" si="11"/>
        <v>93.03687046873182</v>
      </c>
      <c r="G64" s="391">
        <v>66.400000000000006</v>
      </c>
      <c r="H64" s="126">
        <v>781</v>
      </c>
      <c r="I64" s="3">
        <v>1</v>
      </c>
      <c r="J64" s="161" t="s">
        <v>4</v>
      </c>
      <c r="K64" s="3">
        <f t="shared" ref="K64:K72" si="12">SUM(K50)</f>
        <v>13</v>
      </c>
      <c r="L64" s="161" t="s">
        <v>7</v>
      </c>
      <c r="M64" s="170">
        <v>18391</v>
      </c>
      <c r="N64" s="89">
        <f t="shared" ref="N64:N72" si="13">SUM(H50)</f>
        <v>14935</v>
      </c>
      <c r="O64" s="45"/>
      <c r="S64" s="26"/>
      <c r="T64" s="26"/>
      <c r="U64" s="26"/>
      <c r="V64" s="26"/>
    </row>
    <row r="65" spans="2:22" x14ac:dyDescent="0.15">
      <c r="H65" s="43">
        <v>190</v>
      </c>
      <c r="I65" s="3">
        <v>11</v>
      </c>
      <c r="J65" s="161" t="s">
        <v>17</v>
      </c>
      <c r="K65" s="3">
        <f t="shared" si="12"/>
        <v>33</v>
      </c>
      <c r="L65" s="161" t="s">
        <v>0</v>
      </c>
      <c r="M65" s="170">
        <v>10448</v>
      </c>
      <c r="N65" s="89">
        <f t="shared" si="13"/>
        <v>13317</v>
      </c>
      <c r="O65" s="45"/>
      <c r="S65" s="26"/>
      <c r="T65" s="26"/>
      <c r="U65" s="26"/>
      <c r="V65" s="26"/>
    </row>
    <row r="66" spans="2:22" x14ac:dyDescent="0.15">
      <c r="H66" s="410">
        <v>175</v>
      </c>
      <c r="I66" s="3">
        <v>9</v>
      </c>
      <c r="J66" s="3" t="s">
        <v>163</v>
      </c>
      <c r="K66" s="3">
        <f t="shared" si="12"/>
        <v>34</v>
      </c>
      <c r="L66" s="161" t="s">
        <v>1</v>
      </c>
      <c r="M66" s="170">
        <v>8400</v>
      </c>
      <c r="N66" s="89">
        <f t="shared" si="13"/>
        <v>8800</v>
      </c>
      <c r="O66" s="45"/>
      <c r="S66" s="26"/>
      <c r="T66" s="26"/>
      <c r="U66" s="26"/>
      <c r="V66" s="26"/>
    </row>
    <row r="67" spans="2:22" x14ac:dyDescent="0.15">
      <c r="H67" s="43">
        <v>104</v>
      </c>
      <c r="I67" s="3">
        <v>4</v>
      </c>
      <c r="J67" s="161" t="s">
        <v>11</v>
      </c>
      <c r="K67" s="3">
        <f t="shared" si="12"/>
        <v>22</v>
      </c>
      <c r="L67" s="161" t="s">
        <v>26</v>
      </c>
      <c r="M67" s="170">
        <v>12165</v>
      </c>
      <c r="N67" s="89">
        <f t="shared" si="13"/>
        <v>8108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42</v>
      </c>
      <c r="I68" s="3">
        <v>35</v>
      </c>
      <c r="J68" s="161" t="s">
        <v>36</v>
      </c>
      <c r="K68" s="3">
        <f t="shared" si="12"/>
        <v>25</v>
      </c>
      <c r="L68" s="161" t="s">
        <v>29</v>
      </c>
      <c r="M68" s="170">
        <v>8351</v>
      </c>
      <c r="N68" s="89">
        <f t="shared" si="13"/>
        <v>7897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88">
        <v>33</v>
      </c>
      <c r="I69" s="3">
        <v>15</v>
      </c>
      <c r="J69" s="161" t="s">
        <v>20</v>
      </c>
      <c r="K69" s="3">
        <f t="shared" si="12"/>
        <v>16</v>
      </c>
      <c r="L69" s="161" t="s">
        <v>3</v>
      </c>
      <c r="M69" s="170">
        <v>7233</v>
      </c>
      <c r="N69" s="89">
        <f t="shared" si="13"/>
        <v>7785</v>
      </c>
      <c r="O69" s="45"/>
      <c r="S69" s="26"/>
      <c r="T69" s="26"/>
      <c r="U69" s="26"/>
      <c r="V69" s="26"/>
    </row>
    <row r="70" spans="2:22" x14ac:dyDescent="0.15">
      <c r="B70" s="50"/>
      <c r="H70" s="88">
        <v>17</v>
      </c>
      <c r="I70" s="3">
        <v>29</v>
      </c>
      <c r="J70" s="161" t="s">
        <v>54</v>
      </c>
      <c r="K70" s="3">
        <f t="shared" si="12"/>
        <v>36</v>
      </c>
      <c r="L70" s="161" t="s">
        <v>5</v>
      </c>
      <c r="M70" s="170">
        <v>6929</v>
      </c>
      <c r="N70" s="89">
        <f t="shared" si="13"/>
        <v>6441</v>
      </c>
      <c r="O70" s="45"/>
      <c r="S70" s="26"/>
      <c r="T70" s="26"/>
      <c r="U70" s="26"/>
      <c r="V70" s="26"/>
    </row>
    <row r="71" spans="2:22" x14ac:dyDescent="0.15">
      <c r="B71" s="50"/>
      <c r="H71" s="88">
        <v>6</v>
      </c>
      <c r="I71" s="3">
        <v>27</v>
      </c>
      <c r="J71" s="161" t="s">
        <v>31</v>
      </c>
      <c r="K71" s="3">
        <f t="shared" si="12"/>
        <v>24</v>
      </c>
      <c r="L71" s="161" t="s">
        <v>28</v>
      </c>
      <c r="M71" s="170">
        <v>5279</v>
      </c>
      <c r="N71" s="89">
        <f t="shared" si="13"/>
        <v>5328</v>
      </c>
      <c r="O71" s="45"/>
      <c r="S71" s="26"/>
      <c r="T71" s="26"/>
      <c r="U71" s="26"/>
      <c r="V71" s="26"/>
    </row>
    <row r="72" spans="2:22" ht="14.25" thickBot="1" x14ac:dyDescent="0.2">
      <c r="B72" s="50"/>
      <c r="H72" s="44">
        <v>0</v>
      </c>
      <c r="I72" s="3">
        <v>2</v>
      </c>
      <c r="J72" s="161" t="s">
        <v>6</v>
      </c>
      <c r="K72" s="3">
        <f t="shared" si="12"/>
        <v>40</v>
      </c>
      <c r="L72" s="163" t="s">
        <v>2</v>
      </c>
      <c r="M72" s="171">
        <v>6749</v>
      </c>
      <c r="N72" s="89">
        <f t="shared" si="13"/>
        <v>5235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3</v>
      </c>
      <c r="J73" s="161" t="s">
        <v>10</v>
      </c>
      <c r="K73" s="43"/>
      <c r="L73" s="115" t="s">
        <v>91</v>
      </c>
      <c r="M73" s="169">
        <v>175206</v>
      </c>
      <c r="N73" s="168">
        <f>SUM(H89)</f>
        <v>167979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5</v>
      </c>
      <c r="J74" s="161" t="s">
        <v>12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88">
        <v>0</v>
      </c>
      <c r="I75" s="3">
        <v>6</v>
      </c>
      <c r="J75" s="161" t="s">
        <v>13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7</v>
      </c>
      <c r="J76" s="161" t="s">
        <v>14</v>
      </c>
      <c r="L76" s="42"/>
      <c r="M76" s="26"/>
      <c r="S76" s="26"/>
      <c r="T76" s="26"/>
      <c r="U76" s="26"/>
      <c r="V76" s="26"/>
    </row>
    <row r="77" spans="2:22" x14ac:dyDescent="0.15">
      <c r="B77" s="50"/>
      <c r="H77" s="44">
        <v>0</v>
      </c>
      <c r="I77" s="3">
        <v>8</v>
      </c>
      <c r="J77" s="161" t="s">
        <v>15</v>
      </c>
      <c r="L77" s="42"/>
      <c r="M77" s="26"/>
      <c r="N77" s="26"/>
      <c r="O77" s="26"/>
      <c r="S77" s="26"/>
      <c r="T77" s="26"/>
      <c r="U77" s="26"/>
      <c r="V77" s="26"/>
    </row>
    <row r="78" spans="2:22" x14ac:dyDescent="0.15">
      <c r="H78" s="88">
        <v>0</v>
      </c>
      <c r="I78" s="3">
        <v>10</v>
      </c>
      <c r="J78" s="161" t="s">
        <v>16</v>
      </c>
      <c r="L78" s="42"/>
      <c r="M78" s="26"/>
      <c r="N78" s="26"/>
      <c r="O78" s="26"/>
      <c r="S78" s="26"/>
      <c r="T78" s="26"/>
      <c r="U78" s="26"/>
      <c r="V78" s="26"/>
    </row>
    <row r="79" spans="2:22" x14ac:dyDescent="0.15">
      <c r="H79" s="43">
        <v>0</v>
      </c>
      <c r="I79" s="3">
        <v>14</v>
      </c>
      <c r="J79" s="161" t="s">
        <v>19</v>
      </c>
      <c r="L79" s="42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18</v>
      </c>
      <c r="J80" s="161" t="s">
        <v>22</v>
      </c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19</v>
      </c>
      <c r="J81" s="161" t="s">
        <v>23</v>
      </c>
      <c r="L81" s="29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20</v>
      </c>
      <c r="J82" s="161" t="s">
        <v>24</v>
      </c>
      <c r="L82" s="47"/>
      <c r="M82" s="390"/>
      <c r="N82" s="26"/>
      <c r="O82" s="26"/>
      <c r="S82" s="26"/>
      <c r="T82" s="26"/>
      <c r="U82" s="26"/>
      <c r="V82" s="26"/>
    </row>
    <row r="83" spans="8:22" x14ac:dyDescent="0.15">
      <c r="H83" s="88">
        <v>0</v>
      </c>
      <c r="I83" s="3">
        <v>28</v>
      </c>
      <c r="J83" s="161" t="s">
        <v>32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44">
        <v>0</v>
      </c>
      <c r="I84" s="3">
        <v>30</v>
      </c>
      <c r="J84" s="161" t="s">
        <v>33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44">
        <v>0</v>
      </c>
      <c r="I85" s="3">
        <v>31</v>
      </c>
      <c r="J85" s="161" t="s">
        <v>63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32</v>
      </c>
      <c r="J86" s="161" t="s">
        <v>35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336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336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167979</v>
      </c>
      <c r="I89" s="3"/>
      <c r="J89" s="3" t="s">
        <v>8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E548-F18B-433D-AFFF-21C04CB905B4}">
  <sheetPr>
    <tabColor theme="9" tint="0.39997558519241921"/>
  </sheetPr>
  <dimension ref="A1:AD90"/>
  <sheetViews>
    <sheetView zoomScaleNormal="100" workbookViewId="0">
      <selection activeCell="N33" sqref="N3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385"/>
      <c r="J1" s="102"/>
      <c r="Q1" s="26"/>
      <c r="R1" s="109"/>
    </row>
    <row r="2" spans="5:30" x14ac:dyDescent="0.15">
      <c r="H2" s="421" t="s">
        <v>185</v>
      </c>
      <c r="I2" s="3"/>
      <c r="J2" s="187" t="s">
        <v>102</v>
      </c>
      <c r="K2" s="3"/>
      <c r="L2" s="180" t="s">
        <v>178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98</v>
      </c>
      <c r="I3" s="3"/>
      <c r="J3" s="145" t="s">
        <v>47</v>
      </c>
      <c r="K3" s="3"/>
      <c r="L3" s="42" t="s">
        <v>98</v>
      </c>
      <c r="M3" s="82"/>
      <c r="R3" s="48"/>
      <c r="S3" s="26"/>
      <c r="T3" s="26"/>
      <c r="U3" s="26"/>
      <c r="V3" s="26"/>
    </row>
    <row r="4" spans="5:30" x14ac:dyDescent="0.15">
      <c r="H4" s="89">
        <v>89844</v>
      </c>
      <c r="I4" s="3">
        <v>31</v>
      </c>
      <c r="J4" s="33" t="s">
        <v>63</v>
      </c>
      <c r="K4" s="203">
        <f>SUM(I4)</f>
        <v>31</v>
      </c>
      <c r="L4" s="275">
        <v>86593</v>
      </c>
      <c r="M4" s="397"/>
      <c r="R4" s="48"/>
      <c r="S4" s="26"/>
      <c r="T4" s="26"/>
      <c r="U4" s="26"/>
      <c r="V4" s="26"/>
    </row>
    <row r="5" spans="5:30" x14ac:dyDescent="0.15">
      <c r="H5" s="88">
        <v>46957</v>
      </c>
      <c r="I5" s="3">
        <v>2</v>
      </c>
      <c r="J5" s="33" t="s">
        <v>6</v>
      </c>
      <c r="K5" s="203">
        <f t="shared" ref="K5:K13" si="0">SUM(I5)</f>
        <v>2</v>
      </c>
      <c r="L5" s="275">
        <v>43815</v>
      </c>
      <c r="M5" s="45"/>
      <c r="R5" s="48"/>
      <c r="S5" s="26"/>
      <c r="T5" s="26"/>
      <c r="U5" s="26"/>
      <c r="V5" s="26"/>
    </row>
    <row r="6" spans="5:30" x14ac:dyDescent="0.15">
      <c r="H6" s="292">
        <v>34272</v>
      </c>
      <c r="I6" s="3">
        <v>17</v>
      </c>
      <c r="J6" s="33" t="s">
        <v>21</v>
      </c>
      <c r="K6" s="203">
        <f t="shared" si="0"/>
        <v>17</v>
      </c>
      <c r="L6" s="275">
        <v>19692</v>
      </c>
      <c r="M6" s="45"/>
      <c r="R6" s="48"/>
      <c r="S6" s="26"/>
      <c r="T6" s="26"/>
      <c r="U6" s="26"/>
      <c r="V6" s="26"/>
    </row>
    <row r="7" spans="5:30" x14ac:dyDescent="0.15">
      <c r="H7" s="88">
        <v>33264</v>
      </c>
      <c r="I7" s="3">
        <v>3</v>
      </c>
      <c r="J7" s="33" t="s">
        <v>10</v>
      </c>
      <c r="K7" s="203">
        <f t="shared" si="0"/>
        <v>3</v>
      </c>
      <c r="L7" s="275">
        <v>41328</v>
      </c>
      <c r="M7" s="45"/>
      <c r="R7" s="48"/>
      <c r="S7" s="26"/>
      <c r="T7" s="26"/>
      <c r="U7" s="26"/>
      <c r="V7" s="26"/>
    </row>
    <row r="8" spans="5:30" x14ac:dyDescent="0.15">
      <c r="H8" s="44">
        <v>27717</v>
      </c>
      <c r="I8" s="3">
        <v>34</v>
      </c>
      <c r="J8" s="33" t="s">
        <v>1</v>
      </c>
      <c r="K8" s="203">
        <f t="shared" si="0"/>
        <v>34</v>
      </c>
      <c r="L8" s="275">
        <v>25999</v>
      </c>
      <c r="M8" s="45"/>
      <c r="R8" s="48"/>
      <c r="S8" s="26"/>
      <c r="T8" s="26"/>
      <c r="U8" s="26"/>
      <c r="V8" s="26"/>
    </row>
    <row r="9" spans="5:30" x14ac:dyDescent="0.15">
      <c r="H9" s="88">
        <v>15231</v>
      </c>
      <c r="I9" s="3">
        <v>13</v>
      </c>
      <c r="J9" s="33" t="s">
        <v>7</v>
      </c>
      <c r="K9" s="203">
        <f t="shared" si="0"/>
        <v>13</v>
      </c>
      <c r="L9" s="275">
        <v>16295</v>
      </c>
      <c r="M9" s="45"/>
      <c r="R9" s="48"/>
      <c r="S9" s="26"/>
      <c r="T9" s="26"/>
      <c r="U9" s="26"/>
      <c r="V9" s="26"/>
    </row>
    <row r="10" spans="5:30" x14ac:dyDescent="0.15">
      <c r="H10" s="88">
        <v>14276</v>
      </c>
      <c r="I10" s="3">
        <v>40</v>
      </c>
      <c r="J10" s="33" t="s">
        <v>2</v>
      </c>
      <c r="K10" s="203">
        <f t="shared" si="0"/>
        <v>40</v>
      </c>
      <c r="L10" s="275">
        <v>18017</v>
      </c>
      <c r="M10" s="45"/>
      <c r="R10" s="48"/>
      <c r="S10" s="26"/>
      <c r="T10" s="26"/>
      <c r="U10" s="26"/>
      <c r="V10" s="26"/>
    </row>
    <row r="11" spans="5:30" x14ac:dyDescent="0.15">
      <c r="H11" s="44">
        <v>11961</v>
      </c>
      <c r="I11" s="3">
        <v>16</v>
      </c>
      <c r="J11" s="33" t="s">
        <v>3</v>
      </c>
      <c r="K11" s="203">
        <f t="shared" si="0"/>
        <v>16</v>
      </c>
      <c r="L11" s="275">
        <v>15137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6">
        <v>11734</v>
      </c>
      <c r="I12" s="3">
        <v>33</v>
      </c>
      <c r="J12" s="33" t="s">
        <v>0</v>
      </c>
      <c r="K12" s="203">
        <f t="shared" si="0"/>
        <v>33</v>
      </c>
      <c r="L12" s="276">
        <v>11837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11300</v>
      </c>
      <c r="I13" s="14">
        <v>26</v>
      </c>
      <c r="J13" s="77" t="s">
        <v>30</v>
      </c>
      <c r="K13" s="203">
        <f t="shared" si="0"/>
        <v>26</v>
      </c>
      <c r="L13" s="276">
        <v>13012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11227</v>
      </c>
      <c r="I14" s="222">
        <v>38</v>
      </c>
      <c r="J14" s="382" t="s">
        <v>38</v>
      </c>
      <c r="K14" s="108" t="s">
        <v>8</v>
      </c>
      <c r="L14" s="277">
        <v>367237</v>
      </c>
      <c r="N14" s="32"/>
      <c r="R14" s="48"/>
      <c r="S14" s="26"/>
      <c r="T14" s="26"/>
      <c r="U14" s="26"/>
      <c r="V14" s="26"/>
    </row>
    <row r="15" spans="5:30" x14ac:dyDescent="0.15">
      <c r="H15" s="88">
        <v>10604</v>
      </c>
      <c r="I15" s="3">
        <v>1</v>
      </c>
      <c r="J15" s="33" t="s">
        <v>4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9053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88">
        <v>7475</v>
      </c>
      <c r="I17" s="3">
        <v>21</v>
      </c>
      <c r="J17" s="3" t="s">
        <v>156</v>
      </c>
      <c r="L17" s="32"/>
      <c r="M17" s="401"/>
      <c r="R17" s="48"/>
      <c r="S17" s="26"/>
      <c r="T17" s="26"/>
      <c r="U17" s="26"/>
      <c r="V17" s="26"/>
    </row>
    <row r="18" spans="1:22" x14ac:dyDescent="0.15">
      <c r="H18" s="437">
        <v>7190</v>
      </c>
      <c r="I18" s="3">
        <v>25</v>
      </c>
      <c r="J18" s="33" t="s">
        <v>29</v>
      </c>
      <c r="L18" s="188" t="s">
        <v>102</v>
      </c>
      <c r="M18" s="42" t="s">
        <v>62</v>
      </c>
      <c r="N18" s="42" t="s">
        <v>74</v>
      </c>
      <c r="R18" s="48"/>
      <c r="S18" s="26"/>
      <c r="T18" s="26"/>
      <c r="U18" s="26"/>
      <c r="V18" s="26"/>
    </row>
    <row r="19" spans="1:22" ht="14.25" thickBot="1" x14ac:dyDescent="0.2">
      <c r="H19" s="410">
        <v>7130</v>
      </c>
      <c r="I19" s="3">
        <v>36</v>
      </c>
      <c r="J19" s="33" t="s">
        <v>5</v>
      </c>
      <c r="K19" s="117">
        <f>SUM(I4)</f>
        <v>31</v>
      </c>
      <c r="L19" s="33" t="s">
        <v>63</v>
      </c>
      <c r="M19" s="370">
        <v>83517</v>
      </c>
      <c r="N19" s="89">
        <f>SUM(H4)</f>
        <v>89844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47</v>
      </c>
      <c r="C20" s="59" t="s">
        <v>185</v>
      </c>
      <c r="D20" s="59" t="s">
        <v>178</v>
      </c>
      <c r="E20" s="59" t="s">
        <v>41</v>
      </c>
      <c r="F20" s="59" t="s">
        <v>50</v>
      </c>
      <c r="G20" s="8" t="s">
        <v>175</v>
      </c>
      <c r="H20" s="88">
        <v>4845</v>
      </c>
      <c r="I20" s="3">
        <v>24</v>
      </c>
      <c r="J20" s="33" t="s">
        <v>28</v>
      </c>
      <c r="K20" s="117">
        <f t="shared" ref="K20:K28" si="1">SUM(I5)</f>
        <v>2</v>
      </c>
      <c r="L20" s="33" t="s">
        <v>6</v>
      </c>
      <c r="M20" s="371">
        <v>53634</v>
      </c>
      <c r="N20" s="89">
        <f t="shared" ref="N20:N28" si="2">SUM(H5)</f>
        <v>46957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63</v>
      </c>
      <c r="C21" s="202">
        <f>SUM(H4)</f>
        <v>89844</v>
      </c>
      <c r="D21" s="5">
        <f>SUM(L4)</f>
        <v>86593</v>
      </c>
      <c r="E21" s="52">
        <f t="shared" ref="E21:E30" si="3">SUM(N19/M19*100)</f>
        <v>107.57570315025684</v>
      </c>
      <c r="F21" s="52">
        <f t="shared" ref="F21:F31" si="4">SUM(C21/D21*100)</f>
        <v>103.75434503943737</v>
      </c>
      <c r="G21" s="62"/>
      <c r="H21" s="88">
        <v>3779</v>
      </c>
      <c r="I21" s="3">
        <v>14</v>
      </c>
      <c r="J21" s="33" t="s">
        <v>19</v>
      </c>
      <c r="K21" s="117">
        <f t="shared" si="1"/>
        <v>17</v>
      </c>
      <c r="L21" s="33" t="s">
        <v>21</v>
      </c>
      <c r="M21" s="371">
        <v>32659</v>
      </c>
      <c r="N21" s="89">
        <f t="shared" si="2"/>
        <v>34272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6</v>
      </c>
      <c r="C22" s="202">
        <f t="shared" ref="C22:C30" si="5">SUM(H5)</f>
        <v>46957</v>
      </c>
      <c r="D22" s="5">
        <f t="shared" ref="D22:D30" si="6">SUM(L5)</f>
        <v>43815</v>
      </c>
      <c r="E22" s="52">
        <f t="shared" si="3"/>
        <v>87.550807323712561</v>
      </c>
      <c r="F22" s="52">
        <f t="shared" si="4"/>
        <v>107.17106013922174</v>
      </c>
      <c r="G22" s="62"/>
      <c r="H22" s="292">
        <v>3171</v>
      </c>
      <c r="I22" s="3">
        <v>9</v>
      </c>
      <c r="J22" s="3" t="s">
        <v>163</v>
      </c>
      <c r="K22" s="117">
        <f t="shared" si="1"/>
        <v>3</v>
      </c>
      <c r="L22" s="33" t="s">
        <v>10</v>
      </c>
      <c r="M22" s="371">
        <v>33411</v>
      </c>
      <c r="N22" s="89">
        <f t="shared" si="2"/>
        <v>33264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34272</v>
      </c>
      <c r="D23" s="98">
        <f t="shared" si="6"/>
        <v>19692</v>
      </c>
      <c r="E23" s="52">
        <f t="shared" si="3"/>
        <v>104.93891423497352</v>
      </c>
      <c r="F23" s="52">
        <f t="shared" si="4"/>
        <v>174.04021937842779</v>
      </c>
      <c r="G23" s="62"/>
      <c r="H23" s="88">
        <v>2750</v>
      </c>
      <c r="I23" s="3">
        <v>10</v>
      </c>
      <c r="J23" s="33" t="s">
        <v>16</v>
      </c>
      <c r="K23" s="117">
        <f t="shared" si="1"/>
        <v>34</v>
      </c>
      <c r="L23" s="33" t="s">
        <v>1</v>
      </c>
      <c r="M23" s="371">
        <v>29638</v>
      </c>
      <c r="N23" s="89">
        <f t="shared" si="2"/>
        <v>27717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10</v>
      </c>
      <c r="C24" s="202">
        <f t="shared" si="5"/>
        <v>33264</v>
      </c>
      <c r="D24" s="5">
        <f t="shared" si="6"/>
        <v>41328</v>
      </c>
      <c r="E24" s="52">
        <f t="shared" si="3"/>
        <v>99.560025141420496</v>
      </c>
      <c r="F24" s="52">
        <f t="shared" si="4"/>
        <v>80.487804878048792</v>
      </c>
      <c r="G24" s="62"/>
      <c r="H24" s="88">
        <v>1858</v>
      </c>
      <c r="I24" s="3">
        <v>37</v>
      </c>
      <c r="J24" s="33" t="s">
        <v>37</v>
      </c>
      <c r="K24" s="117">
        <f t="shared" si="1"/>
        <v>13</v>
      </c>
      <c r="L24" s="33" t="s">
        <v>7</v>
      </c>
      <c r="M24" s="371">
        <v>16867</v>
      </c>
      <c r="N24" s="89">
        <f t="shared" si="2"/>
        <v>15231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</v>
      </c>
      <c r="C25" s="202">
        <f t="shared" si="5"/>
        <v>27717</v>
      </c>
      <c r="D25" s="5">
        <f t="shared" si="6"/>
        <v>25999</v>
      </c>
      <c r="E25" s="52">
        <f t="shared" si="3"/>
        <v>93.518456036169781</v>
      </c>
      <c r="F25" s="52">
        <f t="shared" si="4"/>
        <v>106.60794645947922</v>
      </c>
      <c r="G25" s="72"/>
      <c r="H25" s="44">
        <v>1178</v>
      </c>
      <c r="I25" s="3">
        <v>12</v>
      </c>
      <c r="J25" s="33" t="s">
        <v>18</v>
      </c>
      <c r="K25" s="117">
        <f t="shared" si="1"/>
        <v>40</v>
      </c>
      <c r="L25" s="33" t="s">
        <v>2</v>
      </c>
      <c r="M25" s="371">
        <v>16224</v>
      </c>
      <c r="N25" s="89">
        <f t="shared" si="2"/>
        <v>14276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7</v>
      </c>
      <c r="C26" s="202">
        <f t="shared" si="5"/>
        <v>15231</v>
      </c>
      <c r="D26" s="5">
        <f t="shared" si="6"/>
        <v>16295</v>
      </c>
      <c r="E26" s="52">
        <f t="shared" si="3"/>
        <v>90.300586944922031</v>
      </c>
      <c r="F26" s="52">
        <f t="shared" si="4"/>
        <v>93.470389690088979</v>
      </c>
      <c r="G26" s="62"/>
      <c r="H26" s="88">
        <v>866</v>
      </c>
      <c r="I26" s="3">
        <v>4</v>
      </c>
      <c r="J26" s="33" t="s">
        <v>11</v>
      </c>
      <c r="K26" s="117">
        <f t="shared" si="1"/>
        <v>16</v>
      </c>
      <c r="L26" s="33" t="s">
        <v>3</v>
      </c>
      <c r="M26" s="371">
        <v>12774</v>
      </c>
      <c r="N26" s="89">
        <f t="shared" si="2"/>
        <v>11961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2</v>
      </c>
      <c r="C27" s="202">
        <f t="shared" si="5"/>
        <v>14276</v>
      </c>
      <c r="D27" s="5">
        <f t="shared" si="6"/>
        <v>18017</v>
      </c>
      <c r="E27" s="52">
        <f t="shared" si="3"/>
        <v>87.993096646942803</v>
      </c>
      <c r="F27" s="52">
        <f t="shared" si="4"/>
        <v>79.23627684964201</v>
      </c>
      <c r="G27" s="62"/>
      <c r="H27" s="88">
        <v>681</v>
      </c>
      <c r="I27" s="3">
        <v>27</v>
      </c>
      <c r="J27" s="33" t="s">
        <v>31</v>
      </c>
      <c r="K27" s="117">
        <f t="shared" si="1"/>
        <v>33</v>
      </c>
      <c r="L27" s="33" t="s">
        <v>0</v>
      </c>
      <c r="M27" s="372">
        <v>13474</v>
      </c>
      <c r="N27" s="89">
        <f t="shared" si="2"/>
        <v>11734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3</v>
      </c>
      <c r="C28" s="202">
        <f t="shared" si="5"/>
        <v>11961</v>
      </c>
      <c r="D28" s="5">
        <f t="shared" si="6"/>
        <v>15137</v>
      </c>
      <c r="E28" s="52">
        <f t="shared" si="3"/>
        <v>93.635509628933761</v>
      </c>
      <c r="F28" s="52">
        <f t="shared" si="4"/>
        <v>79.018299530950657</v>
      </c>
      <c r="G28" s="73"/>
      <c r="H28" s="292">
        <v>637</v>
      </c>
      <c r="I28" s="3">
        <v>32</v>
      </c>
      <c r="J28" s="33" t="s">
        <v>35</v>
      </c>
      <c r="K28" s="181">
        <f t="shared" si="1"/>
        <v>26</v>
      </c>
      <c r="L28" s="77" t="s">
        <v>30</v>
      </c>
      <c r="M28" s="373">
        <v>12891</v>
      </c>
      <c r="N28" s="167">
        <f t="shared" si="2"/>
        <v>11300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0</v>
      </c>
      <c r="C29" s="202">
        <f t="shared" si="5"/>
        <v>11734</v>
      </c>
      <c r="D29" s="5">
        <f t="shared" si="6"/>
        <v>11837</v>
      </c>
      <c r="E29" s="52">
        <f t="shared" si="3"/>
        <v>87.0862401662461</v>
      </c>
      <c r="F29" s="52">
        <f t="shared" si="4"/>
        <v>99.129847089634197</v>
      </c>
      <c r="G29" s="72"/>
      <c r="H29" s="88">
        <v>594</v>
      </c>
      <c r="I29" s="3">
        <v>39</v>
      </c>
      <c r="J29" s="33" t="s">
        <v>39</v>
      </c>
      <c r="K29" s="115"/>
      <c r="L29" s="115" t="s">
        <v>55</v>
      </c>
      <c r="M29" s="374">
        <v>382710</v>
      </c>
      <c r="N29" s="172">
        <f>SUM(H44)</f>
        <v>371068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30</v>
      </c>
      <c r="C30" s="202">
        <f t="shared" si="5"/>
        <v>11300</v>
      </c>
      <c r="D30" s="5">
        <f t="shared" si="6"/>
        <v>13012</v>
      </c>
      <c r="E30" s="57">
        <f t="shared" si="3"/>
        <v>87.658056008067646</v>
      </c>
      <c r="F30" s="63">
        <f t="shared" si="4"/>
        <v>86.842914233015676</v>
      </c>
      <c r="G30" s="75"/>
      <c r="H30" s="88">
        <v>458</v>
      </c>
      <c r="I30" s="3">
        <v>15</v>
      </c>
      <c r="J30" s="33" t="s">
        <v>20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371068</v>
      </c>
      <c r="D31" s="67">
        <f>SUM(L14)</f>
        <v>367237</v>
      </c>
      <c r="E31" s="70">
        <f>SUM(N29/M29*100)</f>
        <v>96.958009981448086</v>
      </c>
      <c r="F31" s="63">
        <f t="shared" si="4"/>
        <v>101.0431955385759</v>
      </c>
      <c r="G31" s="83">
        <v>47.6</v>
      </c>
      <c r="H31" s="88">
        <v>443</v>
      </c>
      <c r="I31" s="3">
        <v>20</v>
      </c>
      <c r="J31" s="33" t="s">
        <v>24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290</v>
      </c>
      <c r="I32" s="3">
        <v>7</v>
      </c>
      <c r="J32" s="33" t="s">
        <v>14</v>
      </c>
      <c r="L32" s="4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251</v>
      </c>
      <c r="I33" s="3">
        <v>5</v>
      </c>
      <c r="J33" s="33" t="s">
        <v>12</v>
      </c>
      <c r="L33" s="4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15</v>
      </c>
      <c r="I34" s="3">
        <v>18</v>
      </c>
      <c r="J34" s="33" t="s">
        <v>22</v>
      </c>
      <c r="L34" s="4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13</v>
      </c>
      <c r="I35" s="3">
        <v>23</v>
      </c>
      <c r="J35" s="33" t="s">
        <v>27</v>
      </c>
      <c r="L35" s="4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2</v>
      </c>
      <c r="I36" s="3">
        <v>19</v>
      </c>
      <c r="J36" s="33" t="s">
        <v>23</v>
      </c>
      <c r="N36" s="26"/>
      <c r="R36" s="48"/>
      <c r="S36" s="26"/>
      <c r="T36" s="26"/>
      <c r="U36" s="26"/>
      <c r="V36" s="26"/>
    </row>
    <row r="37" spans="3:30" x14ac:dyDescent="0.15">
      <c r="H37" s="88">
        <v>1</v>
      </c>
      <c r="I37" s="3">
        <v>29</v>
      </c>
      <c r="J37" s="33" t="s">
        <v>54</v>
      </c>
      <c r="L37" s="47"/>
      <c r="M37" s="390"/>
      <c r="N37" s="26"/>
      <c r="R37" s="48"/>
      <c r="S37" s="26"/>
      <c r="T37" s="26"/>
      <c r="U37" s="26"/>
      <c r="V37" s="26"/>
    </row>
    <row r="38" spans="3:30" x14ac:dyDescent="0.15">
      <c r="H38" s="88">
        <v>1</v>
      </c>
      <c r="I38" s="3">
        <v>35</v>
      </c>
      <c r="J38" s="33" t="s">
        <v>36</v>
      </c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6</v>
      </c>
      <c r="J39" s="33" t="s">
        <v>13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8</v>
      </c>
      <c r="J40" s="33" t="s">
        <v>15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22</v>
      </c>
      <c r="J41" s="33" t="s">
        <v>26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371068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H47" s="387"/>
      <c r="L47" s="401"/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185</v>
      </c>
      <c r="I48" s="3"/>
      <c r="J48" s="190" t="s">
        <v>90</v>
      </c>
      <c r="K48" s="3"/>
      <c r="L48" s="329" t="s">
        <v>178</v>
      </c>
      <c r="M48" s="48"/>
      <c r="N48" s="26"/>
      <c r="R48" s="48"/>
      <c r="S48" s="26"/>
      <c r="T48" s="26"/>
      <c r="U48" s="26"/>
      <c r="V48" s="26"/>
    </row>
    <row r="49" spans="1:22" ht="13.5" customHeight="1" x14ac:dyDescent="0.15">
      <c r="H49" s="95" t="s">
        <v>98</v>
      </c>
      <c r="I49" s="3"/>
      <c r="J49" s="145" t="s">
        <v>9</v>
      </c>
      <c r="K49" s="3"/>
      <c r="L49" s="329" t="s">
        <v>98</v>
      </c>
      <c r="M49" s="402"/>
      <c r="R49" s="48"/>
      <c r="S49" s="26"/>
      <c r="T49" s="26"/>
      <c r="U49" s="26"/>
      <c r="V49" s="26"/>
    </row>
    <row r="50" spans="1:22" ht="13.5" customHeight="1" x14ac:dyDescent="0.15">
      <c r="H50" s="89">
        <v>13678</v>
      </c>
      <c r="I50" s="3">
        <v>16</v>
      </c>
      <c r="J50" s="33" t="s">
        <v>3</v>
      </c>
      <c r="K50" s="327">
        <f>SUM(I50)</f>
        <v>16</v>
      </c>
      <c r="L50" s="330">
        <v>13996</v>
      </c>
      <c r="M50" s="402"/>
      <c r="R50" s="48"/>
      <c r="S50" s="26"/>
      <c r="T50" s="26"/>
      <c r="U50" s="26"/>
      <c r="V50" s="26"/>
    </row>
    <row r="51" spans="1:22" ht="13.5" customHeight="1" x14ac:dyDescent="0.15">
      <c r="H51" s="44">
        <v>8171</v>
      </c>
      <c r="I51" s="3">
        <v>33</v>
      </c>
      <c r="J51" s="33" t="s">
        <v>0</v>
      </c>
      <c r="K51" s="327">
        <f t="shared" ref="K51:K59" si="7">SUM(I51)</f>
        <v>33</v>
      </c>
      <c r="L51" s="331">
        <v>10161</v>
      </c>
      <c r="M51" s="402"/>
      <c r="R51" s="48"/>
      <c r="S51" s="26"/>
      <c r="T51" s="26"/>
      <c r="U51" s="26"/>
      <c r="V51" s="26"/>
    </row>
    <row r="52" spans="1:22" ht="14.25" thickBot="1" x14ac:dyDescent="0.2">
      <c r="H52" s="44">
        <v>5944</v>
      </c>
      <c r="I52" s="3">
        <v>26</v>
      </c>
      <c r="J52" s="33" t="s">
        <v>30</v>
      </c>
      <c r="K52" s="327">
        <f t="shared" si="7"/>
        <v>26</v>
      </c>
      <c r="L52" s="331">
        <v>5508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47</v>
      </c>
      <c r="C53" s="59" t="s">
        <v>185</v>
      </c>
      <c r="D53" s="59" t="s">
        <v>178</v>
      </c>
      <c r="E53" s="59" t="s">
        <v>41</v>
      </c>
      <c r="F53" s="59" t="s">
        <v>50</v>
      </c>
      <c r="G53" s="8" t="s">
        <v>175</v>
      </c>
      <c r="H53" s="88">
        <v>2673</v>
      </c>
      <c r="I53" s="3">
        <v>25</v>
      </c>
      <c r="J53" s="33" t="s">
        <v>29</v>
      </c>
      <c r="K53" s="327">
        <f t="shared" si="7"/>
        <v>25</v>
      </c>
      <c r="L53" s="331">
        <v>1002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13678</v>
      </c>
      <c r="D54" s="98">
        <f>SUM(L50)</f>
        <v>13996</v>
      </c>
      <c r="E54" s="52">
        <f t="shared" ref="E54:E63" si="8">SUM(N67/M67*100)</f>
        <v>110.14656144306652</v>
      </c>
      <c r="F54" s="52">
        <f t="shared" ref="F54:F61" si="9">SUM(C54/D54*100)</f>
        <v>97.727922263503871</v>
      </c>
      <c r="G54" s="62"/>
      <c r="H54" s="44">
        <v>2020</v>
      </c>
      <c r="I54" s="3">
        <v>31</v>
      </c>
      <c r="J54" s="33" t="s">
        <v>63</v>
      </c>
      <c r="K54" s="327">
        <f t="shared" si="7"/>
        <v>31</v>
      </c>
      <c r="L54" s="331">
        <v>2050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8171</v>
      </c>
      <c r="D55" s="98">
        <f t="shared" ref="D55:D63" si="11">SUM(L51)</f>
        <v>10161</v>
      </c>
      <c r="E55" s="52">
        <f t="shared" si="8"/>
        <v>118.79906949694679</v>
      </c>
      <c r="F55" s="52">
        <f t="shared" si="9"/>
        <v>80.415313453400259</v>
      </c>
      <c r="G55" s="62"/>
      <c r="H55" s="292">
        <v>1762</v>
      </c>
      <c r="I55" s="3">
        <v>34</v>
      </c>
      <c r="J55" s="33" t="s">
        <v>1</v>
      </c>
      <c r="K55" s="327">
        <f t="shared" si="7"/>
        <v>34</v>
      </c>
      <c r="L55" s="331">
        <v>2198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5944</v>
      </c>
      <c r="D56" s="98">
        <f t="shared" si="11"/>
        <v>5508</v>
      </c>
      <c r="E56" s="52">
        <f t="shared" si="8"/>
        <v>90.803544149098698</v>
      </c>
      <c r="F56" s="52">
        <f t="shared" si="9"/>
        <v>107.91575889615106</v>
      </c>
      <c r="G56" s="62"/>
      <c r="H56" s="88">
        <v>1426</v>
      </c>
      <c r="I56" s="3">
        <v>40</v>
      </c>
      <c r="J56" s="33" t="s">
        <v>2</v>
      </c>
      <c r="K56" s="327">
        <f t="shared" si="7"/>
        <v>40</v>
      </c>
      <c r="L56" s="331">
        <v>1363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29</v>
      </c>
      <c r="C57" s="43">
        <f t="shared" si="10"/>
        <v>2673</v>
      </c>
      <c r="D57" s="98">
        <f t="shared" si="11"/>
        <v>1002</v>
      </c>
      <c r="E57" s="52">
        <f t="shared" si="8"/>
        <v>81.893382352941174</v>
      </c>
      <c r="F57" s="52">
        <f t="shared" si="9"/>
        <v>266.76646706586826</v>
      </c>
      <c r="G57" s="62"/>
      <c r="H57" s="88">
        <v>1371</v>
      </c>
      <c r="I57" s="3">
        <v>22</v>
      </c>
      <c r="J57" s="33" t="s">
        <v>26</v>
      </c>
      <c r="K57" s="327">
        <f t="shared" si="7"/>
        <v>22</v>
      </c>
      <c r="L57" s="331">
        <v>1371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63</v>
      </c>
      <c r="C58" s="43">
        <f t="shared" si="10"/>
        <v>2020</v>
      </c>
      <c r="D58" s="98">
        <f t="shared" si="11"/>
        <v>2050</v>
      </c>
      <c r="E58" s="52">
        <f t="shared" si="8"/>
        <v>99.556431739773288</v>
      </c>
      <c r="F58" s="52">
        <f t="shared" si="9"/>
        <v>98.536585365853654</v>
      </c>
      <c r="G58" s="72"/>
      <c r="H58" s="44">
        <v>1125</v>
      </c>
      <c r="I58" s="3">
        <v>1</v>
      </c>
      <c r="J58" s="33" t="s">
        <v>4</v>
      </c>
      <c r="K58" s="327">
        <f t="shared" si="7"/>
        <v>1</v>
      </c>
      <c r="L58" s="331">
        <v>997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1</v>
      </c>
      <c r="C59" s="43">
        <f t="shared" si="10"/>
        <v>1762</v>
      </c>
      <c r="D59" s="98">
        <f t="shared" si="11"/>
        <v>2198</v>
      </c>
      <c r="E59" s="52">
        <f t="shared" si="8"/>
        <v>91.72306090577824</v>
      </c>
      <c r="F59" s="52">
        <f t="shared" si="9"/>
        <v>80.163785259326659</v>
      </c>
      <c r="G59" s="62"/>
      <c r="H59" s="427">
        <v>893</v>
      </c>
      <c r="I59" s="14">
        <v>38</v>
      </c>
      <c r="J59" s="77" t="s">
        <v>38</v>
      </c>
      <c r="K59" s="328">
        <f t="shared" si="7"/>
        <v>38</v>
      </c>
      <c r="L59" s="332">
        <v>1119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1426</v>
      </c>
      <c r="D60" s="98">
        <f t="shared" si="11"/>
        <v>1363</v>
      </c>
      <c r="E60" s="52">
        <f t="shared" si="8"/>
        <v>82.858803021499128</v>
      </c>
      <c r="F60" s="52">
        <f t="shared" si="9"/>
        <v>104.62215700660309</v>
      </c>
      <c r="G60" s="62"/>
      <c r="H60" s="419">
        <v>833</v>
      </c>
      <c r="I60" s="222">
        <v>14</v>
      </c>
      <c r="J60" s="382" t="s">
        <v>19</v>
      </c>
      <c r="K60" s="367" t="s">
        <v>8</v>
      </c>
      <c r="L60" s="376">
        <v>43098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26</v>
      </c>
      <c r="C61" s="43">
        <f t="shared" si="10"/>
        <v>1371</v>
      </c>
      <c r="D61" s="98">
        <f t="shared" si="11"/>
        <v>1371</v>
      </c>
      <c r="E61" s="52">
        <f t="shared" si="8"/>
        <v>100</v>
      </c>
      <c r="F61" s="52">
        <f t="shared" si="9"/>
        <v>100</v>
      </c>
      <c r="G61" s="73"/>
      <c r="H61" s="44">
        <v>599</v>
      </c>
      <c r="I61" s="3">
        <v>24</v>
      </c>
      <c r="J61" s="33" t="s">
        <v>28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4</v>
      </c>
      <c r="C62" s="43">
        <f t="shared" si="10"/>
        <v>1125</v>
      </c>
      <c r="D62" s="98">
        <f t="shared" si="11"/>
        <v>997</v>
      </c>
      <c r="E62" s="52">
        <f t="shared" si="8"/>
        <v>110.07827788649706</v>
      </c>
      <c r="F62" s="52">
        <f>SUM(C62/D62*100)</f>
        <v>112.83851554663993</v>
      </c>
      <c r="G62" s="72"/>
      <c r="H62" s="88">
        <v>461</v>
      </c>
      <c r="I62" s="3">
        <v>36</v>
      </c>
      <c r="J62" s="33" t="s">
        <v>5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38</v>
      </c>
      <c r="C63" s="43">
        <f t="shared" si="10"/>
        <v>893</v>
      </c>
      <c r="D63" s="98">
        <f t="shared" si="11"/>
        <v>1119</v>
      </c>
      <c r="E63" s="57">
        <f t="shared" si="8"/>
        <v>73.985086992543486</v>
      </c>
      <c r="F63" s="52">
        <f>SUM(C63/D63*100)</f>
        <v>79.803395889186774</v>
      </c>
      <c r="G63" s="75"/>
      <c r="H63" s="44">
        <v>325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57</v>
      </c>
      <c r="C64" s="67">
        <f>SUM(H90)</f>
        <v>42115</v>
      </c>
      <c r="D64" s="67">
        <f>SUM(L60)</f>
        <v>43098</v>
      </c>
      <c r="E64" s="70">
        <f>SUM(N77/M77*100)</f>
        <v>101.65339126237028</v>
      </c>
      <c r="F64" s="70">
        <f>SUM(C64/D64*100)</f>
        <v>97.719151700774972</v>
      </c>
      <c r="G64" s="392">
        <v>143.80000000000001</v>
      </c>
      <c r="H64" s="123">
        <v>295</v>
      </c>
      <c r="I64" s="3">
        <v>11</v>
      </c>
      <c r="J64" s="33" t="s">
        <v>17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43">
        <v>208</v>
      </c>
      <c r="I65" s="3">
        <v>37</v>
      </c>
      <c r="J65" s="33" t="s">
        <v>37</v>
      </c>
      <c r="M65" s="401"/>
      <c r="N65" s="26"/>
      <c r="R65" s="48"/>
      <c r="S65" s="26"/>
      <c r="T65" s="26"/>
      <c r="U65" s="26"/>
      <c r="V65" s="26"/>
    </row>
    <row r="66" spans="3:22" x14ac:dyDescent="0.15">
      <c r="H66" s="88">
        <v>155</v>
      </c>
      <c r="I66" s="3">
        <v>9</v>
      </c>
      <c r="J66" s="3" t="s">
        <v>163</v>
      </c>
      <c r="L66" s="191" t="s">
        <v>90</v>
      </c>
      <c r="M66" s="343" t="s">
        <v>62</v>
      </c>
      <c r="N66" s="42" t="s">
        <v>74</v>
      </c>
      <c r="R66" s="48"/>
      <c r="S66" s="26"/>
      <c r="T66" s="26"/>
      <c r="U66" s="26"/>
      <c r="V66" s="26"/>
    </row>
    <row r="67" spans="3:22" x14ac:dyDescent="0.15">
      <c r="C67" s="26"/>
      <c r="H67" s="336">
        <v>116</v>
      </c>
      <c r="I67" s="3">
        <v>17</v>
      </c>
      <c r="J67" s="33" t="s">
        <v>21</v>
      </c>
      <c r="K67" s="3">
        <f>SUM(I50)</f>
        <v>16</v>
      </c>
      <c r="L67" s="33" t="s">
        <v>3</v>
      </c>
      <c r="M67" s="394">
        <v>12418</v>
      </c>
      <c r="N67" s="89">
        <f>SUM(H50)</f>
        <v>13678</v>
      </c>
      <c r="R67" s="48"/>
      <c r="S67" s="26"/>
      <c r="T67" s="26"/>
      <c r="U67" s="26"/>
      <c r="V67" s="26"/>
    </row>
    <row r="68" spans="3:22" x14ac:dyDescent="0.15">
      <c r="C68" s="26"/>
      <c r="H68" s="44">
        <v>30</v>
      </c>
      <c r="I68" s="3">
        <v>13</v>
      </c>
      <c r="J68" s="33" t="s">
        <v>7</v>
      </c>
      <c r="K68" s="3">
        <f t="shared" ref="K68:K76" si="12">SUM(I51)</f>
        <v>33</v>
      </c>
      <c r="L68" s="33" t="s">
        <v>0</v>
      </c>
      <c r="M68" s="395">
        <v>6878</v>
      </c>
      <c r="N68" s="89">
        <f t="shared" ref="N68:N76" si="13">SUM(H51)</f>
        <v>8171</v>
      </c>
      <c r="R68" s="48"/>
      <c r="S68" s="26"/>
      <c r="T68" s="26"/>
      <c r="U68" s="26"/>
      <c r="V68" s="26"/>
    </row>
    <row r="69" spans="3:22" x14ac:dyDescent="0.15">
      <c r="H69" s="44">
        <v>23</v>
      </c>
      <c r="I69" s="3">
        <v>19</v>
      </c>
      <c r="J69" s="33" t="s">
        <v>23</v>
      </c>
      <c r="K69" s="3">
        <f t="shared" si="12"/>
        <v>26</v>
      </c>
      <c r="L69" s="33" t="s">
        <v>30</v>
      </c>
      <c r="M69" s="395">
        <v>6546</v>
      </c>
      <c r="N69" s="89">
        <f t="shared" si="13"/>
        <v>5944</v>
      </c>
      <c r="R69" s="48"/>
      <c r="S69" s="26"/>
      <c r="T69" s="26"/>
      <c r="U69" s="26"/>
      <c r="V69" s="26"/>
    </row>
    <row r="70" spans="3:22" x14ac:dyDescent="0.15">
      <c r="H70" s="44">
        <v>4</v>
      </c>
      <c r="I70" s="3">
        <v>23</v>
      </c>
      <c r="J70" s="33" t="s">
        <v>27</v>
      </c>
      <c r="K70" s="3">
        <f t="shared" si="12"/>
        <v>25</v>
      </c>
      <c r="L70" s="33" t="s">
        <v>29</v>
      </c>
      <c r="M70" s="395">
        <v>3264</v>
      </c>
      <c r="N70" s="89">
        <f t="shared" si="13"/>
        <v>2673</v>
      </c>
      <c r="R70" s="48"/>
      <c r="S70" s="26"/>
      <c r="T70" s="26"/>
      <c r="U70" s="26"/>
      <c r="V70" s="26"/>
    </row>
    <row r="71" spans="3:22" x14ac:dyDescent="0.15">
      <c r="H71" s="44">
        <v>3</v>
      </c>
      <c r="I71" s="3">
        <v>28</v>
      </c>
      <c r="J71" s="33" t="s">
        <v>32</v>
      </c>
      <c r="K71" s="3">
        <f t="shared" si="12"/>
        <v>31</v>
      </c>
      <c r="L71" s="33" t="s">
        <v>63</v>
      </c>
      <c r="M71" s="395">
        <v>2029</v>
      </c>
      <c r="N71" s="89">
        <f t="shared" si="13"/>
        <v>2020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2</v>
      </c>
      <c r="J72" s="33" t="s">
        <v>6</v>
      </c>
      <c r="K72" s="3">
        <f t="shared" si="12"/>
        <v>34</v>
      </c>
      <c r="L72" s="33" t="s">
        <v>1</v>
      </c>
      <c r="M72" s="395">
        <v>1921</v>
      </c>
      <c r="N72" s="89">
        <f t="shared" si="13"/>
        <v>1762</v>
      </c>
      <c r="R72" s="48"/>
      <c r="S72" s="26"/>
      <c r="T72" s="26"/>
      <c r="U72" s="26"/>
      <c r="V72" s="26"/>
    </row>
    <row r="73" spans="3:22" x14ac:dyDescent="0.15">
      <c r="H73" s="292">
        <v>0</v>
      </c>
      <c r="I73" s="3">
        <v>3</v>
      </c>
      <c r="J73" s="33" t="s">
        <v>10</v>
      </c>
      <c r="K73" s="3">
        <f t="shared" si="12"/>
        <v>40</v>
      </c>
      <c r="L73" s="33" t="s">
        <v>2</v>
      </c>
      <c r="M73" s="395">
        <v>1721</v>
      </c>
      <c r="N73" s="89">
        <f t="shared" si="13"/>
        <v>1426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4</v>
      </c>
      <c r="J74" s="33" t="s">
        <v>11</v>
      </c>
      <c r="K74" s="3">
        <f t="shared" si="12"/>
        <v>22</v>
      </c>
      <c r="L74" s="33" t="s">
        <v>26</v>
      </c>
      <c r="M74" s="395">
        <v>1371</v>
      </c>
      <c r="N74" s="89">
        <f t="shared" si="13"/>
        <v>1371</v>
      </c>
      <c r="R74" s="48"/>
      <c r="S74" s="26"/>
      <c r="T74" s="26"/>
      <c r="U74" s="26"/>
      <c r="V74" s="26"/>
    </row>
    <row r="75" spans="3:22" x14ac:dyDescent="0.15">
      <c r="H75" s="292">
        <v>0</v>
      </c>
      <c r="I75" s="3">
        <v>5</v>
      </c>
      <c r="J75" s="33" t="s">
        <v>12</v>
      </c>
      <c r="K75" s="3">
        <f t="shared" si="12"/>
        <v>1</v>
      </c>
      <c r="L75" s="33" t="s">
        <v>4</v>
      </c>
      <c r="M75" s="395">
        <v>1022</v>
      </c>
      <c r="N75" s="89">
        <f t="shared" si="13"/>
        <v>1125</v>
      </c>
      <c r="R75" s="48"/>
      <c r="S75" s="26"/>
      <c r="T75" s="26"/>
      <c r="U75" s="26"/>
      <c r="V75" s="26"/>
    </row>
    <row r="76" spans="3:22" ht="14.25" thickBot="1" x14ac:dyDescent="0.2">
      <c r="H76" s="88">
        <v>0</v>
      </c>
      <c r="I76" s="3">
        <v>6</v>
      </c>
      <c r="J76" s="33" t="s">
        <v>13</v>
      </c>
      <c r="K76" s="14">
        <f t="shared" si="12"/>
        <v>38</v>
      </c>
      <c r="L76" s="77" t="s">
        <v>38</v>
      </c>
      <c r="M76" s="396">
        <v>1207</v>
      </c>
      <c r="N76" s="167">
        <f t="shared" si="13"/>
        <v>893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7</v>
      </c>
      <c r="J77" s="33" t="s">
        <v>14</v>
      </c>
      <c r="K77" s="3"/>
      <c r="L77" s="115" t="s">
        <v>56</v>
      </c>
      <c r="M77" s="297">
        <v>41430</v>
      </c>
      <c r="N77" s="172">
        <f>SUM(H90)</f>
        <v>42115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8</v>
      </c>
      <c r="J78" s="33" t="s">
        <v>15</v>
      </c>
      <c r="R78" s="48"/>
      <c r="S78" s="26"/>
      <c r="T78" s="26"/>
      <c r="U78" s="26"/>
      <c r="V78" s="26"/>
    </row>
    <row r="79" spans="3:22" x14ac:dyDescent="0.15">
      <c r="H79" s="88">
        <v>0</v>
      </c>
      <c r="I79" s="3">
        <v>10</v>
      </c>
      <c r="J79" s="33" t="s">
        <v>16</v>
      </c>
      <c r="R79" s="48"/>
      <c r="S79" s="26"/>
      <c r="T79" s="26"/>
      <c r="U79" s="26"/>
      <c r="V79" s="26"/>
    </row>
    <row r="80" spans="3:22" x14ac:dyDescent="0.15">
      <c r="H80" s="350">
        <v>0</v>
      </c>
      <c r="I80" s="3">
        <v>12</v>
      </c>
      <c r="J80" s="33" t="s">
        <v>18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18</v>
      </c>
      <c r="J81" s="33" t="s">
        <v>22</v>
      </c>
      <c r="R81" s="48"/>
      <c r="S81" s="26"/>
      <c r="T81" s="26"/>
      <c r="U81" s="26"/>
      <c r="V81" s="26"/>
    </row>
    <row r="82" spans="8:22" x14ac:dyDescent="0.15">
      <c r="H82" s="44">
        <v>0</v>
      </c>
      <c r="I82" s="3">
        <v>20</v>
      </c>
      <c r="J82" s="33" t="s">
        <v>24</v>
      </c>
      <c r="L82" s="42"/>
      <c r="M82" s="26"/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21</v>
      </c>
      <c r="J83" s="33" t="s">
        <v>71</v>
      </c>
      <c r="L83" s="42"/>
      <c r="M83" s="26"/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27</v>
      </c>
      <c r="J84" s="33" t="s">
        <v>31</v>
      </c>
      <c r="L84" s="42"/>
      <c r="M84" s="26"/>
      <c r="R84" s="48"/>
      <c r="S84" s="26"/>
      <c r="T84" s="26"/>
      <c r="U84" s="26"/>
      <c r="V84" s="26"/>
    </row>
    <row r="85" spans="8:22" x14ac:dyDescent="0.15">
      <c r="H85" s="44">
        <v>0</v>
      </c>
      <c r="I85" s="3">
        <v>29</v>
      </c>
      <c r="J85" s="33" t="s">
        <v>54</v>
      </c>
      <c r="L85" s="42"/>
      <c r="M85" s="26"/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L87" s="47"/>
      <c r="M87" s="390"/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44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42115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3F28-A131-4699-A891-B716E28C1559}">
  <sheetPr>
    <tabColor rgb="FFFF0000"/>
  </sheetPr>
  <dimension ref="A1:AD90"/>
  <sheetViews>
    <sheetView zoomScaleNormal="100" workbookViewId="0">
      <selection activeCell="N33" sqref="N33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/>
      <c r="I1" s="387"/>
      <c r="J1" s="46"/>
      <c r="L1" s="47"/>
      <c r="M1" s="399"/>
      <c r="N1" s="47"/>
      <c r="O1" s="48"/>
      <c r="R1" s="109"/>
    </row>
    <row r="2" spans="8:30" ht="13.5" customHeight="1" x14ac:dyDescent="0.15">
      <c r="H2" s="293" t="s">
        <v>192</v>
      </c>
      <c r="I2" s="3"/>
      <c r="J2" s="183" t="s">
        <v>69</v>
      </c>
      <c r="K2" s="81"/>
      <c r="L2" s="319" t="s">
        <v>181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98</v>
      </c>
      <c r="I3" s="3"/>
      <c r="J3" s="145" t="s">
        <v>9</v>
      </c>
      <c r="K3" s="81"/>
      <c r="L3" s="320" t="s">
        <v>98</v>
      </c>
      <c r="M3" s="403"/>
      <c r="N3" s="404"/>
      <c r="O3" s="1"/>
      <c r="R3" s="48"/>
      <c r="S3" s="26"/>
      <c r="T3" s="26"/>
      <c r="U3" s="26"/>
      <c r="V3" s="26"/>
    </row>
    <row r="4" spans="8:30" ht="13.5" customHeight="1" x14ac:dyDescent="0.15">
      <c r="H4" s="89">
        <v>25715</v>
      </c>
      <c r="I4" s="3">
        <v>33</v>
      </c>
      <c r="J4" s="161" t="s">
        <v>0</v>
      </c>
      <c r="K4" s="121">
        <f>SUM(I4)</f>
        <v>33</v>
      </c>
      <c r="L4" s="312">
        <v>16174</v>
      </c>
      <c r="M4" s="409"/>
      <c r="N4" s="40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15406</v>
      </c>
      <c r="I5" s="3">
        <v>9</v>
      </c>
      <c r="J5" s="3" t="s">
        <v>163</v>
      </c>
      <c r="K5" s="121">
        <f t="shared" ref="K5:K13" si="0">SUM(I5)</f>
        <v>9</v>
      </c>
      <c r="L5" s="313">
        <v>16502</v>
      </c>
      <c r="M5" s="403"/>
      <c r="N5" s="40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13912</v>
      </c>
      <c r="I6" s="3">
        <v>13</v>
      </c>
      <c r="J6" s="161" t="s">
        <v>7</v>
      </c>
      <c r="K6" s="121">
        <f t="shared" si="0"/>
        <v>13</v>
      </c>
      <c r="L6" s="313">
        <v>14564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88">
        <v>10448</v>
      </c>
      <c r="I7" s="3">
        <v>34</v>
      </c>
      <c r="J7" s="161" t="s">
        <v>1</v>
      </c>
      <c r="K7" s="121">
        <f t="shared" si="0"/>
        <v>34</v>
      </c>
      <c r="L7" s="313">
        <v>9081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7033</v>
      </c>
      <c r="I8" s="3">
        <v>24</v>
      </c>
      <c r="J8" s="161" t="s">
        <v>28</v>
      </c>
      <c r="K8" s="121">
        <f t="shared" si="0"/>
        <v>24</v>
      </c>
      <c r="L8" s="313">
        <v>6925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292">
        <v>5152</v>
      </c>
      <c r="I9" s="3">
        <v>25</v>
      </c>
      <c r="J9" s="161" t="s">
        <v>29</v>
      </c>
      <c r="K9" s="121">
        <f t="shared" si="0"/>
        <v>25</v>
      </c>
      <c r="L9" s="313">
        <v>6010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3384</v>
      </c>
      <c r="I10" s="3">
        <v>1</v>
      </c>
      <c r="J10" s="161" t="s">
        <v>4</v>
      </c>
      <c r="K10" s="121">
        <f t="shared" si="0"/>
        <v>1</v>
      </c>
      <c r="L10" s="313">
        <v>3124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3187</v>
      </c>
      <c r="I11" s="3">
        <v>17</v>
      </c>
      <c r="J11" s="161" t="s">
        <v>21</v>
      </c>
      <c r="K11" s="121">
        <f t="shared" si="0"/>
        <v>17</v>
      </c>
      <c r="L11" s="313">
        <v>3128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292">
        <v>3131</v>
      </c>
      <c r="I12" s="3">
        <v>22</v>
      </c>
      <c r="J12" s="161" t="s">
        <v>26</v>
      </c>
      <c r="K12" s="121">
        <f t="shared" si="0"/>
        <v>22</v>
      </c>
      <c r="L12" s="313">
        <v>4470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2603</v>
      </c>
      <c r="I13" s="14">
        <v>26</v>
      </c>
      <c r="J13" s="163" t="s">
        <v>30</v>
      </c>
      <c r="K13" s="182">
        <f t="shared" si="0"/>
        <v>26</v>
      </c>
      <c r="L13" s="321">
        <v>1365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438">
        <v>1993</v>
      </c>
      <c r="I14" s="222">
        <v>20</v>
      </c>
      <c r="J14" s="223" t="s">
        <v>24</v>
      </c>
      <c r="K14" s="81" t="s">
        <v>8</v>
      </c>
      <c r="L14" s="322">
        <v>99138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88">
        <v>1805</v>
      </c>
      <c r="I15" s="3">
        <v>36</v>
      </c>
      <c r="J15" s="161" t="s">
        <v>5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1723</v>
      </c>
      <c r="I16" s="3">
        <v>12</v>
      </c>
      <c r="J16" s="161" t="s">
        <v>18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1287</v>
      </c>
      <c r="I17" s="3">
        <v>16</v>
      </c>
      <c r="J17" s="161" t="s">
        <v>3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1276</v>
      </c>
      <c r="I18" s="3">
        <v>40</v>
      </c>
      <c r="J18" s="161" t="s">
        <v>2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89">
        <v>1250</v>
      </c>
      <c r="I19" s="3">
        <v>21</v>
      </c>
      <c r="J19" s="161" t="s">
        <v>25</v>
      </c>
      <c r="L19" s="439"/>
      <c r="M19" s="440" t="s">
        <v>184</v>
      </c>
      <c r="N19" s="42" t="s">
        <v>74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1180</v>
      </c>
      <c r="I20" s="3">
        <v>6</v>
      </c>
      <c r="J20" s="161" t="s">
        <v>13</v>
      </c>
      <c r="K20" s="121">
        <f>SUM(I4)</f>
        <v>33</v>
      </c>
      <c r="L20" s="161" t="s">
        <v>0</v>
      </c>
      <c r="M20" s="323">
        <v>26398</v>
      </c>
      <c r="N20" s="89">
        <f>SUM(H4)</f>
        <v>25715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185</v>
      </c>
      <c r="D21" s="59" t="s">
        <v>178</v>
      </c>
      <c r="E21" s="59" t="s">
        <v>41</v>
      </c>
      <c r="F21" s="59" t="s">
        <v>50</v>
      </c>
      <c r="G21" s="8" t="s">
        <v>175</v>
      </c>
      <c r="H21" s="88">
        <v>924</v>
      </c>
      <c r="I21" s="3">
        <v>15</v>
      </c>
      <c r="J21" s="161" t="s">
        <v>20</v>
      </c>
      <c r="K21" s="121">
        <f t="shared" ref="K21:K29" si="1">SUM(I5)</f>
        <v>9</v>
      </c>
      <c r="L21" s="3" t="s">
        <v>163</v>
      </c>
      <c r="M21" s="324">
        <v>16262</v>
      </c>
      <c r="N21" s="89">
        <f t="shared" ref="N21:N29" si="2">SUM(H5)</f>
        <v>15406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25715</v>
      </c>
      <c r="D22" s="98">
        <f>SUM(L4)</f>
        <v>16174</v>
      </c>
      <c r="E22" s="55">
        <f t="shared" ref="E22:E31" si="3">SUM(N20/M20*100)</f>
        <v>97.412682778998402</v>
      </c>
      <c r="F22" s="52">
        <f t="shared" ref="F22:F32" si="4">SUM(C22/D22*100)</f>
        <v>158.98973661431927</v>
      </c>
      <c r="G22" s="62"/>
      <c r="H22" s="88">
        <v>851</v>
      </c>
      <c r="I22" s="3">
        <v>2</v>
      </c>
      <c r="J22" s="161" t="s">
        <v>6</v>
      </c>
      <c r="K22" s="121">
        <f t="shared" si="1"/>
        <v>13</v>
      </c>
      <c r="L22" s="161" t="s">
        <v>7</v>
      </c>
      <c r="M22" s="324">
        <v>14720</v>
      </c>
      <c r="N22" s="89">
        <f t="shared" si="2"/>
        <v>13912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3" t="s">
        <v>163</v>
      </c>
      <c r="C23" s="43">
        <f t="shared" ref="C23:C31" si="5">SUM(H5)</f>
        <v>15406</v>
      </c>
      <c r="D23" s="98">
        <f t="shared" ref="D23:D31" si="6">SUM(L5)</f>
        <v>16502</v>
      </c>
      <c r="E23" s="55">
        <f t="shared" si="3"/>
        <v>94.736194809986472</v>
      </c>
      <c r="F23" s="52">
        <f t="shared" si="4"/>
        <v>93.358380802326991</v>
      </c>
      <c r="G23" s="62"/>
      <c r="H23" s="292">
        <v>649</v>
      </c>
      <c r="I23" s="3">
        <v>18</v>
      </c>
      <c r="J23" s="161" t="s">
        <v>22</v>
      </c>
      <c r="K23" s="121">
        <f t="shared" si="1"/>
        <v>34</v>
      </c>
      <c r="L23" s="161" t="s">
        <v>1</v>
      </c>
      <c r="M23" s="324">
        <v>10062</v>
      </c>
      <c r="N23" s="89">
        <f t="shared" si="2"/>
        <v>10448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161" t="s">
        <v>7</v>
      </c>
      <c r="C24" s="43">
        <f t="shared" si="5"/>
        <v>13912</v>
      </c>
      <c r="D24" s="98">
        <f t="shared" si="6"/>
        <v>14564</v>
      </c>
      <c r="E24" s="55">
        <f t="shared" si="3"/>
        <v>94.510869565217391</v>
      </c>
      <c r="F24" s="52">
        <f t="shared" si="4"/>
        <v>95.523207909914859</v>
      </c>
      <c r="G24" s="62"/>
      <c r="H24" s="88">
        <v>486</v>
      </c>
      <c r="I24" s="3">
        <v>38</v>
      </c>
      <c r="J24" s="161" t="s">
        <v>38</v>
      </c>
      <c r="K24" s="121">
        <f t="shared" si="1"/>
        <v>24</v>
      </c>
      <c r="L24" s="161" t="s">
        <v>28</v>
      </c>
      <c r="M24" s="324">
        <v>6932</v>
      </c>
      <c r="N24" s="89">
        <f t="shared" si="2"/>
        <v>7033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1</v>
      </c>
      <c r="C25" s="43">
        <f t="shared" si="5"/>
        <v>10448</v>
      </c>
      <c r="D25" s="98">
        <f t="shared" si="6"/>
        <v>9081</v>
      </c>
      <c r="E25" s="55">
        <f t="shared" si="3"/>
        <v>103.83621546412245</v>
      </c>
      <c r="F25" s="52">
        <f t="shared" si="4"/>
        <v>115.05340821495429</v>
      </c>
      <c r="G25" s="62"/>
      <c r="H25" s="88">
        <v>335</v>
      </c>
      <c r="I25" s="3">
        <v>31</v>
      </c>
      <c r="J25" s="3" t="s">
        <v>63</v>
      </c>
      <c r="K25" s="121">
        <f t="shared" si="1"/>
        <v>25</v>
      </c>
      <c r="L25" s="161" t="s">
        <v>29</v>
      </c>
      <c r="M25" s="324">
        <v>5147</v>
      </c>
      <c r="N25" s="89">
        <f t="shared" si="2"/>
        <v>5152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7033</v>
      </c>
      <c r="D26" s="98">
        <f t="shared" si="6"/>
        <v>6925</v>
      </c>
      <c r="E26" s="55">
        <f t="shared" si="3"/>
        <v>101.45701096364685</v>
      </c>
      <c r="F26" s="52">
        <f t="shared" si="4"/>
        <v>101.55956678700362</v>
      </c>
      <c r="G26" s="72"/>
      <c r="H26" s="292">
        <v>325</v>
      </c>
      <c r="I26" s="3">
        <v>14</v>
      </c>
      <c r="J26" s="161" t="s">
        <v>19</v>
      </c>
      <c r="K26" s="121">
        <f t="shared" si="1"/>
        <v>1</v>
      </c>
      <c r="L26" s="161" t="s">
        <v>4</v>
      </c>
      <c r="M26" s="324">
        <v>3249</v>
      </c>
      <c r="N26" s="89">
        <f t="shared" si="2"/>
        <v>3384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5152</v>
      </c>
      <c r="D27" s="98">
        <f t="shared" si="6"/>
        <v>6010</v>
      </c>
      <c r="E27" s="55">
        <f t="shared" si="3"/>
        <v>100.09714396735963</v>
      </c>
      <c r="F27" s="52">
        <f t="shared" si="4"/>
        <v>85.723793677204668</v>
      </c>
      <c r="G27" s="76"/>
      <c r="H27" s="88">
        <v>145</v>
      </c>
      <c r="I27" s="3">
        <v>11</v>
      </c>
      <c r="J27" s="161" t="s">
        <v>17</v>
      </c>
      <c r="K27" s="121">
        <f t="shared" si="1"/>
        <v>17</v>
      </c>
      <c r="L27" s="161" t="s">
        <v>21</v>
      </c>
      <c r="M27" s="324">
        <v>3196</v>
      </c>
      <c r="N27" s="89">
        <f t="shared" si="2"/>
        <v>3187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4</v>
      </c>
      <c r="C28" s="43">
        <f t="shared" si="5"/>
        <v>3384</v>
      </c>
      <c r="D28" s="98">
        <f t="shared" si="6"/>
        <v>3124</v>
      </c>
      <c r="E28" s="55">
        <f t="shared" si="3"/>
        <v>104.15512465373962</v>
      </c>
      <c r="F28" s="52">
        <f t="shared" si="4"/>
        <v>108.32266325224072</v>
      </c>
      <c r="G28" s="62"/>
      <c r="H28" s="292">
        <v>52</v>
      </c>
      <c r="I28" s="3">
        <v>29</v>
      </c>
      <c r="J28" s="161" t="s">
        <v>54</v>
      </c>
      <c r="K28" s="121">
        <f t="shared" si="1"/>
        <v>22</v>
      </c>
      <c r="L28" s="161" t="s">
        <v>26</v>
      </c>
      <c r="M28" s="324">
        <v>2731</v>
      </c>
      <c r="N28" s="89">
        <f t="shared" si="2"/>
        <v>3131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21</v>
      </c>
      <c r="C29" s="43">
        <f t="shared" si="5"/>
        <v>3187</v>
      </c>
      <c r="D29" s="98">
        <f t="shared" si="6"/>
        <v>3128</v>
      </c>
      <c r="E29" s="55">
        <f t="shared" si="3"/>
        <v>99.718397997496865</v>
      </c>
      <c r="F29" s="52">
        <f t="shared" si="4"/>
        <v>101.88618925831202</v>
      </c>
      <c r="G29" s="73"/>
      <c r="H29" s="88">
        <v>33</v>
      </c>
      <c r="I29" s="3">
        <v>5</v>
      </c>
      <c r="J29" s="161" t="s">
        <v>12</v>
      </c>
      <c r="K29" s="182">
        <f t="shared" si="1"/>
        <v>26</v>
      </c>
      <c r="L29" s="163" t="s">
        <v>30</v>
      </c>
      <c r="M29" s="325">
        <v>2772</v>
      </c>
      <c r="N29" s="89">
        <f t="shared" si="2"/>
        <v>2603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26</v>
      </c>
      <c r="C30" s="43">
        <f t="shared" si="5"/>
        <v>3131</v>
      </c>
      <c r="D30" s="98">
        <f t="shared" si="6"/>
        <v>4470</v>
      </c>
      <c r="E30" s="55">
        <f t="shared" si="3"/>
        <v>114.64664957890882</v>
      </c>
      <c r="F30" s="52">
        <f t="shared" si="4"/>
        <v>70.044742729306492</v>
      </c>
      <c r="G30" s="72"/>
      <c r="H30" s="88">
        <v>25</v>
      </c>
      <c r="I30" s="3">
        <v>4</v>
      </c>
      <c r="J30" s="161" t="s">
        <v>11</v>
      </c>
      <c r="K30" s="115"/>
      <c r="L30" s="335" t="s">
        <v>106</v>
      </c>
      <c r="M30" s="326">
        <v>105336</v>
      </c>
      <c r="N30" s="89">
        <f>SUM(H44)</f>
        <v>104351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30</v>
      </c>
      <c r="C31" s="43">
        <f t="shared" si="5"/>
        <v>2603</v>
      </c>
      <c r="D31" s="98">
        <f t="shared" si="6"/>
        <v>1365</v>
      </c>
      <c r="E31" s="56">
        <f t="shared" si="3"/>
        <v>93.903318903318905</v>
      </c>
      <c r="F31" s="63">
        <f t="shared" si="4"/>
        <v>190.69597069597071</v>
      </c>
      <c r="G31" s="75"/>
      <c r="H31" s="88">
        <v>25</v>
      </c>
      <c r="I31" s="3">
        <v>27</v>
      </c>
      <c r="J31" s="161" t="s">
        <v>31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104351</v>
      </c>
      <c r="D32" s="67">
        <f>SUM(L14)</f>
        <v>99138</v>
      </c>
      <c r="E32" s="68">
        <f>SUM(N30/M30*100)</f>
        <v>99.064897091212885</v>
      </c>
      <c r="F32" s="63">
        <f t="shared" si="4"/>
        <v>105.25832677681615</v>
      </c>
      <c r="G32" s="83">
        <v>90.3</v>
      </c>
      <c r="H32" s="89">
        <v>8</v>
      </c>
      <c r="I32" s="3">
        <v>28</v>
      </c>
      <c r="J32" s="161" t="s">
        <v>32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8</v>
      </c>
      <c r="I33" s="3">
        <v>32</v>
      </c>
      <c r="J33" s="161" t="s">
        <v>35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3</v>
      </c>
      <c r="J34" s="161" t="s">
        <v>10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7</v>
      </c>
      <c r="J35" s="161" t="s">
        <v>14</v>
      </c>
      <c r="K35" s="45"/>
      <c r="L35" s="42"/>
      <c r="M35" s="26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8</v>
      </c>
      <c r="J36" s="161" t="s">
        <v>15</v>
      </c>
      <c r="K36" s="45"/>
      <c r="L36" s="42"/>
      <c r="M36" s="26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10</v>
      </c>
      <c r="J37" s="161" t="s">
        <v>16</v>
      </c>
      <c r="K37" s="45"/>
      <c r="L37" s="42"/>
      <c r="M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19</v>
      </c>
      <c r="J38" s="161" t="s">
        <v>23</v>
      </c>
      <c r="K38" s="45"/>
      <c r="L38" s="42"/>
      <c r="M38" s="26"/>
      <c r="R38" s="48"/>
      <c r="S38" s="26"/>
      <c r="T38" s="26"/>
      <c r="U38" s="26"/>
      <c r="V38" s="26"/>
    </row>
    <row r="39" spans="3:30" ht="13.5" customHeight="1" x14ac:dyDescent="0.15">
      <c r="H39" s="88">
        <v>0</v>
      </c>
      <c r="I39" s="3">
        <v>23</v>
      </c>
      <c r="J39" s="161" t="s">
        <v>27</v>
      </c>
      <c r="K39" s="45"/>
      <c r="R39" s="48"/>
      <c r="S39" s="26"/>
      <c r="T39" s="26"/>
      <c r="U39" s="26"/>
      <c r="V39" s="26"/>
    </row>
    <row r="40" spans="3:30" ht="13.5" customHeight="1" x14ac:dyDescent="0.15">
      <c r="H40" s="292">
        <v>0</v>
      </c>
      <c r="I40" s="3">
        <v>30</v>
      </c>
      <c r="J40" s="161" t="s">
        <v>33</v>
      </c>
      <c r="K40" s="45"/>
      <c r="L40" s="47"/>
      <c r="M40" s="390"/>
      <c r="R40" s="48"/>
      <c r="S40" s="26"/>
      <c r="T40" s="26"/>
      <c r="U40" s="26"/>
      <c r="V40" s="26"/>
    </row>
    <row r="41" spans="3:30" ht="13.5" customHeight="1" x14ac:dyDescent="0.15">
      <c r="H41" s="88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104351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J47" s="46"/>
      <c r="L47" s="40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185</v>
      </c>
      <c r="I48" s="3"/>
      <c r="J48" s="179" t="s">
        <v>103</v>
      </c>
      <c r="K48" s="81"/>
      <c r="L48" s="299" t="s">
        <v>181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98</v>
      </c>
      <c r="I49" s="3"/>
      <c r="J49" s="145" t="s">
        <v>9</v>
      </c>
      <c r="K49" s="99"/>
      <c r="L49" s="95" t="s">
        <v>98</v>
      </c>
      <c r="M49" s="403"/>
      <c r="N49" s="404"/>
      <c r="R49" s="48"/>
      <c r="S49" s="26"/>
      <c r="T49" s="26"/>
      <c r="U49" s="26"/>
      <c r="V49" s="26"/>
    </row>
    <row r="50" spans="1:22" ht="13.5" customHeight="1" x14ac:dyDescent="0.15">
      <c r="H50" s="89">
        <v>430118</v>
      </c>
      <c r="I50" s="161">
        <v>17</v>
      </c>
      <c r="J50" s="161" t="s">
        <v>21</v>
      </c>
      <c r="K50" s="124">
        <f>SUM(I50)</f>
        <v>17</v>
      </c>
      <c r="L50" s="300">
        <v>300759</v>
      </c>
      <c r="M50" s="403"/>
      <c r="N50" s="404"/>
      <c r="O50" s="26"/>
      <c r="R50" s="48"/>
      <c r="S50" s="26"/>
      <c r="T50" s="26"/>
      <c r="U50" s="26"/>
      <c r="V50" s="26"/>
    </row>
    <row r="51" spans="1:22" ht="13.5" customHeight="1" x14ac:dyDescent="0.15">
      <c r="H51" s="88">
        <v>124572</v>
      </c>
      <c r="I51" s="161">
        <v>36</v>
      </c>
      <c r="J51" s="161" t="s">
        <v>5</v>
      </c>
      <c r="K51" s="124">
        <f t="shared" ref="K51:K59" si="7">SUM(I51)</f>
        <v>36</v>
      </c>
      <c r="L51" s="300">
        <v>113138</v>
      </c>
      <c r="M51" s="403"/>
      <c r="N51" s="404"/>
      <c r="O51" s="26"/>
      <c r="R51" s="48"/>
      <c r="S51" s="26"/>
      <c r="T51" s="26"/>
      <c r="U51" s="26"/>
      <c r="V51" s="26"/>
    </row>
    <row r="52" spans="1:22" ht="13.5" customHeight="1" x14ac:dyDescent="0.15">
      <c r="H52" s="292">
        <v>40445</v>
      </c>
      <c r="I52" s="161">
        <v>40</v>
      </c>
      <c r="J52" s="161" t="s">
        <v>2</v>
      </c>
      <c r="K52" s="124">
        <f t="shared" si="7"/>
        <v>40</v>
      </c>
      <c r="L52" s="300">
        <v>30942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26815</v>
      </c>
      <c r="I53" s="161">
        <v>16</v>
      </c>
      <c r="J53" s="161" t="s">
        <v>3</v>
      </c>
      <c r="K53" s="124">
        <f t="shared" si="7"/>
        <v>16</v>
      </c>
      <c r="L53" s="300">
        <v>45938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185</v>
      </c>
      <c r="D54" s="59" t="s">
        <v>178</v>
      </c>
      <c r="E54" s="59" t="s">
        <v>41</v>
      </c>
      <c r="F54" s="59" t="s">
        <v>50</v>
      </c>
      <c r="G54" s="8" t="s">
        <v>175</v>
      </c>
      <c r="H54" s="88">
        <v>22600</v>
      </c>
      <c r="I54" s="161">
        <v>38</v>
      </c>
      <c r="J54" s="161" t="s">
        <v>38</v>
      </c>
      <c r="K54" s="124">
        <f t="shared" si="7"/>
        <v>38</v>
      </c>
      <c r="L54" s="300">
        <v>26613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430118</v>
      </c>
      <c r="D55" s="5">
        <f t="shared" ref="D55:D64" si="8">SUM(L50)</f>
        <v>300759</v>
      </c>
      <c r="E55" s="52">
        <f>SUM(N66/M66*100)</f>
        <v>99.815508002775502</v>
      </c>
      <c r="F55" s="52">
        <f t="shared" ref="F55:F65" si="9">SUM(C55/D55*100)</f>
        <v>143.01084921814476</v>
      </c>
      <c r="G55" s="62"/>
      <c r="H55" s="292">
        <v>19219</v>
      </c>
      <c r="I55" s="161">
        <v>24</v>
      </c>
      <c r="J55" s="161" t="s">
        <v>28</v>
      </c>
      <c r="K55" s="124">
        <f t="shared" si="7"/>
        <v>24</v>
      </c>
      <c r="L55" s="300">
        <v>20047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124572</v>
      </c>
      <c r="D56" s="5">
        <f t="shared" si="8"/>
        <v>113138</v>
      </c>
      <c r="E56" s="52">
        <f t="shared" ref="E56:E65" si="11">SUM(N67/M67*100)</f>
        <v>99.442803544344216</v>
      </c>
      <c r="F56" s="52">
        <f t="shared" si="9"/>
        <v>110.1062419346285</v>
      </c>
      <c r="G56" s="62"/>
      <c r="H56" s="88">
        <v>18023</v>
      </c>
      <c r="I56" s="161">
        <v>25</v>
      </c>
      <c r="J56" s="161" t="s">
        <v>29</v>
      </c>
      <c r="K56" s="124">
        <f t="shared" si="7"/>
        <v>25</v>
      </c>
      <c r="L56" s="300">
        <v>14405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2</v>
      </c>
      <c r="C57" s="43">
        <f t="shared" si="10"/>
        <v>40445</v>
      </c>
      <c r="D57" s="5">
        <f t="shared" si="8"/>
        <v>30942</v>
      </c>
      <c r="E57" s="52">
        <f t="shared" si="11"/>
        <v>104.01182975440402</v>
      </c>
      <c r="F57" s="52">
        <f t="shared" si="9"/>
        <v>130.71230043306832</v>
      </c>
      <c r="G57" s="62"/>
      <c r="H57" s="292">
        <v>14485</v>
      </c>
      <c r="I57" s="161">
        <v>26</v>
      </c>
      <c r="J57" s="161" t="s">
        <v>30</v>
      </c>
      <c r="K57" s="124">
        <f t="shared" si="7"/>
        <v>26</v>
      </c>
      <c r="L57" s="300">
        <v>17131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</v>
      </c>
      <c r="C58" s="43">
        <f t="shared" si="10"/>
        <v>26815</v>
      </c>
      <c r="D58" s="5">
        <f t="shared" si="8"/>
        <v>45938</v>
      </c>
      <c r="E58" s="52">
        <f t="shared" si="11"/>
        <v>110.73714639686145</v>
      </c>
      <c r="F58" s="52">
        <f t="shared" si="9"/>
        <v>58.37215377247594</v>
      </c>
      <c r="G58" s="62"/>
      <c r="H58" s="379">
        <v>12439</v>
      </c>
      <c r="I58" s="163">
        <v>37</v>
      </c>
      <c r="J58" s="163" t="s">
        <v>37</v>
      </c>
      <c r="K58" s="124">
        <f t="shared" si="7"/>
        <v>37</v>
      </c>
      <c r="L58" s="298">
        <v>14598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38</v>
      </c>
      <c r="C59" s="43">
        <f t="shared" si="10"/>
        <v>22600</v>
      </c>
      <c r="D59" s="5">
        <f t="shared" si="8"/>
        <v>26613</v>
      </c>
      <c r="E59" s="52">
        <f t="shared" si="11"/>
        <v>94.94601520816704</v>
      </c>
      <c r="F59" s="52">
        <f t="shared" si="9"/>
        <v>84.920903317927326</v>
      </c>
      <c r="G59" s="72"/>
      <c r="H59" s="433">
        <v>8653</v>
      </c>
      <c r="I59" s="163">
        <v>33</v>
      </c>
      <c r="J59" s="163" t="s">
        <v>0</v>
      </c>
      <c r="K59" s="124">
        <f t="shared" si="7"/>
        <v>33</v>
      </c>
      <c r="L59" s="298">
        <v>10322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28</v>
      </c>
      <c r="C60" s="43">
        <f t="shared" si="10"/>
        <v>19219</v>
      </c>
      <c r="D60" s="5">
        <f t="shared" si="8"/>
        <v>20047</v>
      </c>
      <c r="E60" s="52">
        <f t="shared" si="11"/>
        <v>102.824888984003</v>
      </c>
      <c r="F60" s="52">
        <f t="shared" si="9"/>
        <v>95.869706190452447</v>
      </c>
      <c r="G60" s="62"/>
      <c r="H60" s="386">
        <v>8016</v>
      </c>
      <c r="I60" s="223">
        <v>1</v>
      </c>
      <c r="J60" s="223" t="s">
        <v>4</v>
      </c>
      <c r="K60" s="81" t="s">
        <v>8</v>
      </c>
      <c r="L60" s="302">
        <v>626634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29</v>
      </c>
      <c r="C61" s="43">
        <f t="shared" si="10"/>
        <v>18023</v>
      </c>
      <c r="D61" s="5">
        <f t="shared" si="8"/>
        <v>14405</v>
      </c>
      <c r="E61" s="52">
        <f t="shared" si="11"/>
        <v>96.281852663069614</v>
      </c>
      <c r="F61" s="52">
        <f t="shared" si="9"/>
        <v>125.11627906976743</v>
      </c>
      <c r="G61" s="62"/>
      <c r="H61" s="88">
        <v>7573</v>
      </c>
      <c r="I61" s="161">
        <v>30</v>
      </c>
      <c r="J61" s="161" t="s">
        <v>97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30</v>
      </c>
      <c r="C62" s="43">
        <f t="shared" si="10"/>
        <v>14485</v>
      </c>
      <c r="D62" s="5">
        <f t="shared" si="8"/>
        <v>17131</v>
      </c>
      <c r="E62" s="52">
        <f t="shared" si="11"/>
        <v>90.103259517292855</v>
      </c>
      <c r="F62" s="52">
        <f t="shared" si="9"/>
        <v>84.554316735742219</v>
      </c>
      <c r="G62" s="73"/>
      <c r="H62" s="88">
        <v>6589</v>
      </c>
      <c r="I62" s="161">
        <v>34</v>
      </c>
      <c r="J62" s="161" t="s">
        <v>1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37</v>
      </c>
      <c r="C63" s="43">
        <f t="shared" si="10"/>
        <v>12439</v>
      </c>
      <c r="D63" s="5">
        <f t="shared" si="8"/>
        <v>14598</v>
      </c>
      <c r="E63" s="52">
        <f t="shared" si="11"/>
        <v>88.533807829181498</v>
      </c>
      <c r="F63" s="52">
        <f t="shared" si="9"/>
        <v>85.210302781202913</v>
      </c>
      <c r="G63" s="72"/>
      <c r="H63" s="88">
        <v>6553</v>
      </c>
      <c r="I63" s="161">
        <v>14</v>
      </c>
      <c r="J63" s="161" t="s">
        <v>19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0</v>
      </c>
      <c r="C64" s="43">
        <f t="shared" si="10"/>
        <v>8653</v>
      </c>
      <c r="D64" s="5">
        <f t="shared" si="8"/>
        <v>10322</v>
      </c>
      <c r="E64" s="57">
        <f t="shared" si="11"/>
        <v>80.83893871449925</v>
      </c>
      <c r="F64" s="52">
        <f t="shared" si="9"/>
        <v>83.830652974229807</v>
      </c>
      <c r="G64" s="75"/>
      <c r="H64" s="123">
        <v>6491</v>
      </c>
      <c r="I64" s="161">
        <v>35</v>
      </c>
      <c r="J64" s="161" t="s">
        <v>36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769672</v>
      </c>
      <c r="D65" s="67">
        <f>SUM(L60)</f>
        <v>626634</v>
      </c>
      <c r="E65" s="70">
        <f t="shared" si="11"/>
        <v>99.281258545696588</v>
      </c>
      <c r="F65" s="70">
        <f t="shared" si="9"/>
        <v>122.82640265290425</v>
      </c>
      <c r="G65" s="83">
        <v>67.599999999999994</v>
      </c>
      <c r="H65" s="410">
        <v>4979</v>
      </c>
      <c r="I65" s="161">
        <v>15</v>
      </c>
      <c r="J65" s="161" t="s">
        <v>20</v>
      </c>
      <c r="L65" s="439"/>
      <c r="M65" s="441" t="s">
        <v>210</v>
      </c>
      <c r="N65" t="s">
        <v>74</v>
      </c>
      <c r="R65" s="48"/>
      <c r="S65" s="26"/>
      <c r="T65" s="26"/>
      <c r="U65" s="26"/>
      <c r="V65" s="26"/>
    </row>
    <row r="66" spans="1:22" ht="13.5" customHeight="1" x14ac:dyDescent="0.15">
      <c r="H66" s="88">
        <v>4156</v>
      </c>
      <c r="I66" s="161">
        <v>29</v>
      </c>
      <c r="J66" s="161" t="s">
        <v>54</v>
      </c>
      <c r="K66" s="117">
        <f>SUM(I50)</f>
        <v>17</v>
      </c>
      <c r="L66" s="161" t="s">
        <v>21</v>
      </c>
      <c r="M66" s="311">
        <v>430913</v>
      </c>
      <c r="N66" s="89">
        <f>SUM(H50)</f>
        <v>430118</v>
      </c>
      <c r="R66" s="48"/>
      <c r="S66" s="26"/>
      <c r="T66" s="26"/>
      <c r="U66" s="26"/>
      <c r="V66" s="26"/>
    </row>
    <row r="67" spans="1:22" ht="13.5" customHeight="1" x14ac:dyDescent="0.15">
      <c r="H67" s="88">
        <v>2872</v>
      </c>
      <c r="I67" s="161">
        <v>21</v>
      </c>
      <c r="J67" s="161" t="s">
        <v>25</v>
      </c>
      <c r="K67" s="117">
        <f t="shared" ref="K67:K75" si="12">SUM(I51)</f>
        <v>36</v>
      </c>
      <c r="L67" s="161" t="s">
        <v>5</v>
      </c>
      <c r="M67" s="309">
        <v>125270</v>
      </c>
      <c r="N67" s="89">
        <f t="shared" ref="N67:N75" si="13">SUM(H51)</f>
        <v>124572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1715</v>
      </c>
      <c r="I68" s="161">
        <v>39</v>
      </c>
      <c r="J68" s="161" t="s">
        <v>39</v>
      </c>
      <c r="K68" s="117">
        <f t="shared" si="12"/>
        <v>40</v>
      </c>
      <c r="L68" s="161" t="s">
        <v>2</v>
      </c>
      <c r="M68" s="309">
        <v>38885</v>
      </c>
      <c r="N68" s="89">
        <f t="shared" si="13"/>
        <v>40445</v>
      </c>
      <c r="R68" s="48"/>
      <c r="S68" s="26"/>
      <c r="T68" s="26"/>
      <c r="U68" s="26"/>
      <c r="V68" s="26"/>
    </row>
    <row r="69" spans="1:22" ht="13.5" customHeight="1" x14ac:dyDescent="0.15">
      <c r="H69" s="88">
        <v>1070</v>
      </c>
      <c r="I69" s="161">
        <v>13</v>
      </c>
      <c r="J69" s="161" t="s">
        <v>7</v>
      </c>
      <c r="K69" s="117">
        <f t="shared" si="12"/>
        <v>16</v>
      </c>
      <c r="L69" s="161" t="s">
        <v>3</v>
      </c>
      <c r="M69" s="309">
        <v>24215</v>
      </c>
      <c r="N69" s="89">
        <f t="shared" si="13"/>
        <v>26815</v>
      </c>
      <c r="R69" s="48"/>
      <c r="S69" s="26"/>
      <c r="T69" s="26"/>
      <c r="U69" s="26"/>
      <c r="V69" s="26"/>
    </row>
    <row r="70" spans="1:22" ht="13.5" customHeight="1" x14ac:dyDescent="0.15">
      <c r="H70" s="88">
        <v>567</v>
      </c>
      <c r="I70" s="161">
        <v>2</v>
      </c>
      <c r="J70" s="161" t="s">
        <v>6</v>
      </c>
      <c r="K70" s="117">
        <f t="shared" si="12"/>
        <v>38</v>
      </c>
      <c r="L70" s="161" t="s">
        <v>38</v>
      </c>
      <c r="M70" s="309">
        <v>23803</v>
      </c>
      <c r="N70" s="89">
        <f t="shared" si="13"/>
        <v>22600</v>
      </c>
      <c r="R70" s="48"/>
      <c r="S70" s="26"/>
      <c r="T70" s="26"/>
      <c r="U70" s="26"/>
      <c r="V70" s="26"/>
    </row>
    <row r="71" spans="1:22" ht="13.5" customHeight="1" x14ac:dyDescent="0.15">
      <c r="H71" s="88">
        <v>357</v>
      </c>
      <c r="I71" s="161">
        <v>9</v>
      </c>
      <c r="J71" s="3" t="s">
        <v>163</v>
      </c>
      <c r="K71" s="117">
        <f t="shared" si="12"/>
        <v>24</v>
      </c>
      <c r="L71" s="161" t="s">
        <v>28</v>
      </c>
      <c r="M71" s="309">
        <v>18691</v>
      </c>
      <c r="N71" s="89">
        <f t="shared" si="13"/>
        <v>19219</v>
      </c>
      <c r="R71" s="48"/>
      <c r="S71" s="26"/>
      <c r="T71" s="26"/>
      <c r="U71" s="26"/>
      <c r="V71" s="26"/>
    </row>
    <row r="72" spans="1:22" ht="13.5" customHeight="1" x14ac:dyDescent="0.15">
      <c r="H72" s="88">
        <v>326</v>
      </c>
      <c r="I72" s="161">
        <v>11</v>
      </c>
      <c r="J72" s="161" t="s">
        <v>17</v>
      </c>
      <c r="K72" s="117">
        <f t="shared" si="12"/>
        <v>25</v>
      </c>
      <c r="L72" s="161" t="s">
        <v>29</v>
      </c>
      <c r="M72" s="309">
        <v>18719</v>
      </c>
      <c r="N72" s="89">
        <f t="shared" si="13"/>
        <v>18023</v>
      </c>
      <c r="R72" s="48"/>
      <c r="S72" s="26"/>
      <c r="T72" s="26"/>
      <c r="U72" s="26"/>
      <c r="V72" s="26"/>
    </row>
    <row r="73" spans="1:22" ht="13.5" customHeight="1" x14ac:dyDescent="0.15">
      <c r="H73" s="88">
        <v>308</v>
      </c>
      <c r="I73" s="161">
        <v>22</v>
      </c>
      <c r="J73" s="161" t="s">
        <v>26</v>
      </c>
      <c r="K73" s="117">
        <f t="shared" si="12"/>
        <v>26</v>
      </c>
      <c r="L73" s="161" t="s">
        <v>30</v>
      </c>
      <c r="M73" s="309">
        <v>16076</v>
      </c>
      <c r="N73" s="89">
        <f t="shared" si="13"/>
        <v>14485</v>
      </c>
      <c r="R73" s="48"/>
      <c r="S73" s="26"/>
      <c r="T73" s="26"/>
      <c r="U73" s="26"/>
      <c r="V73" s="26"/>
    </row>
    <row r="74" spans="1:22" ht="13.5" customHeight="1" x14ac:dyDescent="0.15">
      <c r="H74" s="88">
        <v>301</v>
      </c>
      <c r="I74" s="161">
        <v>27</v>
      </c>
      <c r="J74" s="161" t="s">
        <v>31</v>
      </c>
      <c r="K74" s="117">
        <f t="shared" si="12"/>
        <v>37</v>
      </c>
      <c r="L74" s="163" t="s">
        <v>37</v>
      </c>
      <c r="M74" s="310">
        <v>14050</v>
      </c>
      <c r="N74" s="89">
        <f t="shared" si="13"/>
        <v>12439</v>
      </c>
      <c r="R74" s="48"/>
      <c r="S74" s="26"/>
      <c r="T74" s="26"/>
      <c r="U74" s="26"/>
      <c r="V74" s="26"/>
    </row>
    <row r="75" spans="1:22" ht="13.5" customHeight="1" thickBot="1" x14ac:dyDescent="0.2">
      <c r="H75" s="195">
        <v>210</v>
      </c>
      <c r="I75" s="161">
        <v>28</v>
      </c>
      <c r="J75" s="161" t="s">
        <v>32</v>
      </c>
      <c r="K75" s="117">
        <f t="shared" si="12"/>
        <v>33</v>
      </c>
      <c r="L75" s="163" t="s">
        <v>0</v>
      </c>
      <c r="M75" s="310">
        <v>10704</v>
      </c>
      <c r="N75" s="167">
        <f t="shared" si="13"/>
        <v>8653</v>
      </c>
      <c r="R75" s="48"/>
      <c r="S75" s="26"/>
      <c r="T75" s="26"/>
      <c r="U75" s="26"/>
      <c r="V75" s="26"/>
    </row>
    <row r="76" spans="1:22" ht="13.5" customHeight="1" thickTop="1" x14ac:dyDescent="0.15">
      <c r="H76" s="292">
        <v>111</v>
      </c>
      <c r="I76" s="161">
        <v>23</v>
      </c>
      <c r="J76" s="161" t="s">
        <v>27</v>
      </c>
      <c r="K76" s="3"/>
      <c r="L76" s="335" t="s">
        <v>106</v>
      </c>
      <c r="M76" s="340">
        <v>775244</v>
      </c>
      <c r="N76" s="172">
        <f>SUM(H90)</f>
        <v>769672</v>
      </c>
      <c r="R76" s="48"/>
      <c r="S76" s="26"/>
      <c r="T76" s="26"/>
      <c r="U76" s="26"/>
      <c r="V76" s="26"/>
    </row>
    <row r="77" spans="1:22" ht="13.5" customHeight="1" x14ac:dyDescent="0.15">
      <c r="H77" s="88">
        <v>61</v>
      </c>
      <c r="I77" s="161">
        <v>4</v>
      </c>
      <c r="J77" s="161" t="s">
        <v>11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48</v>
      </c>
      <c r="I78" s="161">
        <v>18</v>
      </c>
      <c r="J78" s="161" t="s">
        <v>22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3</v>
      </c>
      <c r="J79" s="161" t="s">
        <v>10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5</v>
      </c>
      <c r="J80" s="161" t="s">
        <v>12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89">
        <v>0</v>
      </c>
      <c r="I81" s="161">
        <v>6</v>
      </c>
      <c r="J81" s="161" t="s">
        <v>13</v>
      </c>
      <c r="K81" s="45"/>
      <c r="L81" s="42"/>
      <c r="M81" s="26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7</v>
      </c>
      <c r="J82" s="161" t="s">
        <v>14</v>
      </c>
      <c r="K82" s="45"/>
      <c r="L82" s="42"/>
      <c r="M82" s="26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8</v>
      </c>
      <c r="J83" s="161" t="s">
        <v>15</v>
      </c>
      <c r="K83" s="45"/>
      <c r="L83" s="42"/>
      <c r="M83" s="26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10</v>
      </c>
      <c r="J84" s="161" t="s">
        <v>16</v>
      </c>
      <c r="K84" s="45"/>
      <c r="L84" s="42"/>
      <c r="M84" s="26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47"/>
      <c r="M86" s="390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292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769672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0:Z73"/>
  <sheetViews>
    <sheetView workbookViewId="0">
      <selection activeCell="L71" sqref="L71"/>
    </sheetView>
  </sheetViews>
  <sheetFormatPr defaultRowHeight="13.5" x14ac:dyDescent="0.15"/>
  <cols>
    <col min="1" max="1" width="9.375" customWidth="1"/>
    <col min="2" max="2" width="6.625" customWidth="1"/>
    <col min="3" max="3" width="6.875" customWidth="1"/>
    <col min="4" max="4" width="6.125" customWidth="1"/>
    <col min="5" max="5" width="6.625" customWidth="1"/>
    <col min="6" max="13" width="6.125" customWidth="1"/>
    <col min="14" max="14" width="8.625" customWidth="1"/>
    <col min="15" max="15" width="8.375" customWidth="1"/>
    <col min="16" max="16" width="5" customWidth="1"/>
    <col min="17" max="17" width="11.25" style="150" customWidth="1"/>
    <col min="18" max="18" width="12.5" customWidth="1"/>
    <col min="19" max="26" width="7.625" customWidth="1"/>
  </cols>
  <sheetData>
    <row r="10" spans="1:15" x14ac:dyDescent="0.15">
      <c r="O10" s="18"/>
    </row>
    <row r="15" spans="1:15" ht="12.75" customHeight="1" x14ac:dyDescent="0.15"/>
    <row r="16" spans="1:15" ht="11.1" customHeight="1" x14ac:dyDescent="0.15">
      <c r="A16" s="12"/>
      <c r="B16" s="149" t="s">
        <v>87</v>
      </c>
      <c r="C16" s="149" t="s">
        <v>88</v>
      </c>
      <c r="D16" s="149" t="s">
        <v>89</v>
      </c>
      <c r="E16" s="149" t="s">
        <v>78</v>
      </c>
      <c r="F16" s="149" t="s">
        <v>79</v>
      </c>
      <c r="G16" s="149" t="s">
        <v>80</v>
      </c>
      <c r="H16" s="149" t="s">
        <v>81</v>
      </c>
      <c r="I16" s="149" t="s">
        <v>82</v>
      </c>
      <c r="J16" s="149" t="s">
        <v>83</v>
      </c>
      <c r="K16" s="149" t="s">
        <v>84</v>
      </c>
      <c r="L16" s="149" t="s">
        <v>85</v>
      </c>
      <c r="M16" s="204" t="s">
        <v>86</v>
      </c>
      <c r="N16" s="206" t="s">
        <v>120</v>
      </c>
      <c r="O16" s="149" t="s">
        <v>122</v>
      </c>
    </row>
    <row r="17" spans="1:25" ht="11.1" customHeight="1" x14ac:dyDescent="0.15">
      <c r="A17" s="6" t="s">
        <v>172</v>
      </c>
      <c r="B17" s="146">
        <v>67.599999999999994</v>
      </c>
      <c r="C17" s="146">
        <v>77.900000000000006</v>
      </c>
      <c r="D17" s="146">
        <v>84.6</v>
      </c>
      <c r="E17" s="146">
        <v>82.2</v>
      </c>
      <c r="F17" s="146">
        <v>73.400000000000006</v>
      </c>
      <c r="G17" s="146">
        <v>80.5</v>
      </c>
      <c r="H17" s="148">
        <v>83.7</v>
      </c>
      <c r="I17" s="146">
        <v>78.400000000000006</v>
      </c>
      <c r="J17" s="146">
        <v>74.3</v>
      </c>
      <c r="K17" s="146">
        <v>69.400000000000006</v>
      </c>
      <c r="L17" s="146">
        <v>69.599999999999994</v>
      </c>
      <c r="M17" s="147">
        <v>68.099999999999994</v>
      </c>
      <c r="N17" s="208">
        <f>SUM(B17:M17)</f>
        <v>909.7</v>
      </c>
      <c r="O17" s="207">
        <v>97.4</v>
      </c>
      <c r="P17" s="143"/>
      <c r="Q17" s="209"/>
      <c r="R17" s="210"/>
      <c r="S17" s="210"/>
      <c r="T17" s="143"/>
      <c r="U17" s="143"/>
      <c r="V17" s="143"/>
      <c r="W17" s="143"/>
      <c r="X17" s="143"/>
      <c r="Y17" s="143"/>
    </row>
    <row r="18" spans="1:25" ht="11.1" customHeight="1" x14ac:dyDescent="0.15">
      <c r="A18" s="6" t="s">
        <v>171</v>
      </c>
      <c r="B18" s="146">
        <v>60.4</v>
      </c>
      <c r="C18" s="146">
        <v>67.900000000000006</v>
      </c>
      <c r="D18" s="146">
        <v>64.7</v>
      </c>
      <c r="E18" s="146">
        <v>74.900000000000006</v>
      </c>
      <c r="F18" s="146">
        <v>58.4</v>
      </c>
      <c r="G18" s="146">
        <v>62.5</v>
      </c>
      <c r="H18" s="148">
        <v>65.5</v>
      </c>
      <c r="I18" s="146">
        <v>60</v>
      </c>
      <c r="J18" s="146">
        <v>66</v>
      </c>
      <c r="K18" s="146">
        <v>71.8</v>
      </c>
      <c r="L18" s="146">
        <v>82.7</v>
      </c>
      <c r="M18" s="147">
        <v>78.5</v>
      </c>
      <c r="N18" s="208">
        <f>SUM(B18:M18)</f>
        <v>813.3</v>
      </c>
      <c r="O18" s="207">
        <f t="shared" ref="O18:O20" si="0">ROUND(N18/N17*100,1)</f>
        <v>89.4</v>
      </c>
      <c r="P18" s="143"/>
      <c r="Q18" s="210"/>
      <c r="R18" s="210"/>
      <c r="S18" s="210"/>
      <c r="T18" s="143"/>
      <c r="U18" s="143"/>
      <c r="V18" s="143"/>
      <c r="W18" s="143"/>
      <c r="X18" s="143"/>
      <c r="Y18" s="143"/>
    </row>
    <row r="19" spans="1:25" ht="11.1" customHeight="1" x14ac:dyDescent="0.15">
      <c r="A19" s="6" t="s">
        <v>174</v>
      </c>
      <c r="B19" s="146">
        <v>73.8</v>
      </c>
      <c r="C19" s="146">
        <v>75.2</v>
      </c>
      <c r="D19" s="146">
        <v>80.7</v>
      </c>
      <c r="E19" s="146">
        <v>84</v>
      </c>
      <c r="F19" s="146">
        <v>76.400000000000006</v>
      </c>
      <c r="G19" s="146">
        <v>85.7</v>
      </c>
      <c r="H19" s="148">
        <v>93.5</v>
      </c>
      <c r="I19" s="146">
        <v>83.6</v>
      </c>
      <c r="J19" s="146">
        <v>90.4</v>
      </c>
      <c r="K19" s="146">
        <v>78.8</v>
      </c>
      <c r="L19" s="146">
        <v>76.900000000000006</v>
      </c>
      <c r="M19" s="147">
        <v>79.7</v>
      </c>
      <c r="N19" s="208">
        <f>SUM(B19:M19)</f>
        <v>978.69999999999993</v>
      </c>
      <c r="O19" s="207">
        <f t="shared" si="0"/>
        <v>120.3</v>
      </c>
      <c r="P19" s="143"/>
      <c r="Q19" s="159"/>
      <c r="R19" s="210"/>
      <c r="S19" s="210"/>
      <c r="T19" s="143"/>
      <c r="U19" s="143"/>
      <c r="V19" s="143"/>
      <c r="W19" s="143"/>
      <c r="X19" s="143"/>
      <c r="Y19" s="143"/>
    </row>
    <row r="20" spans="1:25" ht="11.1" customHeight="1" x14ac:dyDescent="0.15">
      <c r="A20" s="6" t="s">
        <v>178</v>
      </c>
      <c r="B20" s="146">
        <v>73</v>
      </c>
      <c r="C20" s="146">
        <v>75.900000000000006</v>
      </c>
      <c r="D20" s="146">
        <v>71.5</v>
      </c>
      <c r="E20" s="146">
        <v>77.5</v>
      </c>
      <c r="F20" s="146">
        <v>69.5</v>
      </c>
      <c r="G20" s="146">
        <v>72.900000000000006</v>
      </c>
      <c r="H20" s="148">
        <v>77.8</v>
      </c>
      <c r="I20" s="146">
        <v>69.599999999999994</v>
      </c>
      <c r="J20" s="146">
        <v>69.099999999999994</v>
      </c>
      <c r="K20" s="146">
        <v>65.3</v>
      </c>
      <c r="L20" s="146">
        <v>61.2</v>
      </c>
      <c r="M20" s="147">
        <v>67.400000000000006</v>
      </c>
      <c r="N20" s="208">
        <f>SUM(B20:M20)</f>
        <v>850.69999999999993</v>
      </c>
      <c r="O20" s="207">
        <f t="shared" si="0"/>
        <v>86.9</v>
      </c>
      <c r="P20" s="143"/>
      <c r="Q20" s="159"/>
      <c r="R20" s="210"/>
      <c r="S20" s="210"/>
      <c r="T20" s="143"/>
      <c r="U20" s="143"/>
      <c r="V20" s="143"/>
      <c r="W20" s="143"/>
      <c r="X20" s="143"/>
      <c r="Y20" s="143"/>
    </row>
    <row r="21" spans="1:25" ht="11.1" customHeight="1" x14ac:dyDescent="0.15">
      <c r="A21" s="6" t="s">
        <v>185</v>
      </c>
      <c r="B21" s="146">
        <v>54.8</v>
      </c>
      <c r="C21" s="146">
        <v>61.9</v>
      </c>
      <c r="D21" s="146">
        <v>55.5</v>
      </c>
      <c r="E21" s="146">
        <v>67.3</v>
      </c>
      <c r="F21" s="146">
        <v>60.7</v>
      </c>
      <c r="G21" s="146">
        <v>76</v>
      </c>
      <c r="H21" s="148">
        <v>70.3</v>
      </c>
      <c r="I21" s="146">
        <v>68</v>
      </c>
      <c r="J21" s="146">
        <v>72</v>
      </c>
      <c r="K21" s="146">
        <v>68.7</v>
      </c>
      <c r="L21" s="146">
        <v>70</v>
      </c>
      <c r="M21" s="147"/>
      <c r="N21" s="208"/>
      <c r="O21" s="207"/>
      <c r="P21" s="143"/>
      <c r="Q21" s="159"/>
      <c r="R21" s="143"/>
      <c r="S21" s="143"/>
      <c r="T21" s="143"/>
      <c r="U21" s="143"/>
      <c r="V21" s="143"/>
      <c r="W21" s="143"/>
      <c r="X21" s="143"/>
      <c r="Y21" s="143"/>
    </row>
    <row r="22" spans="1:25" ht="12.75" customHeight="1" x14ac:dyDescent="0.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143"/>
      <c r="O22" s="143"/>
      <c r="P22" s="143"/>
      <c r="Q22" s="159"/>
      <c r="R22" s="143"/>
      <c r="S22" s="143"/>
      <c r="T22" s="143"/>
      <c r="U22" s="143"/>
      <c r="V22" s="143"/>
      <c r="W22" s="143"/>
      <c r="X22" s="143"/>
      <c r="Y22" s="143"/>
    </row>
    <row r="23" spans="1:25" ht="9.9499999999999993" customHeight="1" x14ac:dyDescent="0.15">
      <c r="N23" s="143"/>
      <c r="O23" s="143"/>
      <c r="P23" s="143"/>
      <c r="Q23" s="159"/>
      <c r="R23" s="143"/>
      <c r="S23" s="143"/>
      <c r="T23" s="143"/>
      <c r="U23" s="143"/>
      <c r="V23" s="143"/>
      <c r="W23" s="143"/>
      <c r="X23" s="143"/>
      <c r="Y23" s="143"/>
    </row>
    <row r="24" spans="1:25" x14ac:dyDescent="0.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8" spans="1:25" x14ac:dyDescent="0.15">
      <c r="O28" s="152"/>
    </row>
    <row r="33" spans="1:26" x14ac:dyDescent="0.15">
      <c r="M33" s="42"/>
    </row>
    <row r="38" spans="1:26" ht="9.75" customHeight="1" x14ac:dyDescent="0.15"/>
    <row r="39" spans="1:26" ht="9.75" customHeight="1" x14ac:dyDescent="0.15"/>
    <row r="40" spans="1:26" ht="3" customHeight="1" x14ac:dyDescent="0.15"/>
    <row r="41" spans="1:26" ht="12" customHeight="1" x14ac:dyDescent="0.15">
      <c r="A41" s="6"/>
      <c r="B41" s="149" t="s">
        <v>87</v>
      </c>
      <c r="C41" s="149" t="s">
        <v>88</v>
      </c>
      <c r="D41" s="149" t="s">
        <v>89</v>
      </c>
      <c r="E41" s="149" t="s">
        <v>78</v>
      </c>
      <c r="F41" s="149" t="s">
        <v>79</v>
      </c>
      <c r="G41" s="149" t="s">
        <v>80</v>
      </c>
      <c r="H41" s="149" t="s">
        <v>81</v>
      </c>
      <c r="I41" s="149" t="s">
        <v>82</v>
      </c>
      <c r="J41" s="149" t="s">
        <v>83</v>
      </c>
      <c r="K41" s="149" t="s">
        <v>84</v>
      </c>
      <c r="L41" s="149" t="s">
        <v>85</v>
      </c>
      <c r="M41" s="204" t="s">
        <v>86</v>
      </c>
      <c r="N41" s="206" t="s">
        <v>121</v>
      </c>
      <c r="O41" s="149" t="s">
        <v>122</v>
      </c>
    </row>
    <row r="42" spans="1:26" ht="11.1" customHeight="1" x14ac:dyDescent="0.15">
      <c r="A42" s="6" t="s">
        <v>172</v>
      </c>
      <c r="B42" s="153">
        <v>80.8</v>
      </c>
      <c r="C42" s="153">
        <v>86.3</v>
      </c>
      <c r="D42" s="153">
        <v>91.5</v>
      </c>
      <c r="E42" s="153">
        <v>87</v>
      </c>
      <c r="F42" s="153">
        <v>86.6</v>
      </c>
      <c r="G42" s="153">
        <v>91.7</v>
      </c>
      <c r="H42" s="153">
        <v>91.2</v>
      </c>
      <c r="I42" s="153">
        <v>93.3</v>
      </c>
      <c r="J42" s="153">
        <v>88.1</v>
      </c>
      <c r="K42" s="153">
        <v>94.4</v>
      </c>
      <c r="L42" s="153">
        <v>79.5</v>
      </c>
      <c r="M42" s="205">
        <v>80.2</v>
      </c>
      <c r="N42" s="212">
        <f>SUM(B42:M42)/12</f>
        <v>87.550000000000011</v>
      </c>
      <c r="O42" s="207">
        <v>101.6</v>
      </c>
      <c r="P42" s="143"/>
      <c r="Q42" s="284"/>
      <c r="R42" s="284"/>
      <c r="S42" s="143"/>
      <c r="T42" s="143"/>
      <c r="U42" s="143"/>
      <c r="V42" s="143"/>
      <c r="W42" s="143"/>
      <c r="X42" s="143"/>
      <c r="Y42" s="143"/>
      <c r="Z42" s="143"/>
    </row>
    <row r="43" spans="1:26" ht="11.1" customHeight="1" x14ac:dyDescent="0.15">
      <c r="A43" s="6" t="s">
        <v>171</v>
      </c>
      <c r="B43" s="153">
        <v>83.7</v>
      </c>
      <c r="C43" s="153">
        <v>85.3</v>
      </c>
      <c r="D43" s="153">
        <v>80</v>
      </c>
      <c r="E43" s="153">
        <v>85.9</v>
      </c>
      <c r="F43" s="153">
        <v>87.6</v>
      </c>
      <c r="G43" s="153">
        <v>86.2</v>
      </c>
      <c r="H43" s="153">
        <v>83.1</v>
      </c>
      <c r="I43" s="153">
        <v>74.900000000000006</v>
      </c>
      <c r="J43" s="153">
        <v>72.900000000000006</v>
      </c>
      <c r="K43" s="153">
        <v>81.5</v>
      </c>
      <c r="L43" s="153">
        <v>93.4</v>
      </c>
      <c r="M43" s="205">
        <v>92.9</v>
      </c>
      <c r="N43" s="212">
        <f>SUM(B43:M43)/12</f>
        <v>83.949999999999989</v>
      </c>
      <c r="O43" s="207">
        <f t="shared" ref="O43:O45" si="1">ROUND(N43/N42*100,1)</f>
        <v>95.9</v>
      </c>
      <c r="P43" s="143"/>
      <c r="Q43" s="284"/>
      <c r="R43" s="284"/>
      <c r="S43" s="143"/>
      <c r="T43" s="143"/>
      <c r="U43" s="143"/>
      <c r="V43" s="143"/>
      <c r="W43" s="143"/>
      <c r="X43" s="143"/>
      <c r="Y43" s="143"/>
      <c r="Z43" s="143"/>
    </row>
    <row r="44" spans="1:26" ht="11.1" customHeight="1" x14ac:dyDescent="0.15">
      <c r="A44" s="6" t="s">
        <v>174</v>
      </c>
      <c r="B44" s="153">
        <v>96.4</v>
      </c>
      <c r="C44" s="153">
        <v>97.8</v>
      </c>
      <c r="D44" s="153">
        <v>95.2</v>
      </c>
      <c r="E44" s="153">
        <v>99.2</v>
      </c>
      <c r="F44" s="153">
        <v>97.6</v>
      </c>
      <c r="G44" s="153">
        <v>99</v>
      </c>
      <c r="H44" s="153">
        <v>101.3</v>
      </c>
      <c r="I44" s="153">
        <v>107</v>
      </c>
      <c r="J44" s="153">
        <v>105.1</v>
      </c>
      <c r="K44" s="153">
        <v>105.3</v>
      </c>
      <c r="L44" s="153">
        <v>100.4</v>
      </c>
      <c r="M44" s="205">
        <v>100.3</v>
      </c>
      <c r="N44" s="212">
        <f>SUM(B44:M44)/12</f>
        <v>100.38333333333333</v>
      </c>
      <c r="O44" s="207">
        <f t="shared" si="1"/>
        <v>119.6</v>
      </c>
      <c r="P44" s="143"/>
      <c r="Q44" s="284"/>
      <c r="R44" s="284"/>
      <c r="S44" s="143"/>
      <c r="T44" s="143"/>
      <c r="U44" s="143"/>
      <c r="V44" s="143"/>
      <c r="W44" s="143"/>
      <c r="X44" s="143"/>
      <c r="Y44" s="143"/>
      <c r="Z44" s="143"/>
    </row>
    <row r="45" spans="1:26" ht="11.1" customHeight="1" x14ac:dyDescent="0.15">
      <c r="A45" s="6" t="s">
        <v>178</v>
      </c>
      <c r="B45" s="153">
        <v>105.8</v>
      </c>
      <c r="C45" s="153">
        <v>103.9</v>
      </c>
      <c r="D45" s="153">
        <v>96.7</v>
      </c>
      <c r="E45" s="153">
        <v>93.3</v>
      </c>
      <c r="F45" s="153">
        <v>100.2</v>
      </c>
      <c r="G45" s="153">
        <v>97.8</v>
      </c>
      <c r="H45" s="153">
        <v>101.8</v>
      </c>
      <c r="I45" s="153">
        <v>102.7</v>
      </c>
      <c r="J45" s="153">
        <v>99.6</v>
      </c>
      <c r="K45" s="153">
        <v>98.3</v>
      </c>
      <c r="L45" s="153">
        <v>92.6</v>
      </c>
      <c r="M45" s="205">
        <v>89</v>
      </c>
      <c r="N45" s="212">
        <f>SUM(B45:M45)/12</f>
        <v>98.47499999999998</v>
      </c>
      <c r="O45" s="207">
        <f t="shared" si="1"/>
        <v>98.1</v>
      </c>
      <c r="P45" s="143"/>
      <c r="Q45" s="284"/>
      <c r="R45" s="284"/>
      <c r="S45" s="143"/>
      <c r="T45" s="143"/>
      <c r="U45" s="143"/>
      <c r="V45" s="143"/>
      <c r="W45" s="143"/>
      <c r="X45" s="143"/>
      <c r="Y45" s="143"/>
      <c r="Z45" s="143"/>
    </row>
    <row r="46" spans="1:26" ht="11.1" customHeight="1" x14ac:dyDescent="0.15">
      <c r="A46" s="6" t="s">
        <v>185</v>
      </c>
      <c r="B46" s="153">
        <v>92.4</v>
      </c>
      <c r="C46" s="153">
        <v>95.3</v>
      </c>
      <c r="D46" s="153">
        <v>92.5</v>
      </c>
      <c r="E46" s="153">
        <v>93.4</v>
      </c>
      <c r="F46" s="153">
        <v>95.2</v>
      </c>
      <c r="G46" s="153">
        <v>99.5</v>
      </c>
      <c r="H46" s="153">
        <v>101.2</v>
      </c>
      <c r="I46" s="153">
        <v>108.1</v>
      </c>
      <c r="J46" s="153">
        <v>97.5</v>
      </c>
      <c r="K46" s="153">
        <v>99.6</v>
      </c>
      <c r="L46" s="153">
        <v>98.6</v>
      </c>
      <c r="M46" s="205"/>
      <c r="N46" s="212"/>
      <c r="O46" s="207"/>
      <c r="P46" s="143"/>
      <c r="Q46" s="284"/>
      <c r="R46" s="284"/>
      <c r="S46" s="143"/>
      <c r="T46" s="143"/>
      <c r="U46" s="143"/>
      <c r="V46" s="143"/>
      <c r="W46" s="143"/>
      <c r="X46" s="143"/>
      <c r="Y46" s="143"/>
      <c r="Z46" s="143"/>
    </row>
    <row r="47" spans="1:26" ht="11.1" customHeight="1" x14ac:dyDescent="0.15">
      <c r="N47" s="18"/>
      <c r="O47" s="143"/>
      <c r="P47" s="143"/>
      <c r="Q47" s="159"/>
      <c r="R47" s="143"/>
      <c r="S47" s="143"/>
      <c r="T47" s="143"/>
      <c r="U47" s="143"/>
      <c r="V47" s="143"/>
      <c r="W47" s="143"/>
      <c r="X47" s="143"/>
      <c r="Y47" s="143"/>
      <c r="Z47" s="143"/>
    </row>
    <row r="48" spans="1:26" ht="11.1" customHeight="1" x14ac:dyDescent="0.15">
      <c r="N48" s="18"/>
      <c r="O48" s="143"/>
      <c r="P48" s="143"/>
      <c r="Q48" s="159"/>
      <c r="R48" s="143"/>
      <c r="S48" s="143"/>
      <c r="T48" s="143"/>
      <c r="U48" s="143"/>
      <c r="V48" s="143"/>
      <c r="W48" s="143"/>
      <c r="X48" s="143"/>
      <c r="Y48" s="143"/>
      <c r="Z48" s="143"/>
    </row>
    <row r="64" ht="9.75" customHeight="1" x14ac:dyDescent="0.15"/>
    <row r="65" spans="1:26" ht="9.9499999999999993" customHeight="1" x14ac:dyDescent="0.15">
      <c r="A65" s="6"/>
      <c r="B65" s="149" t="s">
        <v>87</v>
      </c>
      <c r="C65" s="149" t="s">
        <v>88</v>
      </c>
      <c r="D65" s="149" t="s">
        <v>89</v>
      </c>
      <c r="E65" s="149" t="s">
        <v>78</v>
      </c>
      <c r="F65" s="149" t="s">
        <v>79</v>
      </c>
      <c r="G65" s="149" t="s">
        <v>80</v>
      </c>
      <c r="H65" s="149" t="s">
        <v>81</v>
      </c>
      <c r="I65" s="149" t="s">
        <v>82</v>
      </c>
      <c r="J65" s="149" t="s">
        <v>83</v>
      </c>
      <c r="K65" s="149" t="s">
        <v>84</v>
      </c>
      <c r="L65" s="149" t="s">
        <v>85</v>
      </c>
      <c r="M65" s="204" t="s">
        <v>86</v>
      </c>
      <c r="N65" s="206" t="s">
        <v>121</v>
      </c>
      <c r="O65" s="286" t="s">
        <v>122</v>
      </c>
    </row>
    <row r="66" spans="1:26" ht="11.1" customHeight="1" x14ac:dyDescent="0.15">
      <c r="A66" s="6" t="s">
        <v>172</v>
      </c>
      <c r="B66" s="146">
        <v>83.3</v>
      </c>
      <c r="C66" s="146">
        <v>89.9</v>
      </c>
      <c r="D66" s="146">
        <v>92.2</v>
      </c>
      <c r="E66" s="146">
        <v>94.6</v>
      </c>
      <c r="F66" s="146">
        <v>84.8</v>
      </c>
      <c r="G66" s="146">
        <v>87.4</v>
      </c>
      <c r="H66" s="146">
        <v>91.8</v>
      </c>
      <c r="I66" s="146">
        <v>83.9</v>
      </c>
      <c r="J66" s="146">
        <v>84.7</v>
      </c>
      <c r="K66" s="146">
        <v>72.599999999999994</v>
      </c>
      <c r="L66" s="146">
        <v>88.6</v>
      </c>
      <c r="M66" s="147">
        <v>84.9</v>
      </c>
      <c r="N66" s="211">
        <f>SUM(B66:M66)/12</f>
        <v>86.558333333333337</v>
      </c>
      <c r="O66" s="207">
        <v>95.9</v>
      </c>
      <c r="P66" s="18"/>
      <c r="Q66" s="214"/>
      <c r="R66" s="214"/>
      <c r="S66" s="18"/>
      <c r="T66" s="18"/>
      <c r="U66" s="18"/>
      <c r="V66" s="18"/>
      <c r="W66" s="18"/>
      <c r="X66" s="18"/>
      <c r="Y66" s="18"/>
      <c r="Z66" s="18"/>
    </row>
    <row r="67" spans="1:26" ht="11.1" customHeight="1" x14ac:dyDescent="0.15">
      <c r="A67" s="6" t="s">
        <v>171</v>
      </c>
      <c r="B67" s="146">
        <v>71.5</v>
      </c>
      <c r="C67" s="146">
        <v>79.400000000000006</v>
      </c>
      <c r="D67" s="146">
        <v>81.5</v>
      </c>
      <c r="E67" s="146">
        <v>86.7</v>
      </c>
      <c r="F67" s="146">
        <v>66.3</v>
      </c>
      <c r="G67" s="146">
        <v>72.8</v>
      </c>
      <c r="H67" s="146">
        <v>79.2</v>
      </c>
      <c r="I67" s="146">
        <v>81.2</v>
      </c>
      <c r="J67" s="146">
        <v>90.7</v>
      </c>
      <c r="K67" s="146">
        <v>87.4</v>
      </c>
      <c r="L67" s="146">
        <v>87.8</v>
      </c>
      <c r="M67" s="147">
        <v>84.6</v>
      </c>
      <c r="N67" s="211">
        <f>SUM(B67:M67)/12</f>
        <v>80.75833333333334</v>
      </c>
      <c r="O67" s="207">
        <f t="shared" ref="O67:O69" si="2">ROUND(N67/N66*100,1)</f>
        <v>93.3</v>
      </c>
      <c r="P67" s="18"/>
      <c r="Q67" s="351"/>
      <c r="R67" s="351"/>
      <c r="S67" s="18"/>
      <c r="T67" s="18"/>
      <c r="U67" s="18"/>
      <c r="V67" s="18"/>
      <c r="W67" s="18"/>
      <c r="X67" s="18"/>
      <c r="Y67" s="18"/>
      <c r="Z67" s="18"/>
    </row>
    <row r="68" spans="1:26" ht="11.1" customHeight="1" x14ac:dyDescent="0.15">
      <c r="A68" s="6" t="s">
        <v>174</v>
      </c>
      <c r="B68" s="146">
        <v>76.2</v>
      </c>
      <c r="C68" s="146">
        <v>76.7</v>
      </c>
      <c r="D68" s="146">
        <v>85</v>
      </c>
      <c r="E68" s="146">
        <v>84.4</v>
      </c>
      <c r="F68" s="146">
        <v>78.400000000000006</v>
      </c>
      <c r="G68" s="146">
        <v>86.5</v>
      </c>
      <c r="H68" s="146">
        <v>92.3</v>
      </c>
      <c r="I68" s="146">
        <v>77.5</v>
      </c>
      <c r="J68" s="146">
        <v>86.1</v>
      </c>
      <c r="K68" s="146">
        <v>74.8</v>
      </c>
      <c r="L68" s="146">
        <v>77.099999999999994</v>
      </c>
      <c r="M68" s="147">
        <v>79.400000000000006</v>
      </c>
      <c r="N68" s="211">
        <f>SUM(B68:M68)/12</f>
        <v>81.2</v>
      </c>
      <c r="O68" s="207">
        <f t="shared" si="2"/>
        <v>100.5</v>
      </c>
      <c r="P68" s="18"/>
      <c r="Q68" s="351"/>
      <c r="R68" s="351"/>
      <c r="S68" s="18"/>
      <c r="T68" s="18"/>
      <c r="U68" s="18"/>
      <c r="V68" s="18"/>
      <c r="W68" s="18"/>
      <c r="X68" s="18"/>
      <c r="Y68" s="18"/>
      <c r="Z68" s="18"/>
    </row>
    <row r="69" spans="1:26" ht="11.1" customHeight="1" x14ac:dyDescent="0.15">
      <c r="A69" s="6" t="s">
        <v>178</v>
      </c>
      <c r="B69" s="146">
        <v>68.099999999999994</v>
      </c>
      <c r="C69" s="146">
        <v>73.3</v>
      </c>
      <c r="D69" s="146">
        <v>74.900000000000006</v>
      </c>
      <c r="E69" s="146">
        <v>83.4</v>
      </c>
      <c r="F69" s="146">
        <v>68.3</v>
      </c>
      <c r="G69" s="146">
        <v>74.900000000000006</v>
      </c>
      <c r="H69" s="146">
        <v>76</v>
      </c>
      <c r="I69" s="146">
        <v>67.599999999999994</v>
      </c>
      <c r="J69" s="146">
        <v>69.8</v>
      </c>
      <c r="K69" s="146">
        <v>66.599999999999994</v>
      </c>
      <c r="L69" s="146">
        <v>67.099999999999994</v>
      </c>
      <c r="M69" s="147">
        <v>76.3</v>
      </c>
      <c r="N69" s="211">
        <f>SUM(B69:M69)/12</f>
        <v>72.191666666666663</v>
      </c>
      <c r="O69" s="207">
        <f t="shared" si="2"/>
        <v>88.9</v>
      </c>
      <c r="P69" s="18"/>
      <c r="Q69" s="351"/>
      <c r="R69" s="351"/>
      <c r="S69" s="18"/>
      <c r="T69" s="18"/>
      <c r="U69" s="18"/>
      <c r="V69" s="18"/>
      <c r="W69" s="18"/>
      <c r="X69" s="18"/>
      <c r="Y69" s="18"/>
      <c r="Z69" s="18"/>
    </row>
    <row r="70" spans="1:26" ht="11.1" customHeight="1" x14ac:dyDescent="0.15">
      <c r="A70" s="6" t="s">
        <v>185</v>
      </c>
      <c r="B70" s="146">
        <v>58.5</v>
      </c>
      <c r="C70" s="146">
        <v>64.400000000000006</v>
      </c>
      <c r="D70" s="146">
        <v>60.6</v>
      </c>
      <c r="E70" s="146">
        <v>71.900000000000006</v>
      </c>
      <c r="F70" s="146">
        <v>63.4</v>
      </c>
      <c r="G70" s="146">
        <v>75.900000000000006</v>
      </c>
      <c r="H70" s="146">
        <v>69.2</v>
      </c>
      <c r="I70" s="146">
        <v>61.7</v>
      </c>
      <c r="J70" s="146">
        <v>75.099999999999994</v>
      </c>
      <c r="K70" s="146">
        <v>68.7</v>
      </c>
      <c r="L70" s="146">
        <v>71.2</v>
      </c>
      <c r="M70" s="147"/>
      <c r="N70" s="211"/>
      <c r="O70" s="207"/>
      <c r="P70" s="18"/>
      <c r="Q70" s="158"/>
      <c r="R70" s="42"/>
      <c r="S70" s="18"/>
      <c r="T70" s="18"/>
      <c r="U70" s="18"/>
      <c r="V70" s="18"/>
      <c r="W70" s="18"/>
      <c r="X70" s="18"/>
      <c r="Y70" s="18"/>
      <c r="Z70" s="18"/>
    </row>
    <row r="71" spans="1:26" ht="11.1" customHeight="1" x14ac:dyDescent="0.1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8"/>
      <c r="O71" s="18"/>
      <c r="P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9" customHeight="1" x14ac:dyDescent="0.15">
      <c r="B72" s="150"/>
      <c r="C72" s="150"/>
      <c r="D72" s="150"/>
      <c r="E72" s="150"/>
      <c r="F72" s="150"/>
      <c r="G72" s="154"/>
      <c r="H72" s="150"/>
      <c r="I72" s="150"/>
      <c r="J72" s="150"/>
      <c r="K72" s="150"/>
      <c r="L72" s="150"/>
      <c r="M72" s="150"/>
      <c r="N72" s="18"/>
      <c r="O72" s="18"/>
      <c r="P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x14ac:dyDescent="0.1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Z78"/>
  <sheetViews>
    <sheetView workbookViewId="0">
      <selection activeCell="V22" sqref="V21:V22"/>
    </sheetView>
  </sheetViews>
  <sheetFormatPr defaultRowHeight="13.5" x14ac:dyDescent="0.15"/>
  <cols>
    <col min="1" max="1" width="7.625" customWidth="1"/>
    <col min="2" max="7" width="6.125" customWidth="1"/>
    <col min="8" max="8" width="6.25" customWidth="1"/>
    <col min="9" max="13" width="6.125" customWidth="1"/>
    <col min="14" max="16" width="7.625" customWidth="1"/>
    <col min="17" max="17" width="8.375" customWidth="1"/>
    <col min="18" max="18" width="10.125" customWidth="1"/>
    <col min="19" max="23" width="7.625" customWidth="1"/>
    <col min="24" max="24" width="7.625" style="48" customWidth="1"/>
    <col min="25" max="26" width="7.625" customWidth="1"/>
  </cols>
  <sheetData>
    <row r="1" spans="1:26" x14ac:dyDescent="0.15">
      <c r="A1" s="18"/>
      <c r="B1" s="143"/>
      <c r="C1" s="143"/>
      <c r="D1" s="143"/>
      <c r="E1" s="143"/>
      <c r="F1" s="143"/>
      <c r="G1" s="143"/>
      <c r="H1" s="143"/>
      <c r="I1" s="143"/>
      <c r="L1" s="48"/>
      <c r="M1" s="47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x14ac:dyDescent="0.15">
      <c r="A2" s="18"/>
      <c r="B2" s="143"/>
      <c r="C2" s="143"/>
      <c r="D2" s="143"/>
      <c r="E2" s="143"/>
      <c r="F2" s="143"/>
      <c r="G2" s="143"/>
      <c r="H2" s="143"/>
      <c r="I2" s="143"/>
      <c r="L2" s="48"/>
      <c r="M2" s="155"/>
      <c r="N2" s="48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26" x14ac:dyDescent="0.15">
      <c r="A3" s="18"/>
      <c r="B3" s="143"/>
      <c r="C3" s="143"/>
      <c r="D3" s="143"/>
      <c r="E3" s="143"/>
      <c r="F3" s="143"/>
      <c r="G3" s="143"/>
      <c r="H3" s="143"/>
      <c r="I3" s="143"/>
      <c r="L3" s="48"/>
      <c r="M3" s="155"/>
      <c r="N3" s="48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spans="1:26" x14ac:dyDescent="0.15">
      <c r="A4" s="18"/>
      <c r="B4" s="143"/>
      <c r="C4" s="143"/>
      <c r="D4" s="143"/>
      <c r="E4" s="143"/>
      <c r="F4" s="143"/>
      <c r="G4" s="143"/>
      <c r="H4" s="143"/>
      <c r="I4" s="143"/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26" x14ac:dyDescent="0.15">
      <c r="A5" s="18"/>
      <c r="B5" s="143"/>
      <c r="C5" s="143"/>
      <c r="D5" s="143"/>
      <c r="E5" s="143"/>
      <c r="F5" s="143"/>
      <c r="G5" s="143"/>
      <c r="H5" s="143"/>
      <c r="I5" s="143"/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:26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26" x14ac:dyDescent="0.15"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18" spans="1:18" ht="11.1" customHeight="1" x14ac:dyDescent="0.15">
      <c r="A18" s="6"/>
      <c r="B18" s="7" t="s">
        <v>75</v>
      </c>
      <c r="C18" s="7" t="s">
        <v>76</v>
      </c>
      <c r="D18" s="7" t="s">
        <v>77</v>
      </c>
      <c r="E18" s="7" t="s">
        <v>78</v>
      </c>
      <c r="F18" s="7" t="s">
        <v>79</v>
      </c>
      <c r="G18" s="7" t="s">
        <v>80</v>
      </c>
      <c r="H18" s="7" t="s">
        <v>81</v>
      </c>
      <c r="I18" s="7" t="s">
        <v>82</v>
      </c>
      <c r="J18" s="7" t="s">
        <v>83</v>
      </c>
      <c r="K18" s="7" t="s">
        <v>84</v>
      </c>
      <c r="L18" s="7" t="s">
        <v>85</v>
      </c>
      <c r="M18" s="7" t="s">
        <v>86</v>
      </c>
      <c r="N18" s="206" t="s">
        <v>120</v>
      </c>
      <c r="O18" s="206" t="s">
        <v>122</v>
      </c>
    </row>
    <row r="19" spans="1:18" ht="11.1" customHeight="1" x14ac:dyDescent="0.15">
      <c r="A19" s="6" t="s">
        <v>172</v>
      </c>
      <c r="B19" s="153">
        <v>14.9</v>
      </c>
      <c r="C19" s="153">
        <v>13.1</v>
      </c>
      <c r="D19" s="153">
        <v>14.8</v>
      </c>
      <c r="E19" s="153">
        <v>13.9</v>
      </c>
      <c r="F19" s="153">
        <v>14.1</v>
      </c>
      <c r="G19" s="153">
        <v>13.1</v>
      </c>
      <c r="H19" s="153">
        <v>15.5</v>
      </c>
      <c r="I19" s="153">
        <v>12.9</v>
      </c>
      <c r="J19" s="153">
        <v>12.4</v>
      </c>
      <c r="K19" s="153">
        <v>15.2</v>
      </c>
      <c r="L19" s="153">
        <v>13.1</v>
      </c>
      <c r="M19" s="153">
        <v>14.2</v>
      </c>
      <c r="N19" s="212">
        <f>SUM(B19:M19)</f>
        <v>167.2</v>
      </c>
      <c r="O19" s="212">
        <v>97</v>
      </c>
      <c r="Q19" s="214"/>
      <c r="R19" s="214"/>
    </row>
    <row r="20" spans="1:18" ht="11.1" customHeight="1" x14ac:dyDescent="0.15">
      <c r="A20" s="6" t="s">
        <v>171</v>
      </c>
      <c r="B20" s="153">
        <v>11.4</v>
      </c>
      <c r="C20" s="153">
        <v>13.5</v>
      </c>
      <c r="D20" s="153">
        <v>13.7</v>
      </c>
      <c r="E20" s="153">
        <v>13.4</v>
      </c>
      <c r="F20" s="153">
        <v>13.1</v>
      </c>
      <c r="G20" s="153">
        <v>12.4</v>
      </c>
      <c r="H20" s="153">
        <v>11.1</v>
      </c>
      <c r="I20" s="153">
        <v>12</v>
      </c>
      <c r="J20" s="153">
        <v>12.5</v>
      </c>
      <c r="K20" s="153">
        <v>11.2</v>
      </c>
      <c r="L20" s="153">
        <v>11.7</v>
      </c>
      <c r="M20" s="153">
        <v>13.4</v>
      </c>
      <c r="N20" s="212">
        <f>SUM(B20:M20)</f>
        <v>149.4</v>
      </c>
      <c r="O20" s="212">
        <f t="shared" ref="O20:O22" si="0">ROUND(N20/N19*100,1)</f>
        <v>89.4</v>
      </c>
      <c r="Q20" s="214"/>
      <c r="R20" s="214"/>
    </row>
    <row r="21" spans="1:18" ht="11.1" customHeight="1" x14ac:dyDescent="0.15">
      <c r="A21" s="6" t="s">
        <v>174</v>
      </c>
      <c r="B21" s="153">
        <v>9.4</v>
      </c>
      <c r="C21" s="153">
        <v>10.3</v>
      </c>
      <c r="D21" s="153">
        <v>13.4</v>
      </c>
      <c r="E21" s="153">
        <v>13.5</v>
      </c>
      <c r="F21" s="153">
        <v>11.3</v>
      </c>
      <c r="G21" s="153">
        <v>12.2</v>
      </c>
      <c r="H21" s="153">
        <v>10.9</v>
      </c>
      <c r="I21" s="153">
        <v>11.2</v>
      </c>
      <c r="J21" s="153">
        <v>12.1</v>
      </c>
      <c r="K21" s="153">
        <v>10.7</v>
      </c>
      <c r="L21" s="153">
        <v>11.3</v>
      </c>
      <c r="M21" s="153">
        <v>11.8</v>
      </c>
      <c r="N21" s="212">
        <f>SUM(B21:M21)</f>
        <v>138.10000000000002</v>
      </c>
      <c r="O21" s="212">
        <f t="shared" si="0"/>
        <v>92.4</v>
      </c>
      <c r="Q21" s="214"/>
      <c r="R21" s="214"/>
    </row>
    <row r="22" spans="1:18" ht="11.1" customHeight="1" x14ac:dyDescent="0.15">
      <c r="A22" s="6" t="s">
        <v>178</v>
      </c>
      <c r="B22" s="153">
        <v>11.1</v>
      </c>
      <c r="C22" s="153">
        <v>11.5</v>
      </c>
      <c r="D22" s="153">
        <v>12.1</v>
      </c>
      <c r="E22" s="153">
        <v>12.3</v>
      </c>
      <c r="F22" s="153">
        <v>10.6</v>
      </c>
      <c r="G22" s="153">
        <v>11.7</v>
      </c>
      <c r="H22" s="153">
        <v>10.9</v>
      </c>
      <c r="I22" s="153">
        <v>12.4</v>
      </c>
      <c r="J22" s="153">
        <v>11.6</v>
      </c>
      <c r="K22" s="153">
        <v>11.3</v>
      </c>
      <c r="L22" s="153">
        <v>12.4</v>
      </c>
      <c r="M22" s="153">
        <v>11.7</v>
      </c>
      <c r="N22" s="212">
        <f>SUM(B22:M22)</f>
        <v>139.6</v>
      </c>
      <c r="O22" s="212">
        <f t="shared" si="0"/>
        <v>101.1</v>
      </c>
      <c r="Q22" s="214"/>
      <c r="R22" s="214"/>
    </row>
    <row r="23" spans="1:18" ht="11.1" customHeight="1" x14ac:dyDescent="0.15">
      <c r="A23" s="6" t="s">
        <v>185</v>
      </c>
      <c r="B23" s="153">
        <v>11.5</v>
      </c>
      <c r="C23" s="153">
        <v>11.2</v>
      </c>
      <c r="D23" s="153">
        <v>11.8</v>
      </c>
      <c r="E23" s="153">
        <v>12.5</v>
      </c>
      <c r="F23" s="153">
        <v>9.6999999999999993</v>
      </c>
      <c r="G23" s="153">
        <v>12.4</v>
      </c>
      <c r="H23" s="153">
        <v>11.3</v>
      </c>
      <c r="I23" s="153">
        <v>9.8000000000000007</v>
      </c>
      <c r="J23" s="153">
        <v>10.5</v>
      </c>
      <c r="K23" s="153">
        <v>10.6</v>
      </c>
      <c r="L23" s="153">
        <v>11</v>
      </c>
      <c r="M23" s="153"/>
      <c r="N23" s="212"/>
      <c r="O23" s="212"/>
    </row>
    <row r="24" spans="1:18" ht="9.75" customHeight="1" x14ac:dyDescent="0.15">
      <c r="J24" s="337"/>
    </row>
    <row r="35" spans="1:26" ht="9" customHeight="1" x14ac:dyDescent="0.15"/>
    <row r="36" spans="1:26" ht="9" customHeight="1" x14ac:dyDescent="0.15"/>
    <row r="37" spans="1:26" ht="9" customHeight="1" x14ac:dyDescent="0.15"/>
    <row r="38" spans="1:26" ht="9" customHeight="1" x14ac:dyDescent="0.15"/>
    <row r="39" spans="1:26" ht="9" customHeight="1" x14ac:dyDescent="0.15"/>
    <row r="40" spans="1:26" ht="9" customHeight="1" x14ac:dyDescent="0.15"/>
    <row r="41" spans="1:26" ht="20.25" customHeight="1" x14ac:dyDescent="0.15"/>
    <row r="42" spans="1:26" ht="11.1" customHeight="1" x14ac:dyDescent="0.15">
      <c r="A42" s="6"/>
      <c r="B42" s="7" t="s">
        <v>75</v>
      </c>
      <c r="C42" s="7" t="s">
        <v>76</v>
      </c>
      <c r="D42" s="7" t="s">
        <v>77</v>
      </c>
      <c r="E42" s="7" t="s">
        <v>78</v>
      </c>
      <c r="F42" s="7" t="s">
        <v>79</v>
      </c>
      <c r="G42" s="7" t="s">
        <v>80</v>
      </c>
      <c r="H42" s="7" t="s">
        <v>81</v>
      </c>
      <c r="I42" s="7" t="s">
        <v>82</v>
      </c>
      <c r="J42" s="7" t="s">
        <v>83</v>
      </c>
      <c r="K42" s="7" t="s">
        <v>84</v>
      </c>
      <c r="L42" s="7" t="s">
        <v>85</v>
      </c>
      <c r="M42" s="7" t="s">
        <v>86</v>
      </c>
      <c r="N42" s="206" t="s">
        <v>121</v>
      </c>
      <c r="O42" s="206" t="s">
        <v>122</v>
      </c>
    </row>
    <row r="43" spans="1:26" ht="11.1" customHeight="1" x14ac:dyDescent="0.15">
      <c r="A43" s="6" t="s">
        <v>172</v>
      </c>
      <c r="B43" s="153">
        <v>23.9</v>
      </c>
      <c r="C43" s="153">
        <v>23.5</v>
      </c>
      <c r="D43" s="153">
        <v>24.5</v>
      </c>
      <c r="E43" s="153">
        <v>24.1</v>
      </c>
      <c r="F43" s="153">
        <v>25.4</v>
      </c>
      <c r="G43" s="153">
        <v>25</v>
      </c>
      <c r="H43" s="153">
        <v>26.2</v>
      </c>
      <c r="I43" s="153">
        <v>25.1</v>
      </c>
      <c r="J43" s="153">
        <v>24.1</v>
      </c>
      <c r="K43" s="153">
        <v>24.5</v>
      </c>
      <c r="L43" s="153">
        <v>23.8</v>
      </c>
      <c r="M43" s="153">
        <v>23.8</v>
      </c>
      <c r="N43" s="212">
        <f>SUM(B43:M43)/12</f>
        <v>24.491666666666664</v>
      </c>
      <c r="O43" s="212">
        <v>103.4</v>
      </c>
      <c r="P43" s="155"/>
      <c r="Q43" s="215"/>
      <c r="R43" s="215"/>
      <c r="S43" s="155"/>
      <c r="T43" s="155"/>
      <c r="U43" s="155"/>
      <c r="V43" s="155"/>
      <c r="W43" s="155"/>
      <c r="X43" s="155"/>
      <c r="Y43" s="155"/>
      <c r="Z43" s="155"/>
    </row>
    <row r="44" spans="1:26" ht="11.1" customHeight="1" x14ac:dyDescent="0.15">
      <c r="A44" s="6" t="s">
        <v>171</v>
      </c>
      <c r="B44" s="153">
        <v>22.9</v>
      </c>
      <c r="C44" s="153">
        <v>22.7</v>
      </c>
      <c r="D44" s="153">
        <v>23</v>
      </c>
      <c r="E44" s="153">
        <v>23.1</v>
      </c>
      <c r="F44" s="153">
        <v>24.7</v>
      </c>
      <c r="G44" s="153">
        <v>24.6</v>
      </c>
      <c r="H44" s="153">
        <v>23.1</v>
      </c>
      <c r="I44" s="153">
        <v>23.2</v>
      </c>
      <c r="J44" s="153">
        <v>22.3</v>
      </c>
      <c r="K44" s="153">
        <v>20.8</v>
      </c>
      <c r="L44" s="153">
        <v>19.5</v>
      </c>
      <c r="M44" s="153">
        <v>20.100000000000001</v>
      </c>
      <c r="N44" s="212">
        <f>SUM(B44:M44)/12</f>
        <v>22.5</v>
      </c>
      <c r="O44" s="212">
        <f t="shared" ref="O44:O46" si="1">ROUND(N44/N43*100,1)</f>
        <v>91.9</v>
      </c>
      <c r="P44" s="155"/>
      <c r="Q44" s="215"/>
      <c r="R44" s="215"/>
      <c r="S44" s="155"/>
      <c r="T44" s="155"/>
      <c r="U44" s="155"/>
      <c r="V44" s="155"/>
      <c r="W44" s="155"/>
      <c r="X44" s="155"/>
      <c r="Y44" s="155"/>
      <c r="Z44" s="155"/>
    </row>
    <row r="45" spans="1:26" ht="11.1" customHeight="1" x14ac:dyDescent="0.15">
      <c r="A45" s="6" t="s">
        <v>174</v>
      </c>
      <c r="B45" s="153">
        <v>18.8</v>
      </c>
      <c r="C45" s="153">
        <v>18.100000000000001</v>
      </c>
      <c r="D45" s="153">
        <v>19.5</v>
      </c>
      <c r="E45" s="153">
        <v>19.100000000000001</v>
      </c>
      <c r="F45" s="153">
        <v>19.2</v>
      </c>
      <c r="G45" s="153">
        <v>18.7</v>
      </c>
      <c r="H45" s="153">
        <v>18.2</v>
      </c>
      <c r="I45" s="153">
        <v>19</v>
      </c>
      <c r="J45" s="153">
        <v>18.7</v>
      </c>
      <c r="K45" s="153">
        <v>18.399999999999999</v>
      </c>
      <c r="L45" s="153">
        <v>18.7</v>
      </c>
      <c r="M45" s="153">
        <v>19.7</v>
      </c>
      <c r="N45" s="212">
        <f>SUM(B45:M45)/12</f>
        <v>18.841666666666665</v>
      </c>
      <c r="O45" s="212">
        <f t="shared" si="1"/>
        <v>83.7</v>
      </c>
      <c r="P45" s="155"/>
      <c r="Q45" s="215"/>
      <c r="R45" s="215"/>
      <c r="S45" s="155"/>
      <c r="T45" s="155"/>
      <c r="U45" s="155"/>
      <c r="V45" s="155"/>
      <c r="W45" s="155"/>
      <c r="X45" s="155"/>
      <c r="Y45" s="155"/>
      <c r="Z45" s="155"/>
    </row>
    <row r="46" spans="1:26" ht="11.1" customHeight="1" x14ac:dyDescent="0.15">
      <c r="A46" s="6" t="s">
        <v>178</v>
      </c>
      <c r="B46" s="153">
        <v>19.8</v>
      </c>
      <c r="C46" s="153">
        <v>20.3</v>
      </c>
      <c r="D46" s="153">
        <v>19.8</v>
      </c>
      <c r="E46" s="153">
        <v>19.100000000000001</v>
      </c>
      <c r="F46" s="153">
        <v>18.600000000000001</v>
      </c>
      <c r="G46" s="153">
        <v>18.600000000000001</v>
      </c>
      <c r="H46" s="153">
        <v>17.899999999999999</v>
      </c>
      <c r="I46" s="153">
        <v>18.2</v>
      </c>
      <c r="J46" s="153">
        <v>18.2</v>
      </c>
      <c r="K46" s="153">
        <v>18.100000000000001</v>
      </c>
      <c r="L46" s="153">
        <v>18.100000000000001</v>
      </c>
      <c r="M46" s="153">
        <v>18.2</v>
      </c>
      <c r="N46" s="212">
        <f>SUM(B46:M46)/12</f>
        <v>18.741666666666664</v>
      </c>
      <c r="O46" s="212">
        <f t="shared" si="1"/>
        <v>99.5</v>
      </c>
      <c r="P46" s="155"/>
      <c r="Q46" s="215"/>
      <c r="R46" s="215"/>
      <c r="S46" s="155"/>
      <c r="T46" s="155"/>
      <c r="U46" s="155"/>
      <c r="V46" s="155"/>
      <c r="W46" s="155"/>
      <c r="X46" s="155"/>
      <c r="Y46" s="155"/>
      <c r="Z46" s="155"/>
    </row>
    <row r="47" spans="1:26" ht="11.1" customHeight="1" x14ac:dyDescent="0.15">
      <c r="A47" s="6" t="s">
        <v>185</v>
      </c>
      <c r="B47" s="153">
        <v>19.399999999999999</v>
      </c>
      <c r="C47" s="153">
        <v>19.3</v>
      </c>
      <c r="D47" s="153">
        <v>19</v>
      </c>
      <c r="E47" s="153">
        <v>19.100000000000001</v>
      </c>
      <c r="F47" s="153">
        <v>18.8</v>
      </c>
      <c r="G47" s="153">
        <v>19.100000000000001</v>
      </c>
      <c r="H47" s="153">
        <v>19.100000000000001</v>
      </c>
      <c r="I47" s="153">
        <v>18.3</v>
      </c>
      <c r="J47" s="153">
        <v>18.2</v>
      </c>
      <c r="K47" s="153">
        <v>17.5</v>
      </c>
      <c r="L47" s="153">
        <v>16.8</v>
      </c>
      <c r="M47" s="153"/>
      <c r="N47" s="212"/>
      <c r="O47" s="212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spans="1:26" ht="6.75" customHeight="1" x14ac:dyDescent="0.15">
      <c r="N48" s="48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4:26" ht="9" hidden="1" customHeight="1" x14ac:dyDescent="0.15">
      <c r="N49" s="48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61" spans="14:26" ht="9" customHeight="1" x14ac:dyDescent="0.15"/>
    <row r="62" spans="14:26" ht="9" customHeight="1" x14ac:dyDescent="0.15"/>
    <row r="63" spans="14:26" ht="9" customHeight="1" x14ac:dyDescent="0.15"/>
    <row r="64" spans="14:26" ht="9" customHeight="1" x14ac:dyDescent="0.15"/>
    <row r="65" spans="1:26" ht="9" customHeight="1" x14ac:dyDescent="0.15"/>
    <row r="66" spans="1:26" ht="9" customHeight="1" x14ac:dyDescent="0.15"/>
    <row r="68" spans="1:26" ht="9.75" customHeight="1" x14ac:dyDescent="0.15"/>
    <row r="69" spans="1:26" ht="2.25" hidden="1" customHeight="1" x14ac:dyDescent="0.15">
      <c r="N69" s="48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1.1" customHeight="1" x14ac:dyDescent="0.15">
      <c r="A70" s="6"/>
      <c r="B70" s="7" t="s">
        <v>75</v>
      </c>
      <c r="C70" s="7" t="s">
        <v>76</v>
      </c>
      <c r="D70" s="7" t="s">
        <v>77</v>
      </c>
      <c r="E70" s="7" t="s">
        <v>78</v>
      </c>
      <c r="F70" s="7" t="s">
        <v>79</v>
      </c>
      <c r="G70" s="7" t="s">
        <v>80</v>
      </c>
      <c r="H70" s="7" t="s">
        <v>81</v>
      </c>
      <c r="I70" s="7" t="s">
        <v>82</v>
      </c>
      <c r="J70" s="7" t="s">
        <v>83</v>
      </c>
      <c r="K70" s="7" t="s">
        <v>84</v>
      </c>
      <c r="L70" s="7" t="s">
        <v>85</v>
      </c>
      <c r="M70" s="7" t="s">
        <v>86</v>
      </c>
      <c r="N70" s="206" t="s">
        <v>121</v>
      </c>
      <c r="O70" s="206" t="s">
        <v>122</v>
      </c>
      <c r="P70" s="48"/>
      <c r="Q70" s="48"/>
      <c r="R70" s="48"/>
      <c r="S70" s="48"/>
      <c r="T70" s="48"/>
      <c r="U70" s="48"/>
      <c r="V70" s="48"/>
      <c r="W70" s="48"/>
      <c r="Y70" s="48"/>
      <c r="Z70" s="48"/>
    </row>
    <row r="71" spans="1:26" ht="11.1" customHeight="1" x14ac:dyDescent="0.15">
      <c r="A71" s="6" t="s">
        <v>172</v>
      </c>
      <c r="B71" s="146">
        <v>63.7</v>
      </c>
      <c r="C71" s="146">
        <v>56.1</v>
      </c>
      <c r="D71" s="146">
        <v>59.3</v>
      </c>
      <c r="E71" s="146">
        <v>58.2</v>
      </c>
      <c r="F71" s="146">
        <v>54.4</v>
      </c>
      <c r="G71" s="146">
        <v>52.5</v>
      </c>
      <c r="H71" s="146">
        <v>58.1</v>
      </c>
      <c r="I71" s="146">
        <v>52.2</v>
      </c>
      <c r="J71" s="146">
        <v>52.7</v>
      </c>
      <c r="K71" s="146">
        <v>61.5</v>
      </c>
      <c r="L71" s="146">
        <v>55.5</v>
      </c>
      <c r="M71" s="146">
        <v>59.8</v>
      </c>
      <c r="N71" s="211">
        <f>SUM(B71:M71)/12</f>
        <v>57</v>
      </c>
      <c r="O71" s="212">
        <v>94.2</v>
      </c>
      <c r="P71" s="48"/>
      <c r="Q71" s="17"/>
      <c r="R71" s="17"/>
      <c r="S71" s="48"/>
      <c r="T71" s="48"/>
      <c r="U71" s="48"/>
      <c r="V71" s="48"/>
      <c r="W71" s="48"/>
      <c r="Y71" s="48"/>
      <c r="Z71" s="48"/>
    </row>
    <row r="72" spans="1:26" ht="11.1" customHeight="1" x14ac:dyDescent="0.15">
      <c r="A72" s="6" t="s">
        <v>171</v>
      </c>
      <c r="B72" s="146">
        <v>50.6</v>
      </c>
      <c r="C72" s="146">
        <v>59.7</v>
      </c>
      <c r="D72" s="146">
        <v>59.2</v>
      </c>
      <c r="E72" s="146">
        <v>58</v>
      </c>
      <c r="F72" s="146">
        <v>51.7</v>
      </c>
      <c r="G72" s="146">
        <v>50.6</v>
      </c>
      <c r="H72" s="146">
        <v>49.6</v>
      </c>
      <c r="I72" s="146">
        <v>51.4</v>
      </c>
      <c r="J72" s="146">
        <v>56.8</v>
      </c>
      <c r="K72" s="146">
        <v>55.7</v>
      </c>
      <c r="L72" s="146">
        <v>61.1</v>
      </c>
      <c r="M72" s="146">
        <v>66.099999999999994</v>
      </c>
      <c r="N72" s="211">
        <f>SUM(B72:M72)/12</f>
        <v>55.875000000000007</v>
      </c>
      <c r="O72" s="212">
        <f t="shared" ref="O72:O74" si="2">ROUND(N72/N71*100,1)</f>
        <v>98</v>
      </c>
      <c r="P72" s="48"/>
      <c r="Q72" s="17"/>
      <c r="R72" s="17"/>
      <c r="S72" s="48"/>
      <c r="T72" s="48"/>
      <c r="U72" s="48"/>
      <c r="V72" s="48"/>
      <c r="W72" s="48"/>
      <c r="Y72" s="48"/>
      <c r="Z72" s="48"/>
    </row>
    <row r="73" spans="1:26" ht="11.1" customHeight="1" x14ac:dyDescent="0.15">
      <c r="A73" s="6" t="s">
        <v>174</v>
      </c>
      <c r="B73" s="146">
        <v>51.9</v>
      </c>
      <c r="C73" s="146">
        <v>57.5</v>
      </c>
      <c r="D73" s="146">
        <v>67.900000000000006</v>
      </c>
      <c r="E73" s="146">
        <v>70.8</v>
      </c>
      <c r="F73" s="146">
        <v>59.1</v>
      </c>
      <c r="G73" s="146">
        <v>65.8</v>
      </c>
      <c r="H73" s="146">
        <v>60.1</v>
      </c>
      <c r="I73" s="146">
        <v>57.8</v>
      </c>
      <c r="J73" s="146">
        <v>64.7</v>
      </c>
      <c r="K73" s="146">
        <v>58.7</v>
      </c>
      <c r="L73" s="146">
        <v>59.8</v>
      </c>
      <c r="M73" s="146">
        <v>58.8</v>
      </c>
      <c r="N73" s="211">
        <f>SUM(B73:M73)/12</f>
        <v>61.07500000000001</v>
      </c>
      <c r="O73" s="212">
        <f t="shared" si="2"/>
        <v>109.3</v>
      </c>
      <c r="Q73" s="17"/>
      <c r="R73" s="17"/>
    </row>
    <row r="74" spans="1:26" ht="11.1" customHeight="1" x14ac:dyDescent="0.15">
      <c r="A74" s="6" t="s">
        <v>178</v>
      </c>
      <c r="B74" s="146">
        <v>56</v>
      </c>
      <c r="C74" s="146">
        <v>56.2</v>
      </c>
      <c r="D74" s="146">
        <v>61.6</v>
      </c>
      <c r="E74" s="146">
        <v>64.7</v>
      </c>
      <c r="F74" s="146">
        <v>57.9</v>
      </c>
      <c r="G74" s="146">
        <v>62.6</v>
      </c>
      <c r="H74" s="146">
        <v>61.9</v>
      </c>
      <c r="I74" s="146">
        <v>67.599999999999994</v>
      </c>
      <c r="J74" s="146">
        <v>63.8</v>
      </c>
      <c r="K74" s="146">
        <v>62.6</v>
      </c>
      <c r="L74" s="146">
        <v>68.7</v>
      </c>
      <c r="M74" s="146">
        <v>64.3</v>
      </c>
      <c r="N74" s="211">
        <f>SUM(B74:M74)/12</f>
        <v>62.324999999999996</v>
      </c>
      <c r="O74" s="212">
        <f t="shared" si="2"/>
        <v>102</v>
      </c>
      <c r="Q74" s="17"/>
      <c r="R74" s="17"/>
    </row>
    <row r="75" spans="1:26" ht="11.1" customHeight="1" x14ac:dyDescent="0.15">
      <c r="A75" s="6" t="s">
        <v>185</v>
      </c>
      <c r="B75" s="146">
        <v>58</v>
      </c>
      <c r="C75" s="146">
        <v>58.6</v>
      </c>
      <c r="D75" s="146">
        <v>62.1</v>
      </c>
      <c r="E75" s="146">
        <v>65.5</v>
      </c>
      <c r="F75" s="146">
        <v>52.1</v>
      </c>
      <c r="G75" s="146">
        <v>64.7</v>
      </c>
      <c r="H75" s="146">
        <v>59.1</v>
      </c>
      <c r="I75" s="146">
        <v>54.4</v>
      </c>
      <c r="J75" s="146">
        <v>57.8</v>
      </c>
      <c r="K75" s="146">
        <v>61.1</v>
      </c>
      <c r="L75" s="146">
        <v>66.400000000000006</v>
      </c>
      <c r="M75" s="146"/>
      <c r="N75" s="211"/>
      <c r="O75" s="212"/>
    </row>
    <row r="76" spans="1:26" ht="9.9499999999999993" customHeight="1" x14ac:dyDescent="0.1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</row>
    <row r="77" spans="1:26" ht="9.9499999999999993" customHeight="1" x14ac:dyDescent="0.15"/>
    <row r="78" spans="1:26" ht="9" customHeight="1" x14ac:dyDescent="0.15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Z93"/>
  <sheetViews>
    <sheetView workbookViewId="0">
      <selection activeCell="L89" sqref="L89"/>
    </sheetView>
  </sheetViews>
  <sheetFormatPr defaultColWidth="7.625" defaultRowHeight="9.9499999999999993" customHeight="1" x14ac:dyDescent="0.15"/>
  <cols>
    <col min="1" max="1" width="7.625" customWidth="1"/>
    <col min="2" max="13" width="6.125" customWidth="1"/>
  </cols>
  <sheetData>
    <row r="3" spans="12:26" ht="9.9499999999999993" customHeight="1" x14ac:dyDescent="0.15">
      <c r="L3" s="48"/>
      <c r="M3" s="47"/>
      <c r="N3" s="48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2:26" ht="9.9499999999999993" customHeight="1" x14ac:dyDescent="0.15">
      <c r="L4" s="48"/>
      <c r="M4" s="155"/>
      <c r="N4" s="48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2:26" ht="9.9499999999999993" customHeight="1" x14ac:dyDescent="0.15">
      <c r="L5" s="48"/>
      <c r="M5" s="155"/>
      <c r="N5" s="48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spans="12:26" ht="9.9499999999999993" customHeight="1" x14ac:dyDescent="0.15">
      <c r="L6" s="48"/>
      <c r="M6" s="155"/>
      <c r="N6" s="48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2:26" ht="9.9499999999999993" customHeight="1" x14ac:dyDescent="0.15">
      <c r="L7" s="48"/>
      <c r="M7" s="155"/>
      <c r="N7" s="48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2:26" ht="9.9499999999999993" customHeight="1" x14ac:dyDescent="0.15">
      <c r="L8" s="48"/>
      <c r="M8" s="155"/>
      <c r="N8" s="48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spans="12:26" ht="9.9499999999999993" customHeight="1" x14ac:dyDescent="0.15"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2:26" ht="9.9499999999999993" customHeight="1" x14ac:dyDescent="0.15"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2:26" ht="9.9499999999999993" customHeight="1" x14ac:dyDescent="0.15"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2:26" ht="9.9499999999999993" customHeight="1" x14ac:dyDescent="0.15"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2:26" ht="9.9499999999999993" customHeight="1" x14ac:dyDescent="0.15"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2:26" ht="9.9499999999999993" customHeight="1" x14ac:dyDescent="0.15">
      <c r="L14" s="48"/>
      <c r="M14" s="47"/>
    </row>
    <row r="15" spans="12:26" ht="9.9499999999999993" customHeight="1" x14ac:dyDescent="0.15">
      <c r="L15" s="48"/>
      <c r="M15" s="155"/>
    </row>
    <row r="16" spans="12:26" ht="9.9499999999999993" customHeight="1" x14ac:dyDescent="0.15">
      <c r="L16" s="48"/>
      <c r="M16" s="155"/>
    </row>
    <row r="17" spans="1:24" ht="9.9499999999999993" customHeight="1" x14ac:dyDescent="0.15">
      <c r="L17" s="48"/>
      <c r="M17" s="155"/>
    </row>
    <row r="18" spans="1:24" ht="9.9499999999999993" customHeight="1" x14ac:dyDescent="0.15">
      <c r="L18" s="48"/>
      <c r="M18" s="155"/>
    </row>
    <row r="19" spans="1:24" ht="9.9499999999999993" customHeight="1" x14ac:dyDescent="0.15">
      <c r="L19" s="48"/>
      <c r="M19" s="155"/>
    </row>
    <row r="20" spans="1:24" ht="9.9499999999999993" customHeight="1" x14ac:dyDescent="0.15">
      <c r="L20" s="48"/>
      <c r="M20" s="48"/>
    </row>
    <row r="21" spans="1:24" ht="9.9499999999999993" customHeight="1" x14ac:dyDescent="0.15">
      <c r="L21" s="48"/>
      <c r="M21" s="48"/>
    </row>
    <row r="22" spans="1:24" ht="9.9499999999999993" customHeight="1" x14ac:dyDescent="0.15">
      <c r="L22" s="48"/>
      <c r="M22" s="48"/>
    </row>
    <row r="23" spans="1:24" ht="3" customHeight="1" x14ac:dyDescent="0.15"/>
    <row r="24" spans="1:24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2" t="s">
        <v>122</v>
      </c>
    </row>
    <row r="25" spans="1:24" ht="11.1" customHeight="1" x14ac:dyDescent="0.15">
      <c r="A25" s="6" t="s">
        <v>172</v>
      </c>
      <c r="B25" s="153">
        <v>18.600000000000001</v>
      </c>
      <c r="C25" s="153">
        <v>19.100000000000001</v>
      </c>
      <c r="D25" s="153">
        <v>19.899999999999999</v>
      </c>
      <c r="E25" s="153">
        <v>18.5</v>
      </c>
      <c r="F25" s="153">
        <v>19.8</v>
      </c>
      <c r="G25" s="153">
        <v>18</v>
      </c>
      <c r="H25" s="153">
        <v>20.6</v>
      </c>
      <c r="I25" s="153">
        <v>17.5</v>
      </c>
      <c r="J25" s="153">
        <v>17.100000000000001</v>
      </c>
      <c r="K25" s="153">
        <v>21.2</v>
      </c>
      <c r="L25" s="153">
        <v>19</v>
      </c>
      <c r="M25" s="153">
        <v>18.2</v>
      </c>
      <c r="N25" s="212">
        <f>SUM(B25:M25)</f>
        <v>227.49999999999997</v>
      </c>
      <c r="O25" s="148">
        <v>94.9</v>
      </c>
      <c r="Q25" s="17"/>
      <c r="R25" s="17"/>
    </row>
    <row r="26" spans="1:24" ht="11.1" customHeight="1" x14ac:dyDescent="0.15">
      <c r="A26" s="6" t="s">
        <v>171</v>
      </c>
      <c r="B26" s="153">
        <v>18</v>
      </c>
      <c r="C26" s="153">
        <v>21.8</v>
      </c>
      <c r="D26" s="153">
        <v>22.1</v>
      </c>
      <c r="E26" s="153">
        <v>19</v>
      </c>
      <c r="F26" s="153">
        <v>19.3</v>
      </c>
      <c r="G26" s="153">
        <v>17.8</v>
      </c>
      <c r="H26" s="153">
        <v>20.3</v>
      </c>
      <c r="I26" s="153">
        <v>18.899999999999999</v>
      </c>
      <c r="J26" s="153">
        <v>18.600000000000001</v>
      </c>
      <c r="K26" s="153">
        <v>20.100000000000001</v>
      </c>
      <c r="L26" s="153">
        <v>17.3</v>
      </c>
      <c r="M26" s="153">
        <v>19.2</v>
      </c>
      <c r="N26" s="212">
        <f>SUM(B26:M26)</f>
        <v>232.4</v>
      </c>
      <c r="O26" s="148">
        <f t="shared" ref="O26:O28" si="0">ROUND(N26/N25*100,1)</f>
        <v>102.2</v>
      </c>
      <c r="Q26" s="17"/>
      <c r="R26" s="17"/>
    </row>
    <row r="27" spans="1:24" ht="11.1" customHeight="1" x14ac:dyDescent="0.15">
      <c r="A27" s="6" t="s">
        <v>174</v>
      </c>
      <c r="B27" s="153">
        <v>16.7</v>
      </c>
      <c r="C27" s="153">
        <v>20</v>
      </c>
      <c r="D27" s="153">
        <v>21.5</v>
      </c>
      <c r="E27" s="153">
        <v>20.7</v>
      </c>
      <c r="F27" s="153">
        <v>21.3</v>
      </c>
      <c r="G27" s="153">
        <v>24.4</v>
      </c>
      <c r="H27" s="153">
        <v>20.2</v>
      </c>
      <c r="I27" s="153">
        <v>20.7</v>
      </c>
      <c r="J27" s="153">
        <v>19.7</v>
      </c>
      <c r="K27" s="153">
        <v>18.8</v>
      </c>
      <c r="L27" s="153">
        <v>19</v>
      </c>
      <c r="M27" s="153">
        <v>21.1</v>
      </c>
      <c r="N27" s="212">
        <f>SUM(B27:M27)</f>
        <v>244.09999999999997</v>
      </c>
      <c r="O27" s="148">
        <f t="shared" si="0"/>
        <v>105</v>
      </c>
      <c r="Q27" s="17"/>
      <c r="R27" s="17"/>
    </row>
    <row r="28" spans="1:24" ht="11.1" customHeight="1" x14ac:dyDescent="0.15">
      <c r="A28" s="6" t="s">
        <v>178</v>
      </c>
      <c r="B28" s="153">
        <v>19.399999999999999</v>
      </c>
      <c r="C28" s="153">
        <v>17.7</v>
      </c>
      <c r="D28" s="153">
        <v>21.9</v>
      </c>
      <c r="E28" s="153">
        <v>20</v>
      </c>
      <c r="F28" s="153">
        <v>18.100000000000001</v>
      </c>
      <c r="G28" s="153">
        <v>26.3</v>
      </c>
      <c r="H28" s="153">
        <v>22.3</v>
      </c>
      <c r="I28" s="153">
        <v>19.2</v>
      </c>
      <c r="J28" s="153">
        <v>19.7</v>
      </c>
      <c r="K28" s="153">
        <v>21.1</v>
      </c>
      <c r="L28" s="153">
        <v>20.5</v>
      </c>
      <c r="M28" s="153">
        <v>18.2</v>
      </c>
      <c r="N28" s="212">
        <f>SUM(B28:M28)</f>
        <v>244.39999999999995</v>
      </c>
      <c r="O28" s="148">
        <f t="shared" si="0"/>
        <v>100.1</v>
      </c>
      <c r="Q28" s="17"/>
      <c r="R28" s="17"/>
    </row>
    <row r="29" spans="1:24" ht="11.1" customHeight="1" x14ac:dyDescent="0.15">
      <c r="A29" s="6" t="s">
        <v>185</v>
      </c>
      <c r="B29" s="153">
        <v>17.100000000000001</v>
      </c>
      <c r="C29" s="153">
        <v>17.8</v>
      </c>
      <c r="D29" s="153">
        <v>19</v>
      </c>
      <c r="E29" s="153">
        <v>21.4</v>
      </c>
      <c r="F29" s="153">
        <v>19</v>
      </c>
      <c r="G29" s="153">
        <v>20.100000000000001</v>
      </c>
      <c r="H29" s="153">
        <v>19.600000000000001</v>
      </c>
      <c r="I29" s="153">
        <v>16.3</v>
      </c>
      <c r="J29" s="153">
        <v>15.8</v>
      </c>
      <c r="K29" s="153">
        <v>19</v>
      </c>
      <c r="L29" s="153">
        <v>17.399999999999999</v>
      </c>
      <c r="M29" s="153"/>
      <c r="N29" s="212"/>
      <c r="O29" s="148"/>
    </row>
    <row r="30" spans="1:24" ht="9.9499999999999993" customHeight="1" x14ac:dyDescent="0.15">
      <c r="N30" s="150"/>
      <c r="O30" s="150"/>
    </row>
    <row r="31" spans="1:24" ht="9.9499999999999993" customHeight="1" x14ac:dyDescent="0.15"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51" spans="1:26" ht="9.9499999999999993" customHeight="1" x14ac:dyDescent="0.15">
      <c r="O51" s="48"/>
    </row>
    <row r="52" spans="1:26" ht="7.5" customHeight="1" x14ac:dyDescent="0.15"/>
    <row r="53" spans="1:26" ht="11.1" customHeight="1" x14ac:dyDescent="0.15">
      <c r="A53" s="6"/>
      <c r="B53" s="7" t="s">
        <v>75</v>
      </c>
      <c r="C53" s="7" t="s">
        <v>76</v>
      </c>
      <c r="D53" s="7" t="s">
        <v>77</v>
      </c>
      <c r="E53" s="7" t="s">
        <v>78</v>
      </c>
      <c r="F53" s="7" t="s">
        <v>79</v>
      </c>
      <c r="G53" s="7" t="s">
        <v>80</v>
      </c>
      <c r="H53" s="7" t="s">
        <v>81</v>
      </c>
      <c r="I53" s="7" t="s">
        <v>82</v>
      </c>
      <c r="J53" s="7" t="s">
        <v>83</v>
      </c>
      <c r="K53" s="7" t="s">
        <v>84</v>
      </c>
      <c r="L53" s="7" t="s">
        <v>85</v>
      </c>
      <c r="M53" s="7" t="s">
        <v>86</v>
      </c>
      <c r="N53" s="206" t="s">
        <v>121</v>
      </c>
      <c r="O53" s="149" t="s">
        <v>123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172</v>
      </c>
      <c r="B54" s="153">
        <v>40.9</v>
      </c>
      <c r="C54" s="153">
        <v>42.3</v>
      </c>
      <c r="D54" s="153">
        <v>42.1</v>
      </c>
      <c r="E54" s="153">
        <v>37.9</v>
      </c>
      <c r="F54" s="153">
        <v>39.700000000000003</v>
      </c>
      <c r="G54" s="153">
        <v>38.4</v>
      </c>
      <c r="H54" s="153">
        <v>39.6</v>
      </c>
      <c r="I54" s="153">
        <v>39.299999999999997</v>
      </c>
      <c r="J54" s="153">
        <v>38.1</v>
      </c>
      <c r="K54" s="153">
        <v>40.4</v>
      </c>
      <c r="L54" s="153">
        <v>41.1</v>
      </c>
      <c r="M54" s="153">
        <v>39</v>
      </c>
      <c r="N54" s="212">
        <f t="shared" ref="N54" si="1">SUM(B54:M54)/12</f>
        <v>39.9</v>
      </c>
      <c r="O54" s="289">
        <v>101.9</v>
      </c>
      <c r="P54" s="155"/>
      <c r="Q54" s="287"/>
      <c r="R54" s="287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171</v>
      </c>
      <c r="B55" s="153">
        <v>40.5</v>
      </c>
      <c r="C55" s="153">
        <v>42.5</v>
      </c>
      <c r="D55" s="153">
        <v>41.8</v>
      </c>
      <c r="E55" s="153">
        <v>40.1</v>
      </c>
      <c r="F55" s="153">
        <v>43</v>
      </c>
      <c r="G55" s="153">
        <v>42.8</v>
      </c>
      <c r="H55" s="153">
        <v>42.7</v>
      </c>
      <c r="I55" s="153">
        <v>42.3</v>
      </c>
      <c r="J55" s="153">
        <v>41</v>
      </c>
      <c r="K55" s="153">
        <v>40.700000000000003</v>
      </c>
      <c r="L55" s="153">
        <v>38</v>
      </c>
      <c r="M55" s="153">
        <v>36.4</v>
      </c>
      <c r="N55" s="212">
        <f>SUM(B55:M55)/12</f>
        <v>40.983333333333327</v>
      </c>
      <c r="O55" s="289">
        <f t="shared" ref="O55:O57" si="2">ROUND(N55/N54*100,1)</f>
        <v>102.7</v>
      </c>
      <c r="P55" s="155"/>
      <c r="Q55" s="287"/>
      <c r="R55" s="287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174</v>
      </c>
      <c r="B56" s="153">
        <v>36.9</v>
      </c>
      <c r="C56" s="153">
        <v>38.200000000000003</v>
      </c>
      <c r="D56" s="153">
        <v>38.200000000000003</v>
      </c>
      <c r="E56" s="153">
        <v>36.4</v>
      </c>
      <c r="F56" s="153">
        <v>37.700000000000003</v>
      </c>
      <c r="G56" s="153">
        <v>38.799999999999997</v>
      </c>
      <c r="H56" s="153">
        <v>38.299999999999997</v>
      </c>
      <c r="I56" s="153">
        <v>40</v>
      </c>
      <c r="J56" s="153">
        <v>40.700000000000003</v>
      </c>
      <c r="K56" s="153">
        <v>40.200000000000003</v>
      </c>
      <c r="L56" s="153">
        <v>40.1</v>
      </c>
      <c r="M56" s="153">
        <v>39.200000000000003</v>
      </c>
      <c r="N56" s="212">
        <f>SUM(B56:M56)/12</f>
        <v>38.725000000000001</v>
      </c>
      <c r="O56" s="289">
        <f t="shared" si="2"/>
        <v>94.5</v>
      </c>
      <c r="P56" s="155"/>
      <c r="Q56" s="287"/>
      <c r="R56" s="287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178</v>
      </c>
      <c r="B57" s="153">
        <v>38.6</v>
      </c>
      <c r="C57" s="153">
        <v>36.700000000000003</v>
      </c>
      <c r="D57" s="153">
        <v>37.4</v>
      </c>
      <c r="E57" s="153">
        <v>36.6</v>
      </c>
      <c r="F57" s="153">
        <v>37.4</v>
      </c>
      <c r="G57" s="153">
        <v>40.700000000000003</v>
      </c>
      <c r="H57" s="153">
        <v>37</v>
      </c>
      <c r="I57" s="153">
        <v>35.700000000000003</v>
      </c>
      <c r="J57" s="153">
        <v>34.6</v>
      </c>
      <c r="K57" s="153">
        <v>35.299999999999997</v>
      </c>
      <c r="L57" s="153">
        <v>36.700000000000003</v>
      </c>
      <c r="M57" s="153">
        <v>36.1</v>
      </c>
      <c r="N57" s="212">
        <f>SUM(B57:M57)/12</f>
        <v>36.900000000000006</v>
      </c>
      <c r="O57" s="289">
        <f t="shared" si="2"/>
        <v>95.3</v>
      </c>
      <c r="P57" s="155"/>
      <c r="Q57" s="287"/>
      <c r="R57" s="287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185</v>
      </c>
      <c r="B58" s="153">
        <v>36</v>
      </c>
      <c r="C58" s="153">
        <v>35.9</v>
      </c>
      <c r="D58" s="153">
        <v>35.4</v>
      </c>
      <c r="E58" s="153">
        <v>35.6</v>
      </c>
      <c r="F58" s="153">
        <v>37</v>
      </c>
      <c r="G58" s="153">
        <v>37.4</v>
      </c>
      <c r="H58" s="153">
        <v>38.9</v>
      </c>
      <c r="I58" s="153">
        <v>38.700000000000003</v>
      </c>
      <c r="J58" s="153">
        <v>37.4</v>
      </c>
      <c r="K58" s="153">
        <v>38.299999999999997</v>
      </c>
      <c r="L58" s="153">
        <v>37.1</v>
      </c>
      <c r="M58" s="153"/>
      <c r="N58" s="212"/>
      <c r="O58" s="289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6" customHeight="1" x14ac:dyDescent="0.15">
      <c r="N59" s="48"/>
      <c r="O59" s="213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9.9499999999999993" customHeight="1" x14ac:dyDescent="0.15">
      <c r="O60" s="214"/>
    </row>
    <row r="65" spans="7:26" ht="9.9499999999999993" customHeight="1" x14ac:dyDescent="0.15">
      <c r="G65" s="156"/>
    </row>
    <row r="66" spans="7:26" ht="9.9499999999999993" customHeight="1" x14ac:dyDescent="0.1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7:26" ht="9.9499999999999993" customHeight="1" x14ac:dyDescent="0.15"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7:26" ht="9.9499999999999993" customHeight="1" x14ac:dyDescent="0.15"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7:26" ht="9.9499999999999993" customHeight="1" x14ac:dyDescent="0.15"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7:26" ht="9.9499999999999993" customHeight="1" x14ac:dyDescent="0.15">
      <c r="N70" s="48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7:26" ht="9.9499999999999993" customHeight="1" x14ac:dyDescent="0.15"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7:26" ht="9.9499999999999993" customHeight="1" x14ac:dyDescent="0.15">
      <c r="N72" s="48"/>
      <c r="O72" s="48"/>
      <c r="P72" s="48"/>
      <c r="Q72" s="48"/>
      <c r="R72" s="48"/>
      <c r="S72" s="18"/>
      <c r="T72" s="48"/>
      <c r="U72" s="48"/>
      <c r="V72" s="48"/>
      <c r="W72" s="48"/>
      <c r="X72" s="48"/>
      <c r="Y72" s="48"/>
      <c r="Z72" s="48"/>
    </row>
    <row r="73" spans="7:26" ht="9.9499999999999993" customHeight="1" x14ac:dyDescent="0.15"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7:26" ht="9.9499999999999993" customHeight="1" x14ac:dyDescent="0.15"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7:26" ht="9.9499999999999993" customHeight="1" x14ac:dyDescent="0.15"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82" spans="1:18" ht="4.5" customHeight="1" x14ac:dyDescent="0.15"/>
    <row r="83" spans="1:18" ht="11.1" customHeight="1" x14ac:dyDescent="0.15">
      <c r="A83" s="6"/>
      <c r="B83" s="7" t="s">
        <v>75</v>
      </c>
      <c r="C83" s="7" t="s">
        <v>76</v>
      </c>
      <c r="D83" s="7" t="s">
        <v>77</v>
      </c>
      <c r="E83" s="7" t="s">
        <v>78</v>
      </c>
      <c r="F83" s="7" t="s">
        <v>79</v>
      </c>
      <c r="G83" s="7" t="s">
        <v>80</v>
      </c>
      <c r="H83" s="7" t="s">
        <v>81</v>
      </c>
      <c r="I83" s="7" t="s">
        <v>82</v>
      </c>
      <c r="J83" s="7" t="s">
        <v>83</v>
      </c>
      <c r="K83" s="7" t="s">
        <v>84</v>
      </c>
      <c r="L83" s="7" t="s">
        <v>85</v>
      </c>
      <c r="M83" s="7" t="s">
        <v>86</v>
      </c>
      <c r="N83" s="206" t="s">
        <v>121</v>
      </c>
      <c r="O83" s="149" t="s">
        <v>123</v>
      </c>
    </row>
    <row r="84" spans="1:18" s="150" customFormat="1" ht="11.1" customHeight="1" x14ac:dyDescent="0.15">
      <c r="A84" s="6" t="s">
        <v>172</v>
      </c>
      <c r="B84" s="146">
        <v>44.7</v>
      </c>
      <c r="C84" s="146">
        <v>44.2</v>
      </c>
      <c r="D84" s="146">
        <v>47.2</v>
      </c>
      <c r="E84" s="146">
        <v>51.4</v>
      </c>
      <c r="F84" s="146">
        <v>48.7</v>
      </c>
      <c r="G84" s="146">
        <v>47.7</v>
      </c>
      <c r="H84" s="148">
        <v>51.2</v>
      </c>
      <c r="I84" s="146">
        <v>44.5</v>
      </c>
      <c r="J84" s="146">
        <v>45.6</v>
      </c>
      <c r="K84" s="146">
        <v>51.2</v>
      </c>
      <c r="L84" s="146">
        <v>45.8</v>
      </c>
      <c r="M84" s="146">
        <v>48.1</v>
      </c>
      <c r="N84" s="211">
        <f t="shared" ref="N84:N87" si="3">SUM(B84:M84)/12</f>
        <v>47.525000000000006</v>
      </c>
      <c r="O84" s="289">
        <v>93.4</v>
      </c>
      <c r="Q84" s="288"/>
      <c r="R84" s="288"/>
    </row>
    <row r="85" spans="1:18" s="150" customFormat="1" ht="11.1" customHeight="1" x14ac:dyDescent="0.15">
      <c r="A85" s="6" t="s">
        <v>171</v>
      </c>
      <c r="B85" s="146">
        <v>43.5</v>
      </c>
      <c r="C85" s="148">
        <v>50</v>
      </c>
      <c r="D85" s="146">
        <v>53.2</v>
      </c>
      <c r="E85" s="146">
        <v>48.5</v>
      </c>
      <c r="F85" s="146">
        <v>42.9</v>
      </c>
      <c r="G85" s="146">
        <v>41.7</v>
      </c>
      <c r="H85" s="148">
        <v>47.4</v>
      </c>
      <c r="I85" s="146">
        <v>45</v>
      </c>
      <c r="J85" s="146">
        <v>46.3</v>
      </c>
      <c r="K85" s="146">
        <v>49.6</v>
      </c>
      <c r="L85" s="146">
        <v>47.6</v>
      </c>
      <c r="M85" s="146">
        <v>53.7</v>
      </c>
      <c r="N85" s="211">
        <f t="shared" si="3"/>
        <v>47.45000000000001</v>
      </c>
      <c r="O85" s="289">
        <v>100</v>
      </c>
      <c r="Q85" s="288"/>
      <c r="R85" s="288"/>
    </row>
    <row r="86" spans="1:18" s="150" customFormat="1" ht="11.1" customHeight="1" x14ac:dyDescent="0.15">
      <c r="A86" s="6" t="s">
        <v>174</v>
      </c>
      <c r="B86" s="146">
        <v>44.8</v>
      </c>
      <c r="C86" s="148">
        <v>51.5</v>
      </c>
      <c r="D86" s="146">
        <v>56.2</v>
      </c>
      <c r="E86" s="146">
        <v>57.8</v>
      </c>
      <c r="F86" s="146">
        <v>55.6</v>
      </c>
      <c r="G86" s="146">
        <v>62.4</v>
      </c>
      <c r="H86" s="148">
        <v>53</v>
      </c>
      <c r="I86" s="146">
        <v>50.6</v>
      </c>
      <c r="J86" s="146">
        <v>48</v>
      </c>
      <c r="K86" s="146">
        <v>47.1</v>
      </c>
      <c r="L86" s="146">
        <v>47.3</v>
      </c>
      <c r="M86" s="146">
        <v>54.3</v>
      </c>
      <c r="N86" s="211">
        <f t="shared" si="3"/>
        <v>52.383333333333326</v>
      </c>
      <c r="O86" s="289">
        <f t="shared" ref="O86:O87" si="4">ROUND(N86/N85*100,1)</f>
        <v>110.4</v>
      </c>
      <c r="Q86" s="288"/>
      <c r="R86" s="288"/>
    </row>
    <row r="87" spans="1:18" s="150" customFormat="1" ht="11.1" customHeight="1" x14ac:dyDescent="0.15">
      <c r="A87" s="6" t="s">
        <v>178</v>
      </c>
      <c r="B87" s="146">
        <v>50.7</v>
      </c>
      <c r="C87" s="148">
        <v>49.7</v>
      </c>
      <c r="D87" s="146">
        <v>58.3</v>
      </c>
      <c r="E87" s="146">
        <v>55.1</v>
      </c>
      <c r="F87" s="146">
        <v>47.9</v>
      </c>
      <c r="G87" s="146">
        <v>63.1</v>
      </c>
      <c r="H87" s="148">
        <v>62.3</v>
      </c>
      <c r="I87" s="146">
        <v>54.5</v>
      </c>
      <c r="J87" s="146">
        <v>57.7</v>
      </c>
      <c r="K87" s="146">
        <v>59.4</v>
      </c>
      <c r="L87" s="146">
        <v>55.1</v>
      </c>
      <c r="M87" s="146">
        <v>50.9</v>
      </c>
      <c r="N87" s="211">
        <f t="shared" si="3"/>
        <v>55.391666666666673</v>
      </c>
      <c r="O87" s="289">
        <f t="shared" si="4"/>
        <v>105.7</v>
      </c>
      <c r="Q87" s="288"/>
      <c r="R87" s="288"/>
    </row>
    <row r="88" spans="1:18" ht="11.1" customHeight="1" x14ac:dyDescent="0.15">
      <c r="A88" s="6" t="s">
        <v>185</v>
      </c>
      <c r="B88" s="146">
        <v>47.5</v>
      </c>
      <c r="C88" s="148">
        <v>49.6</v>
      </c>
      <c r="D88" s="146">
        <v>53.9</v>
      </c>
      <c r="E88" s="146">
        <v>60.2</v>
      </c>
      <c r="F88" s="146">
        <v>50.4</v>
      </c>
      <c r="G88" s="146">
        <v>53.5</v>
      </c>
      <c r="H88" s="148">
        <v>49.4</v>
      </c>
      <c r="I88" s="146">
        <v>42.2</v>
      </c>
      <c r="J88" s="146">
        <v>43.3</v>
      </c>
      <c r="K88" s="146">
        <v>49.1</v>
      </c>
      <c r="L88" s="146">
        <v>47.6</v>
      </c>
      <c r="M88" s="146"/>
      <c r="N88" s="211"/>
      <c r="O88" s="289"/>
      <c r="Q88" s="17"/>
    </row>
    <row r="89" spans="1:18" ht="9.9499999999999993" customHeight="1" x14ac:dyDescent="0.15">
      <c r="F89" s="381"/>
      <c r="O89" s="158"/>
    </row>
    <row r="90" spans="1:18" ht="9.9499999999999993" customHeight="1" x14ac:dyDescent="0.15">
      <c r="G90" s="158"/>
    </row>
    <row r="93" spans="1:18" ht="30" customHeight="1" x14ac:dyDescent="0.15">
      <c r="N93" s="4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Z90"/>
  <sheetViews>
    <sheetView workbookViewId="0">
      <selection activeCell="L89" sqref="L89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6" width="7.625" customWidth="1"/>
  </cols>
  <sheetData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23" spans="1:26" ht="3" customHeight="1" x14ac:dyDescent="0.15"/>
    <row r="24" spans="1:26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49" t="s">
        <v>123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172</v>
      </c>
      <c r="B25" s="157">
        <v>46.8</v>
      </c>
      <c r="C25" s="157">
        <v>51.9</v>
      </c>
      <c r="D25" s="157">
        <v>48.4</v>
      </c>
      <c r="E25" s="157">
        <v>60.2</v>
      </c>
      <c r="F25" s="157">
        <v>52.3</v>
      </c>
      <c r="G25" s="157">
        <v>59.3</v>
      </c>
      <c r="H25" s="157">
        <v>66.7</v>
      </c>
      <c r="I25" s="157">
        <v>43.7</v>
      </c>
      <c r="J25" s="157">
        <v>73.5</v>
      </c>
      <c r="K25" s="157">
        <v>62.6</v>
      </c>
      <c r="L25" s="157">
        <v>59.5</v>
      </c>
      <c r="M25" s="157">
        <v>53.9</v>
      </c>
      <c r="N25" s="304">
        <f>SUM(B25:M25)</f>
        <v>678.8</v>
      </c>
      <c r="O25" s="207">
        <v>122.6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171</v>
      </c>
      <c r="B26" s="157">
        <v>47.8</v>
      </c>
      <c r="C26" s="157">
        <v>44.8</v>
      </c>
      <c r="D26" s="157">
        <v>52.1</v>
      </c>
      <c r="E26" s="157">
        <v>55.6</v>
      </c>
      <c r="F26" s="157">
        <v>47.6</v>
      </c>
      <c r="G26" s="157">
        <v>72.400000000000006</v>
      </c>
      <c r="H26" s="157">
        <v>64.7</v>
      </c>
      <c r="I26" s="157">
        <v>42.3</v>
      </c>
      <c r="J26" s="157">
        <v>49.9</v>
      </c>
      <c r="K26" s="157">
        <v>47.9</v>
      </c>
      <c r="L26" s="157">
        <v>46.1</v>
      </c>
      <c r="M26" s="157">
        <v>44.3</v>
      </c>
      <c r="N26" s="304">
        <f>SUM(B26:M26)</f>
        <v>615.49999999999989</v>
      </c>
      <c r="O26" s="207">
        <f t="shared" ref="O26:O28" si="0">ROUND(N26/N25*100,1)</f>
        <v>90.7</v>
      </c>
      <c r="P26" s="155"/>
      <c r="Q26" s="287"/>
      <c r="R26" s="287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174</v>
      </c>
      <c r="B27" s="157">
        <v>44.4</v>
      </c>
      <c r="C27" s="157">
        <v>43.2</v>
      </c>
      <c r="D27" s="157">
        <v>58.3</v>
      </c>
      <c r="E27" s="157">
        <v>82.3</v>
      </c>
      <c r="F27" s="157">
        <v>75.599999999999994</v>
      </c>
      <c r="G27" s="157">
        <v>80.5</v>
      </c>
      <c r="H27" s="157">
        <v>62.3</v>
      </c>
      <c r="I27" s="157">
        <v>50.4</v>
      </c>
      <c r="J27" s="157">
        <v>48.5</v>
      </c>
      <c r="K27" s="157">
        <v>53.2</v>
      </c>
      <c r="L27" s="157">
        <v>47.2</v>
      </c>
      <c r="M27" s="157">
        <v>49</v>
      </c>
      <c r="N27" s="304">
        <f>SUM(B27:M27)</f>
        <v>694.90000000000009</v>
      </c>
      <c r="O27" s="207">
        <f t="shared" si="0"/>
        <v>112.9</v>
      </c>
      <c r="P27" s="155"/>
      <c r="Q27" s="287"/>
      <c r="R27" s="287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178</v>
      </c>
      <c r="B28" s="157">
        <v>55.9</v>
      </c>
      <c r="C28" s="157">
        <v>45.3</v>
      </c>
      <c r="D28" s="157">
        <v>66.8</v>
      </c>
      <c r="E28" s="157">
        <v>60.7</v>
      </c>
      <c r="F28" s="157">
        <v>50.5</v>
      </c>
      <c r="G28" s="157">
        <v>71.599999999999994</v>
      </c>
      <c r="H28" s="157">
        <v>77</v>
      </c>
      <c r="I28" s="157">
        <v>59.3</v>
      </c>
      <c r="J28" s="157">
        <v>70.2</v>
      </c>
      <c r="K28" s="157">
        <v>61.2</v>
      </c>
      <c r="L28" s="157">
        <v>59</v>
      </c>
      <c r="M28" s="157">
        <v>56.5</v>
      </c>
      <c r="N28" s="304">
        <f>SUM(B28:M28)</f>
        <v>734</v>
      </c>
      <c r="O28" s="207">
        <f t="shared" si="0"/>
        <v>105.6</v>
      </c>
      <c r="P28" s="155"/>
      <c r="Q28" s="287"/>
      <c r="R28" s="287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185</v>
      </c>
      <c r="B29" s="157">
        <v>51.7</v>
      </c>
      <c r="C29" s="157">
        <v>54.7</v>
      </c>
      <c r="D29" s="157">
        <v>64.900000000000006</v>
      </c>
      <c r="E29" s="157">
        <v>78.400000000000006</v>
      </c>
      <c r="F29" s="157">
        <v>75.5</v>
      </c>
      <c r="G29" s="157">
        <v>75.900000000000006</v>
      </c>
      <c r="H29" s="157">
        <v>59.8</v>
      </c>
      <c r="I29" s="157">
        <v>43.5</v>
      </c>
      <c r="J29" s="157">
        <v>45.8</v>
      </c>
      <c r="K29" s="157">
        <v>57.2</v>
      </c>
      <c r="L29" s="157">
        <v>60.4</v>
      </c>
      <c r="M29" s="157"/>
      <c r="N29" s="304"/>
      <c r="O29" s="207"/>
      <c r="P29" s="155"/>
      <c r="S29" s="155"/>
      <c r="T29" s="155"/>
      <c r="U29" s="155"/>
      <c r="V29" s="155"/>
      <c r="W29" s="155"/>
      <c r="X29" s="155"/>
      <c r="Y29" s="155"/>
      <c r="Z29" s="155"/>
    </row>
    <row r="30" spans="1:26" ht="9.75" customHeight="1" x14ac:dyDescent="0.15"/>
    <row r="51" spans="1:26" ht="9.9499999999999993" customHeight="1" x14ac:dyDescent="0.15">
      <c r="D51" s="17"/>
    </row>
    <row r="53" spans="1:26" ht="11.1" customHeight="1" x14ac:dyDescent="0.15">
      <c r="A53" s="6"/>
      <c r="B53" s="7" t="s">
        <v>75</v>
      </c>
      <c r="C53" s="7" t="s">
        <v>76</v>
      </c>
      <c r="D53" s="7" t="s">
        <v>77</v>
      </c>
      <c r="E53" s="7" t="s">
        <v>78</v>
      </c>
      <c r="F53" s="7" t="s">
        <v>79</v>
      </c>
      <c r="G53" s="7" t="s">
        <v>80</v>
      </c>
      <c r="H53" s="7" t="s">
        <v>81</v>
      </c>
      <c r="I53" s="7" t="s">
        <v>82</v>
      </c>
      <c r="J53" s="7" t="s">
        <v>83</v>
      </c>
      <c r="K53" s="7" t="s">
        <v>84</v>
      </c>
      <c r="L53" s="7" t="s">
        <v>85</v>
      </c>
      <c r="M53" s="7" t="s">
        <v>86</v>
      </c>
      <c r="N53" s="206" t="s">
        <v>121</v>
      </c>
      <c r="O53" s="149" t="s">
        <v>123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172</v>
      </c>
      <c r="B54" s="157">
        <v>54.8</v>
      </c>
      <c r="C54" s="157">
        <v>59.3</v>
      </c>
      <c r="D54" s="157">
        <v>58.7</v>
      </c>
      <c r="E54" s="157">
        <v>64.3</v>
      </c>
      <c r="F54" s="157">
        <v>57.2</v>
      </c>
      <c r="G54" s="157">
        <v>59.5</v>
      </c>
      <c r="H54" s="157">
        <v>57.8</v>
      </c>
      <c r="I54" s="157">
        <v>57.5</v>
      </c>
      <c r="J54" s="157">
        <v>57.6</v>
      </c>
      <c r="K54" s="157">
        <v>61</v>
      </c>
      <c r="L54" s="157">
        <v>58.2</v>
      </c>
      <c r="M54" s="157">
        <v>62.9</v>
      </c>
      <c r="N54" s="212">
        <f>SUM(B54:M54)/12</f>
        <v>59.06666666666667</v>
      </c>
      <c r="O54" s="207">
        <v>122.6</v>
      </c>
      <c r="P54" s="155"/>
      <c r="Q54" s="290"/>
      <c r="R54" s="290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171</v>
      </c>
      <c r="B55" s="157">
        <v>65.900000000000006</v>
      </c>
      <c r="C55" s="157">
        <v>65.900000000000006</v>
      </c>
      <c r="D55" s="157">
        <v>60.8</v>
      </c>
      <c r="E55" s="157">
        <v>61</v>
      </c>
      <c r="F55" s="157">
        <v>64.599999999999994</v>
      </c>
      <c r="G55" s="157">
        <v>55.6</v>
      </c>
      <c r="H55" s="157">
        <v>43</v>
      </c>
      <c r="I55" s="157">
        <v>47.8</v>
      </c>
      <c r="J55" s="157">
        <v>53.1</v>
      </c>
      <c r="K55" s="157">
        <v>53.4</v>
      </c>
      <c r="L55" s="157">
        <v>34</v>
      </c>
      <c r="M55" s="157">
        <v>32.1</v>
      </c>
      <c r="N55" s="212">
        <f>SUM(B55:M55)/12</f>
        <v>53.1</v>
      </c>
      <c r="O55" s="207">
        <f t="shared" ref="O55:O57" si="1">ROUND(N55/N54*100,1)</f>
        <v>89.9</v>
      </c>
      <c r="P55" s="155"/>
      <c r="Q55" s="290"/>
      <c r="R55" s="290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174</v>
      </c>
      <c r="B56" s="157">
        <v>32.1</v>
      </c>
      <c r="C56" s="157">
        <v>30.1</v>
      </c>
      <c r="D56" s="157">
        <v>28.9</v>
      </c>
      <c r="E56" s="157">
        <v>38</v>
      </c>
      <c r="F56" s="157">
        <v>43.4</v>
      </c>
      <c r="G56" s="157">
        <v>45.9</v>
      </c>
      <c r="H56" s="157">
        <v>40.200000000000003</v>
      </c>
      <c r="I56" s="157">
        <v>40.5</v>
      </c>
      <c r="J56" s="157">
        <v>41.7</v>
      </c>
      <c r="K56" s="157">
        <v>40.799999999999997</v>
      </c>
      <c r="L56" s="157">
        <v>40.1</v>
      </c>
      <c r="M56" s="157">
        <v>39.6</v>
      </c>
      <c r="N56" s="212">
        <f>SUM(B56:M56)/12</f>
        <v>38.44166666666667</v>
      </c>
      <c r="O56" s="207">
        <f t="shared" si="1"/>
        <v>72.400000000000006</v>
      </c>
      <c r="P56" s="155"/>
      <c r="Q56" s="290"/>
      <c r="R56" s="290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178</v>
      </c>
      <c r="B57" s="157">
        <v>40.9</v>
      </c>
      <c r="C57" s="157">
        <v>41</v>
      </c>
      <c r="D57" s="157">
        <v>39.5</v>
      </c>
      <c r="E57" s="157">
        <v>39.4</v>
      </c>
      <c r="F57" s="157">
        <v>37.9</v>
      </c>
      <c r="G57" s="157">
        <v>41.3</v>
      </c>
      <c r="H57" s="157">
        <v>37.5</v>
      </c>
      <c r="I57" s="157">
        <v>38.6</v>
      </c>
      <c r="J57" s="157">
        <v>37.9</v>
      </c>
      <c r="K57" s="157">
        <v>39.700000000000003</v>
      </c>
      <c r="L57" s="157">
        <v>43.1</v>
      </c>
      <c r="M57" s="157">
        <v>40.299999999999997</v>
      </c>
      <c r="N57" s="212">
        <f>SUM(B57:M57)/12</f>
        <v>39.758333333333333</v>
      </c>
      <c r="O57" s="207">
        <f t="shared" si="1"/>
        <v>103.4</v>
      </c>
      <c r="P57" s="155"/>
      <c r="Q57" s="290"/>
      <c r="R57" s="290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185</v>
      </c>
      <c r="B58" s="157">
        <v>43.2</v>
      </c>
      <c r="C58" s="157">
        <v>43.6</v>
      </c>
      <c r="D58" s="157">
        <v>42.1</v>
      </c>
      <c r="E58" s="157">
        <v>42.7</v>
      </c>
      <c r="F58" s="157">
        <v>44.7</v>
      </c>
      <c r="G58" s="157">
        <v>45.4</v>
      </c>
      <c r="H58" s="157">
        <v>44.5</v>
      </c>
      <c r="I58" s="157">
        <v>42.1</v>
      </c>
      <c r="J58" s="157">
        <v>40.200000000000003</v>
      </c>
      <c r="K58" s="157">
        <v>41.4</v>
      </c>
      <c r="L58" s="157">
        <v>42.1</v>
      </c>
      <c r="M58" s="157"/>
      <c r="N58" s="212"/>
      <c r="O58" s="207"/>
      <c r="P58" s="155"/>
      <c r="Q58" s="215"/>
      <c r="R58" s="215"/>
      <c r="S58" s="155"/>
      <c r="T58" s="155"/>
      <c r="U58" s="155"/>
      <c r="V58" s="155"/>
      <c r="W58" s="155"/>
      <c r="X58" s="155"/>
      <c r="Y58" s="155"/>
      <c r="Z58" s="155"/>
    </row>
    <row r="59" spans="1:26" ht="9.9499999999999993" customHeight="1" x14ac:dyDescent="0.15">
      <c r="Q59" s="219"/>
    </row>
    <row r="82" spans="1:26" ht="6" customHeight="1" x14ac:dyDescent="0.15"/>
    <row r="83" spans="1:26" ht="11.1" customHeight="1" x14ac:dyDescent="0.15">
      <c r="A83" s="6"/>
      <c r="B83" s="7" t="s">
        <v>75</v>
      </c>
      <c r="C83" s="7" t="s">
        <v>76</v>
      </c>
      <c r="D83" s="7" t="s">
        <v>77</v>
      </c>
      <c r="E83" s="7" t="s">
        <v>78</v>
      </c>
      <c r="F83" s="7" t="s">
        <v>79</v>
      </c>
      <c r="G83" s="7" t="s">
        <v>80</v>
      </c>
      <c r="H83" s="7" t="s">
        <v>81</v>
      </c>
      <c r="I83" s="7" t="s">
        <v>82</v>
      </c>
      <c r="J83" s="7" t="s">
        <v>83</v>
      </c>
      <c r="K83" s="7" t="s">
        <v>84</v>
      </c>
      <c r="L83" s="7" t="s">
        <v>85</v>
      </c>
      <c r="M83" s="7" t="s">
        <v>86</v>
      </c>
      <c r="N83" s="206" t="s">
        <v>121</v>
      </c>
      <c r="O83" s="149" t="s">
        <v>123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172</v>
      </c>
      <c r="B84" s="11">
        <v>85.7</v>
      </c>
      <c r="C84" s="11">
        <v>87</v>
      </c>
      <c r="D84" s="11">
        <v>82.4</v>
      </c>
      <c r="E84" s="11">
        <v>93.3</v>
      </c>
      <c r="F84" s="11">
        <v>92</v>
      </c>
      <c r="G84" s="11">
        <v>99.6</v>
      </c>
      <c r="H84" s="11">
        <v>115.3</v>
      </c>
      <c r="I84" s="11">
        <v>76.099999999999994</v>
      </c>
      <c r="J84" s="11">
        <v>127.5</v>
      </c>
      <c r="K84" s="11">
        <v>102.6</v>
      </c>
      <c r="L84" s="11">
        <v>102.2</v>
      </c>
      <c r="M84" s="11">
        <v>85.1</v>
      </c>
      <c r="N84" s="211">
        <f>SUM(B84:M84)/12</f>
        <v>95.733333333333334</v>
      </c>
      <c r="O84" s="148">
        <v>99.7</v>
      </c>
      <c r="P84" s="48"/>
      <c r="Q84" s="17"/>
      <c r="R84" s="17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171</v>
      </c>
      <c r="B85" s="11">
        <v>71.8</v>
      </c>
      <c r="C85" s="11">
        <v>67.900000000000006</v>
      </c>
      <c r="D85" s="11">
        <v>86.3</v>
      </c>
      <c r="E85" s="11">
        <v>91.1</v>
      </c>
      <c r="F85" s="11">
        <v>72.900000000000006</v>
      </c>
      <c r="G85" s="11">
        <v>127.8</v>
      </c>
      <c r="H85" s="11">
        <v>144</v>
      </c>
      <c r="I85" s="11">
        <v>88.1</v>
      </c>
      <c r="J85" s="11">
        <v>93.5</v>
      </c>
      <c r="K85" s="11">
        <v>89.7</v>
      </c>
      <c r="L85" s="11">
        <v>127.8</v>
      </c>
      <c r="M85" s="11">
        <v>136.69999999999999</v>
      </c>
      <c r="N85" s="211">
        <f>SUM(B85:M85)/12</f>
        <v>99.800000000000011</v>
      </c>
      <c r="O85" s="148">
        <f t="shared" ref="O85:O87" si="2">ROUND(N85/N84*100,1)</f>
        <v>104.2</v>
      </c>
      <c r="P85" s="48"/>
      <c r="Q85" s="17"/>
      <c r="R85" s="17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174</v>
      </c>
      <c r="B86" s="11">
        <v>138.19999999999999</v>
      </c>
      <c r="C86" s="11">
        <v>142.4</v>
      </c>
      <c r="D86" s="11">
        <v>199.9</v>
      </c>
      <c r="E86" s="11">
        <v>232.5</v>
      </c>
      <c r="F86" s="11">
        <v>179</v>
      </c>
      <c r="G86" s="11">
        <v>177.6</v>
      </c>
      <c r="H86" s="11">
        <v>151.19999999999999</v>
      </c>
      <c r="I86" s="11">
        <v>124.5</v>
      </c>
      <c r="J86" s="11">
        <v>116.7</v>
      </c>
      <c r="K86" s="11">
        <v>129.9</v>
      </c>
      <c r="L86" s="11">
        <v>117.4</v>
      </c>
      <c r="M86" s="11">
        <v>123.6</v>
      </c>
      <c r="N86" s="211">
        <f>SUM(B86:M86)/12</f>
        <v>152.74166666666667</v>
      </c>
      <c r="O86" s="148">
        <f t="shared" si="2"/>
        <v>153</v>
      </c>
      <c r="P86" s="48"/>
      <c r="Q86" s="17"/>
      <c r="R86" s="17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178</v>
      </c>
      <c r="B87" s="11">
        <v>137.30000000000001</v>
      </c>
      <c r="C87" s="11">
        <v>110.5</v>
      </c>
      <c r="D87" s="11">
        <v>167.7</v>
      </c>
      <c r="E87" s="11">
        <v>153.9</v>
      </c>
      <c r="F87" s="11">
        <v>132.6</v>
      </c>
      <c r="G87" s="11">
        <v>176.4</v>
      </c>
      <c r="H87" s="11">
        <v>200.3</v>
      </c>
      <c r="I87" s="11">
        <v>154.69999999999999</v>
      </c>
      <c r="J87" s="11">
        <v>184.4</v>
      </c>
      <c r="K87" s="11">
        <v>155.5</v>
      </c>
      <c r="L87" s="11">
        <v>138.4</v>
      </c>
      <c r="M87" s="11">
        <v>138.80000000000001</v>
      </c>
      <c r="N87" s="211">
        <f>SUM(B87:M87)/12</f>
        <v>154.20833333333334</v>
      </c>
      <c r="O87" s="148">
        <f t="shared" si="2"/>
        <v>101</v>
      </c>
      <c r="P87" s="48"/>
      <c r="Q87" s="17"/>
      <c r="R87" s="17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185</v>
      </c>
      <c r="B88" s="11">
        <v>120.5</v>
      </c>
      <c r="C88" s="11">
        <v>125.7</v>
      </c>
      <c r="D88" s="11">
        <v>153</v>
      </c>
      <c r="E88" s="11">
        <v>184.3</v>
      </c>
      <c r="F88" s="11">
        <v>170.6</v>
      </c>
      <c r="G88" s="11">
        <v>167.7</v>
      </c>
      <c r="H88" s="11">
        <v>134</v>
      </c>
      <c r="I88" s="11">
        <v>103.1</v>
      </c>
      <c r="J88" s="11">
        <v>113.4</v>
      </c>
      <c r="K88" s="11">
        <v>138.6</v>
      </c>
      <c r="L88" s="11">
        <v>143.80000000000001</v>
      </c>
      <c r="M88" s="11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C89" s="368"/>
      <c r="D89" s="150"/>
    </row>
    <row r="90" spans="1:26" ht="9.9499999999999993" customHeight="1" x14ac:dyDescent="0.15">
      <c r="D90" s="150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Z89"/>
  <sheetViews>
    <sheetView zoomScaleNormal="100" workbookViewId="0">
      <selection activeCell="L89" sqref="L89"/>
    </sheetView>
  </sheetViews>
  <sheetFormatPr defaultRowHeight="9.9499999999999993" customHeight="1" x14ac:dyDescent="0.15"/>
  <cols>
    <col min="1" max="1" width="8" customWidth="1"/>
    <col min="2" max="13" width="6.125" customWidth="1"/>
    <col min="14" max="26" width="7.625" customWidth="1"/>
  </cols>
  <sheetData>
    <row r="8" spans="1:26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9.9499999999999993" customHeight="1" x14ac:dyDescent="0.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.75" customHeight="1" x14ac:dyDescent="0.1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49" t="s">
        <v>123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172</v>
      </c>
      <c r="B25" s="355">
        <v>96.4</v>
      </c>
      <c r="C25" s="355">
        <v>100.8</v>
      </c>
      <c r="D25" s="355">
        <v>119.9</v>
      </c>
      <c r="E25" s="355">
        <v>122</v>
      </c>
      <c r="F25" s="355">
        <v>123.5</v>
      </c>
      <c r="G25" s="355">
        <v>126.2</v>
      </c>
      <c r="H25" s="355">
        <v>126.9</v>
      </c>
      <c r="I25" s="355">
        <v>97.5</v>
      </c>
      <c r="J25" s="355">
        <v>114.1</v>
      </c>
      <c r="K25" s="355">
        <v>104.1</v>
      </c>
      <c r="L25" s="355">
        <v>95.1</v>
      </c>
      <c r="M25" s="355">
        <v>110</v>
      </c>
      <c r="N25" s="212">
        <f>SUM(B25:M25)</f>
        <v>1336.4999999999998</v>
      </c>
      <c r="O25" s="356">
        <v>94</v>
      </c>
      <c r="P25" s="155"/>
      <c r="Q25" s="287"/>
      <c r="R25" s="287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171</v>
      </c>
      <c r="B26" s="355">
        <v>84.4</v>
      </c>
      <c r="C26" s="355">
        <v>90.2</v>
      </c>
      <c r="D26" s="355">
        <v>113.2</v>
      </c>
      <c r="E26" s="355">
        <v>112.9</v>
      </c>
      <c r="F26" s="355">
        <v>92.8</v>
      </c>
      <c r="G26" s="355">
        <v>100.2</v>
      </c>
      <c r="H26" s="355">
        <v>103</v>
      </c>
      <c r="I26" s="355">
        <v>90.2</v>
      </c>
      <c r="J26" s="355">
        <v>95.8</v>
      </c>
      <c r="K26" s="355">
        <v>131.9</v>
      </c>
      <c r="L26" s="355">
        <v>84.5</v>
      </c>
      <c r="M26" s="355">
        <v>78.599999999999994</v>
      </c>
      <c r="N26" s="212">
        <f>SUM(B26:M26)</f>
        <v>1177.6999999999998</v>
      </c>
      <c r="O26" s="356">
        <f t="shared" ref="O26:O28" si="0">ROUND(N26/N25*100,1)</f>
        <v>88.1</v>
      </c>
      <c r="P26" s="359"/>
      <c r="Q26" s="360"/>
      <c r="R26" s="360"/>
      <c r="S26" s="359"/>
      <c r="T26" s="359"/>
      <c r="U26" s="359"/>
      <c r="V26" s="359"/>
      <c r="W26" s="359"/>
      <c r="X26" s="359"/>
      <c r="Y26" s="359"/>
      <c r="Z26" s="359"/>
    </row>
    <row r="27" spans="1:26" ht="11.1" customHeight="1" x14ac:dyDescent="0.15">
      <c r="A27" s="6" t="s">
        <v>174</v>
      </c>
      <c r="B27" s="355">
        <v>75.7</v>
      </c>
      <c r="C27" s="355">
        <v>92.3</v>
      </c>
      <c r="D27" s="355">
        <v>105</v>
      </c>
      <c r="E27" s="355">
        <v>103.6</v>
      </c>
      <c r="F27" s="355">
        <v>94.9</v>
      </c>
      <c r="G27" s="355">
        <v>106.3</v>
      </c>
      <c r="H27" s="355">
        <v>100.1</v>
      </c>
      <c r="I27" s="355">
        <v>100.9</v>
      </c>
      <c r="J27" s="355">
        <v>91.8</v>
      </c>
      <c r="K27" s="355">
        <v>87.4</v>
      </c>
      <c r="L27" s="355">
        <v>90</v>
      </c>
      <c r="M27" s="355">
        <v>78.099999999999994</v>
      </c>
      <c r="N27" s="212">
        <f>SUM(B27:M27)</f>
        <v>1126.0999999999999</v>
      </c>
      <c r="O27" s="356">
        <f t="shared" si="0"/>
        <v>95.6</v>
      </c>
      <c r="P27" s="359"/>
      <c r="Q27" s="360"/>
      <c r="R27" s="360"/>
      <c r="S27" s="359"/>
      <c r="T27" s="359"/>
      <c r="U27" s="359"/>
      <c r="V27" s="359"/>
      <c r="W27" s="359"/>
      <c r="X27" s="359"/>
      <c r="Y27" s="359"/>
      <c r="Z27" s="359"/>
    </row>
    <row r="28" spans="1:26" ht="11.1" customHeight="1" x14ac:dyDescent="0.15">
      <c r="A28" s="6" t="s">
        <v>178</v>
      </c>
      <c r="B28" s="355">
        <v>68.900000000000006</v>
      </c>
      <c r="C28" s="355">
        <v>75.7</v>
      </c>
      <c r="D28" s="355">
        <v>96.3</v>
      </c>
      <c r="E28" s="355">
        <v>98.9</v>
      </c>
      <c r="F28" s="355">
        <v>89.3</v>
      </c>
      <c r="G28" s="355">
        <v>96</v>
      </c>
      <c r="H28" s="355">
        <v>90.2</v>
      </c>
      <c r="I28" s="355">
        <v>87.2</v>
      </c>
      <c r="J28" s="355">
        <v>85.7</v>
      </c>
      <c r="K28" s="355">
        <v>93.5</v>
      </c>
      <c r="L28" s="355">
        <v>82.1</v>
      </c>
      <c r="M28" s="355">
        <v>87</v>
      </c>
      <c r="N28" s="212">
        <f>SUM(B28:M28)</f>
        <v>1050.8000000000002</v>
      </c>
      <c r="O28" s="356">
        <f t="shared" si="0"/>
        <v>93.3</v>
      </c>
      <c r="P28" s="359"/>
      <c r="Q28" s="360"/>
      <c r="R28" s="360"/>
      <c r="S28" s="359"/>
      <c r="T28" s="359"/>
      <c r="U28" s="359"/>
      <c r="V28" s="359"/>
      <c r="W28" s="359"/>
      <c r="X28" s="359"/>
      <c r="Y28" s="359"/>
      <c r="Z28" s="359"/>
    </row>
    <row r="29" spans="1:26" ht="11.1" customHeight="1" x14ac:dyDescent="0.15">
      <c r="A29" s="6" t="s">
        <v>185</v>
      </c>
      <c r="B29" s="355">
        <v>72.7</v>
      </c>
      <c r="C29" s="355">
        <v>83.2</v>
      </c>
      <c r="D29" s="355">
        <v>89.9</v>
      </c>
      <c r="E29" s="355">
        <v>103.8</v>
      </c>
      <c r="F29" s="355">
        <v>94.4</v>
      </c>
      <c r="G29" s="355">
        <v>91.6</v>
      </c>
      <c r="H29" s="355">
        <v>108.5</v>
      </c>
      <c r="I29" s="355">
        <v>91.8</v>
      </c>
      <c r="J29" s="355">
        <v>101.6</v>
      </c>
      <c r="K29" s="355">
        <v>100.2</v>
      </c>
      <c r="L29" s="355">
        <v>94.2</v>
      </c>
      <c r="M29" s="355"/>
      <c r="N29" s="212"/>
      <c r="O29" s="356"/>
      <c r="P29" s="359"/>
      <c r="Q29" s="361"/>
      <c r="R29" s="361"/>
      <c r="S29" s="359"/>
      <c r="T29" s="359"/>
      <c r="U29" s="359"/>
      <c r="V29" s="359"/>
      <c r="W29" s="359"/>
      <c r="X29" s="359"/>
      <c r="Y29" s="359"/>
      <c r="Z29" s="359"/>
    </row>
    <row r="30" spans="1:26" ht="9.9499999999999993" customHeight="1" x14ac:dyDescent="0.15">
      <c r="H30" s="194"/>
    </row>
    <row r="53" spans="1:26" s="150" customFormat="1" ht="11.1" customHeight="1" x14ac:dyDescent="0.15">
      <c r="A53" s="11"/>
      <c r="B53" s="146" t="s">
        <v>75</v>
      </c>
      <c r="C53" s="146" t="s">
        <v>76</v>
      </c>
      <c r="D53" s="146" t="s">
        <v>77</v>
      </c>
      <c r="E53" s="146" t="s">
        <v>78</v>
      </c>
      <c r="F53" s="146" t="s">
        <v>79</v>
      </c>
      <c r="G53" s="146" t="s">
        <v>80</v>
      </c>
      <c r="H53" s="146" t="s">
        <v>81</v>
      </c>
      <c r="I53" s="146" t="s">
        <v>82</v>
      </c>
      <c r="J53" s="146" t="s">
        <v>83</v>
      </c>
      <c r="K53" s="146" t="s">
        <v>84</v>
      </c>
      <c r="L53" s="146" t="s">
        <v>85</v>
      </c>
      <c r="M53" s="146" t="s">
        <v>86</v>
      </c>
      <c r="N53" s="206" t="s">
        <v>121</v>
      </c>
      <c r="O53" s="149" t="s">
        <v>123</v>
      </c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</row>
    <row r="54" spans="1:26" s="150" customFormat="1" ht="11.1" customHeight="1" x14ac:dyDescent="0.15">
      <c r="A54" s="6" t="s">
        <v>172</v>
      </c>
      <c r="B54" s="153">
        <v>114.1</v>
      </c>
      <c r="C54" s="153">
        <v>119.1</v>
      </c>
      <c r="D54" s="153">
        <v>126.2</v>
      </c>
      <c r="E54" s="153">
        <v>117.7</v>
      </c>
      <c r="F54" s="153">
        <v>126</v>
      </c>
      <c r="G54" s="153">
        <v>138.9</v>
      </c>
      <c r="H54" s="153">
        <v>146.19999999999999</v>
      </c>
      <c r="I54" s="153">
        <v>134.4</v>
      </c>
      <c r="J54" s="153">
        <v>134.19999999999999</v>
      </c>
      <c r="K54" s="153">
        <v>122.9</v>
      </c>
      <c r="L54" s="153">
        <v>124.3</v>
      </c>
      <c r="M54" s="153">
        <v>122.1</v>
      </c>
      <c r="N54" s="212">
        <f>SUM(B54:M54)/12</f>
        <v>127.17499999999997</v>
      </c>
      <c r="O54" s="356">
        <v>99.4</v>
      </c>
      <c r="P54" s="357"/>
      <c r="Q54" s="358"/>
      <c r="R54" s="358"/>
      <c r="S54" s="357"/>
      <c r="T54" s="357"/>
      <c r="U54" s="357"/>
      <c r="V54" s="357"/>
      <c r="W54" s="357"/>
      <c r="X54" s="357"/>
      <c r="Y54" s="357"/>
      <c r="Z54" s="357"/>
    </row>
    <row r="55" spans="1:26" s="150" customFormat="1" ht="11.1" customHeight="1" x14ac:dyDescent="0.15">
      <c r="A55" s="6" t="s">
        <v>171</v>
      </c>
      <c r="B55" s="153">
        <v>119.6</v>
      </c>
      <c r="C55" s="153">
        <v>116.2</v>
      </c>
      <c r="D55" s="153">
        <v>120.4</v>
      </c>
      <c r="E55" s="153">
        <v>120.3</v>
      </c>
      <c r="F55" s="153">
        <v>123.1</v>
      </c>
      <c r="G55" s="153">
        <v>116.5</v>
      </c>
      <c r="H55" s="153">
        <v>114.8</v>
      </c>
      <c r="I55" s="153">
        <v>111.8</v>
      </c>
      <c r="J55" s="153">
        <v>114</v>
      </c>
      <c r="K55" s="153">
        <v>141.30000000000001</v>
      </c>
      <c r="L55" s="153">
        <v>114</v>
      </c>
      <c r="M55" s="153">
        <v>101.3</v>
      </c>
      <c r="N55" s="212">
        <f>SUM(B55:M55)/12</f>
        <v>117.77499999999998</v>
      </c>
      <c r="O55" s="356">
        <f t="shared" ref="O55:O57" si="1">ROUND(N55/N54*100,1)</f>
        <v>92.6</v>
      </c>
      <c r="P55" s="357"/>
      <c r="Q55" s="358"/>
      <c r="R55" s="358"/>
      <c r="S55" s="357"/>
      <c r="T55" s="357"/>
      <c r="U55" s="357"/>
      <c r="V55" s="357"/>
      <c r="W55" s="357"/>
      <c r="X55" s="357"/>
      <c r="Y55" s="357"/>
      <c r="Z55" s="357"/>
    </row>
    <row r="56" spans="1:26" s="150" customFormat="1" ht="11.1" customHeight="1" x14ac:dyDescent="0.15">
      <c r="A56" s="6" t="s">
        <v>174</v>
      </c>
      <c r="B56" s="153">
        <v>99.7</v>
      </c>
      <c r="C56" s="153">
        <v>109.5</v>
      </c>
      <c r="D56" s="153">
        <v>111.4</v>
      </c>
      <c r="E56" s="153">
        <v>102.9</v>
      </c>
      <c r="F56" s="153">
        <v>113.3</v>
      </c>
      <c r="G56" s="153">
        <v>123.3</v>
      </c>
      <c r="H56" s="153">
        <v>120.8</v>
      </c>
      <c r="I56" s="153">
        <v>138.19999999999999</v>
      </c>
      <c r="J56" s="153">
        <v>132.1</v>
      </c>
      <c r="K56" s="153">
        <v>128.30000000000001</v>
      </c>
      <c r="L56" s="153">
        <v>125.1</v>
      </c>
      <c r="M56" s="153">
        <v>109.6</v>
      </c>
      <c r="N56" s="212">
        <f>SUM(B56:M56)/12</f>
        <v>117.84999999999997</v>
      </c>
      <c r="O56" s="356">
        <f t="shared" si="1"/>
        <v>100.1</v>
      </c>
      <c r="P56" s="357"/>
      <c r="Q56" s="358"/>
      <c r="R56" s="358"/>
      <c r="S56" s="357"/>
      <c r="T56" s="357"/>
      <c r="U56" s="357"/>
      <c r="V56" s="357"/>
      <c r="W56" s="357"/>
      <c r="X56" s="357"/>
      <c r="Y56" s="357"/>
      <c r="Z56" s="357"/>
    </row>
    <row r="57" spans="1:26" s="150" customFormat="1" ht="11.1" customHeight="1" x14ac:dyDescent="0.15">
      <c r="A57" s="6" t="s">
        <v>178</v>
      </c>
      <c r="B57" s="153">
        <v>110.3</v>
      </c>
      <c r="C57" s="153">
        <v>109</v>
      </c>
      <c r="D57" s="153">
        <v>108.2</v>
      </c>
      <c r="E57" s="153">
        <v>113.1</v>
      </c>
      <c r="F57" s="153">
        <v>122.4</v>
      </c>
      <c r="G57" s="153">
        <v>116.8</v>
      </c>
      <c r="H57" s="153">
        <v>108.9</v>
      </c>
      <c r="I57" s="153">
        <v>107</v>
      </c>
      <c r="J57" s="153">
        <v>101.1</v>
      </c>
      <c r="K57" s="153">
        <v>109.4</v>
      </c>
      <c r="L57" s="153">
        <v>99.1</v>
      </c>
      <c r="M57" s="153">
        <v>97.9</v>
      </c>
      <c r="N57" s="212">
        <f>SUM(B57:M57)/12</f>
        <v>108.60000000000001</v>
      </c>
      <c r="O57" s="356">
        <f t="shared" si="1"/>
        <v>92.2</v>
      </c>
      <c r="P57" s="357"/>
      <c r="Q57" s="358"/>
      <c r="R57" s="358"/>
      <c r="S57" s="357"/>
      <c r="T57" s="357"/>
      <c r="U57" s="357"/>
      <c r="V57" s="357"/>
      <c r="W57" s="357"/>
      <c r="X57" s="357"/>
      <c r="Y57" s="357"/>
      <c r="Z57" s="357"/>
    </row>
    <row r="58" spans="1:26" s="150" customFormat="1" ht="11.1" customHeight="1" x14ac:dyDescent="0.15">
      <c r="A58" s="6" t="s">
        <v>185</v>
      </c>
      <c r="B58" s="153">
        <v>97.3</v>
      </c>
      <c r="C58" s="153">
        <v>99.8</v>
      </c>
      <c r="D58" s="153">
        <v>97.4</v>
      </c>
      <c r="E58" s="153">
        <v>100.8</v>
      </c>
      <c r="F58" s="153">
        <v>107.3</v>
      </c>
      <c r="G58" s="153">
        <v>108.2</v>
      </c>
      <c r="H58" s="153">
        <v>107.3</v>
      </c>
      <c r="I58" s="153">
        <v>103.7</v>
      </c>
      <c r="J58" s="153">
        <v>106</v>
      </c>
      <c r="K58" s="153">
        <v>105.3</v>
      </c>
      <c r="L58" s="153">
        <v>104.4</v>
      </c>
      <c r="M58" s="153"/>
      <c r="N58" s="212"/>
      <c r="O58" s="356"/>
      <c r="P58" s="159"/>
      <c r="Q58" s="353"/>
      <c r="R58" s="353"/>
      <c r="S58" s="159"/>
      <c r="T58" s="159"/>
      <c r="U58" s="159"/>
      <c r="V58" s="159"/>
      <c r="W58" s="159"/>
      <c r="X58" s="159"/>
      <c r="Y58" s="159"/>
      <c r="Z58" s="159"/>
    </row>
    <row r="59" spans="1:26" ht="9.9499999999999993" customHeight="1" x14ac:dyDescent="0.15">
      <c r="A59" s="48"/>
    </row>
    <row r="60" spans="1:26" ht="9.9499999999999993" customHeight="1" x14ac:dyDescent="0.15">
      <c r="A60" s="48"/>
    </row>
    <row r="68" spans="18:18" ht="9.9499999999999993" customHeight="1" x14ac:dyDescent="0.15">
      <c r="R68" s="354"/>
    </row>
    <row r="82" spans="1:26" ht="5.25" customHeight="1" x14ac:dyDescent="0.15"/>
    <row r="83" spans="1:26" s="150" customFormat="1" ht="11.1" customHeight="1" x14ac:dyDescent="0.15">
      <c r="A83" s="11"/>
      <c r="B83" s="146" t="s">
        <v>75</v>
      </c>
      <c r="C83" s="146" t="s">
        <v>76</v>
      </c>
      <c r="D83" s="146" t="s">
        <v>77</v>
      </c>
      <c r="E83" s="146" t="s">
        <v>78</v>
      </c>
      <c r="F83" s="146" t="s">
        <v>79</v>
      </c>
      <c r="G83" s="146" t="s">
        <v>80</v>
      </c>
      <c r="H83" s="146" t="s">
        <v>81</v>
      </c>
      <c r="I83" s="146" t="s">
        <v>82</v>
      </c>
      <c r="J83" s="146" t="s">
        <v>83</v>
      </c>
      <c r="K83" s="146" t="s">
        <v>84</v>
      </c>
      <c r="L83" s="146" t="s">
        <v>85</v>
      </c>
      <c r="M83" s="146" t="s">
        <v>86</v>
      </c>
      <c r="N83" s="206" t="s">
        <v>121</v>
      </c>
      <c r="O83" s="149" t="s">
        <v>123</v>
      </c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</row>
    <row r="84" spans="1:26" s="150" customFormat="1" ht="11.1" customHeight="1" x14ac:dyDescent="0.15">
      <c r="A84" s="6" t="s">
        <v>172</v>
      </c>
      <c r="B84" s="148">
        <v>85.5</v>
      </c>
      <c r="C84" s="148">
        <v>84.2</v>
      </c>
      <c r="D84" s="148">
        <v>94.9</v>
      </c>
      <c r="E84" s="148">
        <v>103.5</v>
      </c>
      <c r="F84" s="148">
        <v>98</v>
      </c>
      <c r="G84" s="148">
        <v>90.4</v>
      </c>
      <c r="H84" s="148">
        <v>86.4</v>
      </c>
      <c r="I84" s="148">
        <v>73.7</v>
      </c>
      <c r="J84" s="148">
        <v>85</v>
      </c>
      <c r="K84" s="148">
        <v>85.4</v>
      </c>
      <c r="L84" s="148">
        <v>76.400000000000006</v>
      </c>
      <c r="M84" s="148">
        <v>90.2</v>
      </c>
      <c r="N84" s="211">
        <f t="shared" ref="N84:N87" si="2">SUM(B84:M84)/12</f>
        <v>87.8</v>
      </c>
      <c r="O84" s="216">
        <v>94.7</v>
      </c>
      <c r="Q84" s="288"/>
      <c r="R84" s="288"/>
    </row>
    <row r="85" spans="1:26" s="150" customFormat="1" ht="11.1" customHeight="1" x14ac:dyDescent="0.15">
      <c r="A85" s="6" t="s">
        <v>171</v>
      </c>
      <c r="B85" s="148">
        <v>70.900000000000006</v>
      </c>
      <c r="C85" s="148">
        <v>78</v>
      </c>
      <c r="D85" s="148">
        <v>93.9</v>
      </c>
      <c r="E85" s="148">
        <v>93.9</v>
      </c>
      <c r="F85" s="148">
        <v>75.099999999999994</v>
      </c>
      <c r="G85" s="148">
        <v>86.4</v>
      </c>
      <c r="H85" s="148">
        <v>89.8</v>
      </c>
      <c r="I85" s="148">
        <v>81</v>
      </c>
      <c r="J85" s="148">
        <v>83.9</v>
      </c>
      <c r="K85" s="148">
        <v>92.6</v>
      </c>
      <c r="L85" s="148">
        <v>76.900000000000006</v>
      </c>
      <c r="M85" s="148">
        <v>79</v>
      </c>
      <c r="N85" s="211">
        <f t="shared" si="2"/>
        <v>83.45</v>
      </c>
      <c r="O85" s="216">
        <f t="shared" ref="O85:O87" si="3">ROUND(N85/N84*100,1)</f>
        <v>95</v>
      </c>
      <c r="Q85" s="288"/>
      <c r="R85" s="288"/>
    </row>
    <row r="86" spans="1:26" s="150" customFormat="1" ht="11.1" customHeight="1" x14ac:dyDescent="0.15">
      <c r="A86" s="6" t="s">
        <v>174</v>
      </c>
      <c r="B86" s="148">
        <v>76.099999999999994</v>
      </c>
      <c r="C86" s="148">
        <v>83.6</v>
      </c>
      <c r="D86" s="148">
        <v>94.2</v>
      </c>
      <c r="E86" s="148">
        <v>100.7</v>
      </c>
      <c r="F86" s="148">
        <v>83</v>
      </c>
      <c r="G86" s="148">
        <v>85.6</v>
      </c>
      <c r="H86" s="148">
        <v>83.1</v>
      </c>
      <c r="I86" s="148">
        <v>71.099999999999994</v>
      </c>
      <c r="J86" s="148">
        <v>70.099999999999994</v>
      </c>
      <c r="K86" s="148">
        <v>68.599999999999994</v>
      </c>
      <c r="L86" s="148">
        <v>72.099999999999994</v>
      </c>
      <c r="M86" s="148">
        <v>73.099999999999994</v>
      </c>
      <c r="N86" s="211">
        <f t="shared" si="2"/>
        <v>80.108333333333334</v>
      </c>
      <c r="O86" s="216">
        <f t="shared" si="3"/>
        <v>96</v>
      </c>
      <c r="Q86" s="288"/>
      <c r="R86" s="288"/>
    </row>
    <row r="87" spans="1:26" s="150" customFormat="1" ht="11.1" customHeight="1" x14ac:dyDescent="0.15">
      <c r="A87" s="6" t="s">
        <v>178</v>
      </c>
      <c r="B87" s="148">
        <v>62.3</v>
      </c>
      <c r="C87" s="148">
        <v>69.599999999999994</v>
      </c>
      <c r="D87" s="148">
        <v>89</v>
      </c>
      <c r="E87" s="148">
        <v>87.2</v>
      </c>
      <c r="F87" s="148">
        <v>71.900000000000006</v>
      </c>
      <c r="G87" s="148">
        <v>82.6</v>
      </c>
      <c r="H87" s="148">
        <v>83.4</v>
      </c>
      <c r="I87" s="148">
        <v>81.599999999999994</v>
      </c>
      <c r="J87" s="148">
        <v>85.1</v>
      </c>
      <c r="K87" s="148">
        <v>84.9</v>
      </c>
      <c r="L87" s="148">
        <v>83.6</v>
      </c>
      <c r="M87" s="148">
        <v>88.9</v>
      </c>
      <c r="N87" s="211">
        <f t="shared" si="2"/>
        <v>80.841666666666669</v>
      </c>
      <c r="O87" s="216">
        <f t="shared" si="3"/>
        <v>100.9</v>
      </c>
      <c r="Q87" s="288"/>
      <c r="R87" s="288"/>
    </row>
    <row r="88" spans="1:26" s="150" customFormat="1" ht="11.1" customHeight="1" x14ac:dyDescent="0.15">
      <c r="A88" s="6" t="s">
        <v>185</v>
      </c>
      <c r="B88" s="148">
        <v>74.8</v>
      </c>
      <c r="C88" s="148">
        <v>83.1</v>
      </c>
      <c r="D88" s="148">
        <v>92.4</v>
      </c>
      <c r="E88" s="148">
        <v>103</v>
      </c>
      <c r="F88" s="148">
        <v>87.6</v>
      </c>
      <c r="G88" s="148">
        <v>84.6</v>
      </c>
      <c r="H88" s="148">
        <v>101.1</v>
      </c>
      <c r="I88" s="148">
        <v>88.7</v>
      </c>
      <c r="J88" s="148">
        <v>95.8</v>
      </c>
      <c r="K88" s="148">
        <v>95.2</v>
      </c>
      <c r="L88" s="148">
        <v>90.3</v>
      </c>
      <c r="M88" s="148"/>
      <c r="N88" s="211"/>
      <c r="O88" s="216"/>
    </row>
    <row r="89" spans="1:26" ht="9.9499999999999993" customHeight="1" x14ac:dyDescent="0.15">
      <c r="E89" s="369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Z90"/>
  <sheetViews>
    <sheetView workbookViewId="0">
      <selection activeCell="U68" sqref="U68"/>
    </sheetView>
  </sheetViews>
  <sheetFormatPr defaultRowHeight="9.9499999999999993" customHeight="1" x14ac:dyDescent="0.15"/>
  <cols>
    <col min="1" max="1" width="7.625" customWidth="1"/>
    <col min="2" max="13" width="6.125" customWidth="1"/>
    <col min="14" max="27" width="7.625" customWidth="1"/>
  </cols>
  <sheetData>
    <row r="7" spans="1:15" ht="9.9499999999999993" customHeight="1" x14ac:dyDescent="0.1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5" ht="9.9499999999999993" customHeight="1" x14ac:dyDescent="0.1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5" ht="9.9499999999999993" customHeight="1" x14ac:dyDescent="0.1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5" ht="9.9499999999999993" customHeight="1" x14ac:dyDescent="0.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5" ht="9.9499999999999993" customHeight="1" x14ac:dyDescent="0.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9.9499999999999993" customHeight="1" x14ac:dyDescent="0.15">
      <c r="N14" s="225"/>
      <c r="O14" s="225"/>
    </row>
    <row r="17" spans="1:26" ht="9.9499999999999993" customHeight="1" x14ac:dyDescent="0.15">
      <c r="O17" s="225"/>
    </row>
    <row r="18" spans="1:26" ht="9.9499999999999993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26" ht="9.9499999999999993" customHeight="1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6" ht="9.9499999999999993" customHeight="1" x14ac:dyDescent="0.1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25"/>
    </row>
    <row r="21" spans="1:26" ht="9.9499999999999993" customHeight="1" x14ac:dyDescent="0.1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225"/>
    </row>
    <row r="22" spans="1:26" ht="9.9499999999999993" customHeight="1" x14ac:dyDescent="0.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O22" s="48"/>
    </row>
    <row r="23" spans="1:26" ht="8.25" customHeight="1" x14ac:dyDescent="0.15"/>
    <row r="24" spans="1:26" ht="11.1" customHeight="1" x14ac:dyDescent="0.15">
      <c r="A24" s="6"/>
      <c r="B24" s="7" t="s">
        <v>75</v>
      </c>
      <c r="C24" s="7" t="s">
        <v>76</v>
      </c>
      <c r="D24" s="7" t="s">
        <v>77</v>
      </c>
      <c r="E24" s="7" t="s">
        <v>78</v>
      </c>
      <c r="F24" s="7" t="s">
        <v>79</v>
      </c>
      <c r="G24" s="7" t="s">
        <v>80</v>
      </c>
      <c r="H24" s="7" t="s">
        <v>81</v>
      </c>
      <c r="I24" s="7" t="s">
        <v>82</v>
      </c>
      <c r="J24" s="7" t="s">
        <v>83</v>
      </c>
      <c r="K24" s="7" t="s">
        <v>84</v>
      </c>
      <c r="L24" s="7" t="s">
        <v>85</v>
      </c>
      <c r="M24" s="7" t="s">
        <v>86</v>
      </c>
      <c r="N24" s="206" t="s">
        <v>120</v>
      </c>
      <c r="O24" s="149" t="s">
        <v>123</v>
      </c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1.1" customHeight="1" x14ac:dyDescent="0.15">
      <c r="A25" s="6" t="s">
        <v>172</v>
      </c>
      <c r="B25" s="153">
        <v>20</v>
      </c>
      <c r="C25" s="153">
        <v>20.100000000000001</v>
      </c>
      <c r="D25" s="153">
        <v>21.2</v>
      </c>
      <c r="E25" s="153">
        <v>22.7</v>
      </c>
      <c r="F25" s="153">
        <v>21.8</v>
      </c>
      <c r="G25" s="153">
        <v>21.8</v>
      </c>
      <c r="H25" s="153">
        <v>23.4</v>
      </c>
      <c r="I25" s="153">
        <v>20.3</v>
      </c>
      <c r="J25" s="153">
        <v>23.3</v>
      </c>
      <c r="K25" s="153">
        <v>22.7</v>
      </c>
      <c r="L25" s="153">
        <v>21.9</v>
      </c>
      <c r="M25" s="334">
        <v>20.8</v>
      </c>
      <c r="N25" s="285">
        <f>SUM(B25:M25)</f>
        <v>260</v>
      </c>
      <c r="O25" s="207">
        <v>128.30000000000001</v>
      </c>
      <c r="P25" s="155"/>
      <c r="Q25" s="284"/>
      <c r="R25" s="284"/>
      <c r="S25" s="155"/>
      <c r="T25" s="155"/>
      <c r="U25" s="155"/>
      <c r="V25" s="155"/>
      <c r="W25" s="155"/>
      <c r="X25" s="155"/>
      <c r="Y25" s="155"/>
      <c r="Z25" s="155"/>
    </row>
    <row r="26" spans="1:26" ht="11.1" customHeight="1" x14ac:dyDescent="0.15">
      <c r="A26" s="6" t="s">
        <v>171</v>
      </c>
      <c r="B26" s="153">
        <v>20.3</v>
      </c>
      <c r="C26" s="153">
        <v>21.9</v>
      </c>
      <c r="D26" s="153">
        <v>25.5</v>
      </c>
      <c r="E26" s="153">
        <v>26.2</v>
      </c>
      <c r="F26" s="153">
        <v>20.399999999999999</v>
      </c>
      <c r="G26" s="153">
        <v>21.6</v>
      </c>
      <c r="H26" s="153">
        <v>23.6</v>
      </c>
      <c r="I26" s="153">
        <v>19.3</v>
      </c>
      <c r="J26" s="153">
        <v>23.5</v>
      </c>
      <c r="K26" s="153">
        <v>23.4</v>
      </c>
      <c r="L26" s="153">
        <v>16.899999999999999</v>
      </c>
      <c r="M26" s="334">
        <v>19</v>
      </c>
      <c r="N26" s="285">
        <f>SUM(B26:M26)</f>
        <v>261.60000000000002</v>
      </c>
      <c r="O26" s="207">
        <f>SUM(N26/N25)*100</f>
        <v>100.61538461538461</v>
      </c>
      <c r="P26" s="155"/>
      <c r="Q26" s="284"/>
      <c r="R26" s="284"/>
      <c r="S26" s="155"/>
      <c r="T26" s="155"/>
      <c r="U26" s="155"/>
      <c r="V26" s="155"/>
      <c r="W26" s="155"/>
      <c r="X26" s="155"/>
      <c r="Y26" s="155"/>
      <c r="Z26" s="155"/>
    </row>
    <row r="27" spans="1:26" ht="11.1" customHeight="1" x14ac:dyDescent="0.15">
      <c r="A27" s="6" t="s">
        <v>174</v>
      </c>
      <c r="B27" s="153">
        <v>16.5</v>
      </c>
      <c r="C27" s="153">
        <v>20.6</v>
      </c>
      <c r="D27" s="153">
        <v>23</v>
      </c>
      <c r="E27" s="153">
        <v>25.7</v>
      </c>
      <c r="F27" s="153">
        <v>22.2</v>
      </c>
      <c r="G27" s="153">
        <v>20.9</v>
      </c>
      <c r="H27" s="153">
        <v>21.1</v>
      </c>
      <c r="I27" s="153">
        <v>47.8</v>
      </c>
      <c r="J27" s="153">
        <v>50.3</v>
      </c>
      <c r="K27" s="153">
        <v>43.9</v>
      </c>
      <c r="L27" s="153">
        <v>48.7</v>
      </c>
      <c r="M27" s="334">
        <v>53</v>
      </c>
      <c r="N27" s="285">
        <f>SUM(B27:M27)</f>
        <v>393.7</v>
      </c>
      <c r="O27" s="207">
        <f>SUM(N27/N26)*100</f>
        <v>150.49694189602445</v>
      </c>
      <c r="P27" s="155"/>
      <c r="Q27" s="284"/>
      <c r="R27" s="284"/>
      <c r="S27" s="155"/>
      <c r="T27" s="155"/>
      <c r="U27" s="155"/>
      <c r="V27" s="155"/>
      <c r="W27" s="155"/>
      <c r="X27" s="155"/>
      <c r="Y27" s="155"/>
      <c r="Z27" s="155"/>
    </row>
    <row r="28" spans="1:26" ht="11.1" customHeight="1" x14ac:dyDescent="0.15">
      <c r="A28" s="6" t="s">
        <v>178</v>
      </c>
      <c r="B28" s="153">
        <v>43</v>
      </c>
      <c r="C28" s="153">
        <v>42.4</v>
      </c>
      <c r="D28" s="153">
        <v>49.1</v>
      </c>
      <c r="E28" s="153">
        <v>50.7</v>
      </c>
      <c r="F28" s="153">
        <v>52.2</v>
      </c>
      <c r="G28" s="153">
        <v>51</v>
      </c>
      <c r="H28" s="153">
        <v>52.7</v>
      </c>
      <c r="I28" s="153">
        <v>47.1</v>
      </c>
      <c r="J28" s="153">
        <v>50.4</v>
      </c>
      <c r="K28" s="153">
        <v>48.7</v>
      </c>
      <c r="L28" s="153">
        <v>50.5</v>
      </c>
      <c r="M28" s="334">
        <v>52.5</v>
      </c>
      <c r="N28" s="285">
        <f>SUM(B28:M28)</f>
        <v>590.29999999999995</v>
      </c>
      <c r="O28" s="207">
        <f>SUM(N28/N27)*100</f>
        <v>149.93649987299972</v>
      </c>
      <c r="P28" s="155"/>
      <c r="Q28" s="284"/>
      <c r="R28" s="284"/>
      <c r="S28" s="155"/>
      <c r="T28" s="155"/>
      <c r="U28" s="155"/>
      <c r="V28" s="155"/>
      <c r="W28" s="155"/>
      <c r="X28" s="155"/>
      <c r="Y28" s="155"/>
      <c r="Z28" s="155"/>
    </row>
    <row r="29" spans="1:26" ht="11.1" customHeight="1" x14ac:dyDescent="0.15">
      <c r="A29" s="6" t="s">
        <v>185</v>
      </c>
      <c r="B29" s="153">
        <v>45.1</v>
      </c>
      <c r="C29" s="153">
        <v>47.2</v>
      </c>
      <c r="D29" s="153">
        <v>51.8</v>
      </c>
      <c r="E29" s="153">
        <v>45.6</v>
      </c>
      <c r="F29" s="153">
        <v>54.3</v>
      </c>
      <c r="G29" s="153">
        <v>56.1</v>
      </c>
      <c r="H29" s="153">
        <v>59.2</v>
      </c>
      <c r="I29" s="153">
        <v>51.8</v>
      </c>
      <c r="J29" s="153">
        <v>58.3</v>
      </c>
      <c r="K29" s="153">
        <v>66.7</v>
      </c>
      <c r="L29" s="153">
        <v>52</v>
      </c>
      <c r="M29" s="334"/>
      <c r="N29" s="285"/>
      <c r="O29" s="207"/>
      <c r="P29" s="155"/>
      <c r="Q29" s="215"/>
      <c r="R29" s="215"/>
      <c r="S29" s="155"/>
      <c r="T29" s="155"/>
      <c r="U29" s="155"/>
      <c r="V29" s="155"/>
      <c r="W29" s="155"/>
      <c r="X29" s="155"/>
      <c r="Y29" s="155"/>
      <c r="Z29" s="155"/>
    </row>
    <row r="35" spans="8:14" ht="9.9499999999999993" customHeight="1" x14ac:dyDescent="0.15">
      <c r="H35" s="17"/>
    </row>
    <row r="46" spans="8:14" ht="9.9499999999999993" customHeight="1" x14ac:dyDescent="0.15">
      <c r="H46" s="17"/>
    </row>
    <row r="48" spans="8:14" ht="9.9499999999999993" customHeight="1" x14ac:dyDescent="0.15">
      <c r="N48" s="225"/>
    </row>
    <row r="52" spans="1:26" ht="4.5" customHeight="1" x14ac:dyDescent="0.15"/>
    <row r="53" spans="1:26" ht="11.1" customHeight="1" x14ac:dyDescent="0.15">
      <c r="A53" s="6"/>
      <c r="B53" s="7" t="s">
        <v>75</v>
      </c>
      <c r="C53" s="7" t="s">
        <v>76</v>
      </c>
      <c r="D53" s="7" t="s">
        <v>77</v>
      </c>
      <c r="E53" s="7" t="s">
        <v>78</v>
      </c>
      <c r="F53" s="7" t="s">
        <v>79</v>
      </c>
      <c r="G53" s="7" t="s">
        <v>80</v>
      </c>
      <c r="H53" s="7" t="s">
        <v>81</v>
      </c>
      <c r="I53" s="7" t="s">
        <v>82</v>
      </c>
      <c r="J53" s="7" t="s">
        <v>83</v>
      </c>
      <c r="K53" s="7" t="s">
        <v>84</v>
      </c>
      <c r="L53" s="7" t="s">
        <v>85</v>
      </c>
      <c r="M53" s="7" t="s">
        <v>86</v>
      </c>
      <c r="N53" s="206" t="s">
        <v>121</v>
      </c>
      <c r="O53" s="149" t="s">
        <v>123</v>
      </c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1.1" customHeight="1" x14ac:dyDescent="0.15">
      <c r="A54" s="6" t="s">
        <v>172</v>
      </c>
      <c r="B54" s="153">
        <v>29.9</v>
      </c>
      <c r="C54" s="153">
        <v>30.7</v>
      </c>
      <c r="D54" s="153">
        <v>30.6</v>
      </c>
      <c r="E54" s="153">
        <v>31.5</v>
      </c>
      <c r="F54" s="153">
        <v>30.7</v>
      </c>
      <c r="G54" s="153">
        <v>30.4</v>
      </c>
      <c r="H54" s="153">
        <v>31.2</v>
      </c>
      <c r="I54" s="153">
        <v>31.6</v>
      </c>
      <c r="J54" s="153">
        <v>30.1</v>
      </c>
      <c r="K54" s="153">
        <v>31.2</v>
      </c>
      <c r="L54" s="153">
        <v>32.200000000000003</v>
      </c>
      <c r="M54" s="153">
        <v>30.2</v>
      </c>
      <c r="N54" s="212">
        <f t="shared" ref="N54:N57" si="0">SUM(B54:M54)/12</f>
        <v>30.858333333333331</v>
      </c>
      <c r="O54" s="207">
        <v>120</v>
      </c>
      <c r="P54" s="155"/>
      <c r="Q54" s="291"/>
      <c r="R54" s="291"/>
      <c r="S54" s="155"/>
      <c r="T54" s="155"/>
      <c r="U54" s="155"/>
      <c r="V54" s="155"/>
      <c r="W54" s="155"/>
      <c r="X54" s="155"/>
      <c r="Y54" s="155"/>
      <c r="Z54" s="155"/>
    </row>
    <row r="55" spans="1:26" ht="11.1" customHeight="1" x14ac:dyDescent="0.15">
      <c r="A55" s="6" t="s">
        <v>171</v>
      </c>
      <c r="B55" s="153">
        <v>31.5</v>
      </c>
      <c r="C55" s="153">
        <v>32.5</v>
      </c>
      <c r="D55" s="153">
        <v>33.299999999999997</v>
      </c>
      <c r="E55" s="153">
        <v>34</v>
      </c>
      <c r="F55" s="153">
        <v>33.9</v>
      </c>
      <c r="G55" s="153">
        <v>32.9</v>
      </c>
      <c r="H55" s="153">
        <v>31</v>
      </c>
      <c r="I55" s="153">
        <v>30.4</v>
      </c>
      <c r="J55" s="153">
        <v>31.4</v>
      </c>
      <c r="K55" s="153">
        <v>28.8</v>
      </c>
      <c r="L55" s="153">
        <v>30</v>
      </c>
      <c r="M55" s="153">
        <v>28.8</v>
      </c>
      <c r="N55" s="212">
        <f t="shared" si="0"/>
        <v>31.541666666666668</v>
      </c>
      <c r="O55" s="207">
        <f t="shared" ref="O55:O57" si="1">SUM(N55/N54)*100</f>
        <v>102.21442073994061</v>
      </c>
      <c r="P55" s="155"/>
      <c r="Q55" s="291"/>
      <c r="R55" s="291"/>
      <c r="S55" s="155"/>
      <c r="T55" s="155"/>
      <c r="U55" s="155"/>
      <c r="V55" s="155"/>
      <c r="W55" s="155"/>
      <c r="X55" s="155"/>
      <c r="Y55" s="155"/>
      <c r="Z55" s="155"/>
    </row>
    <row r="56" spans="1:26" ht="11.1" customHeight="1" x14ac:dyDescent="0.15">
      <c r="A56" s="6" t="s">
        <v>174</v>
      </c>
      <c r="B56" s="153">
        <v>29.4</v>
      </c>
      <c r="C56" s="153">
        <v>31.6</v>
      </c>
      <c r="D56" s="153">
        <v>30.7</v>
      </c>
      <c r="E56" s="153">
        <v>30.6</v>
      </c>
      <c r="F56" s="153">
        <v>30.2</v>
      </c>
      <c r="G56" s="153">
        <v>28.7</v>
      </c>
      <c r="H56" s="153">
        <v>28.73</v>
      </c>
      <c r="I56" s="153">
        <v>56.4</v>
      </c>
      <c r="J56" s="153">
        <v>57.8</v>
      </c>
      <c r="K56" s="153">
        <v>58.5</v>
      </c>
      <c r="L56" s="153">
        <v>62</v>
      </c>
      <c r="M56" s="153">
        <v>64.5</v>
      </c>
      <c r="N56" s="212">
        <f t="shared" si="0"/>
        <v>42.427500000000002</v>
      </c>
      <c r="O56" s="207">
        <f t="shared" si="1"/>
        <v>134.51254953764862</v>
      </c>
      <c r="P56" s="155"/>
      <c r="Q56" s="291"/>
      <c r="R56" s="291"/>
      <c r="S56" s="155"/>
      <c r="T56" s="155"/>
      <c r="U56" s="155"/>
      <c r="V56" s="155"/>
      <c r="W56" s="155"/>
      <c r="X56" s="155"/>
      <c r="Y56" s="155"/>
      <c r="Z56" s="155"/>
    </row>
    <row r="57" spans="1:26" ht="11.1" customHeight="1" x14ac:dyDescent="0.15">
      <c r="A57" s="6" t="s">
        <v>178</v>
      </c>
      <c r="B57" s="153">
        <v>57.2</v>
      </c>
      <c r="C57" s="153">
        <v>59.9</v>
      </c>
      <c r="D57" s="153">
        <v>59.5</v>
      </c>
      <c r="E57" s="153">
        <v>59.8</v>
      </c>
      <c r="F57" s="153">
        <v>63.2</v>
      </c>
      <c r="G57" s="153">
        <v>61.4</v>
      </c>
      <c r="H57" s="153">
        <v>61.2</v>
      </c>
      <c r="I57" s="153">
        <v>62</v>
      </c>
      <c r="J57" s="153">
        <v>61.4</v>
      </c>
      <c r="K57" s="153">
        <v>60.1</v>
      </c>
      <c r="L57" s="153">
        <v>62.7</v>
      </c>
      <c r="M57" s="153">
        <v>64</v>
      </c>
      <c r="N57" s="212">
        <f t="shared" si="0"/>
        <v>61.033333333333331</v>
      </c>
      <c r="O57" s="207">
        <f t="shared" si="1"/>
        <v>143.85323984051223</v>
      </c>
      <c r="P57" s="155"/>
      <c r="Q57" s="291"/>
      <c r="R57" s="291"/>
      <c r="S57" s="155"/>
      <c r="T57" s="155"/>
      <c r="U57" s="155"/>
      <c r="V57" s="155"/>
      <c r="W57" s="155"/>
      <c r="X57" s="155"/>
      <c r="Y57" s="155"/>
      <c r="Z57" s="155"/>
    </row>
    <row r="58" spans="1:26" ht="11.1" customHeight="1" x14ac:dyDescent="0.15">
      <c r="A58" s="6" t="s">
        <v>185</v>
      </c>
      <c r="B58" s="153">
        <v>62.7</v>
      </c>
      <c r="C58" s="153">
        <v>63</v>
      </c>
      <c r="D58" s="153">
        <v>63.7</v>
      </c>
      <c r="E58" s="153">
        <v>64.5</v>
      </c>
      <c r="F58" s="153">
        <v>67.900000000000006</v>
      </c>
      <c r="G58" s="153">
        <v>67.099999999999994</v>
      </c>
      <c r="H58" s="153">
        <v>71.7</v>
      </c>
      <c r="I58" s="153">
        <v>72.099999999999994</v>
      </c>
      <c r="J58" s="153">
        <v>73.5</v>
      </c>
      <c r="K58" s="153">
        <v>77.5</v>
      </c>
      <c r="L58" s="153">
        <v>77</v>
      </c>
      <c r="M58" s="153"/>
      <c r="N58" s="212"/>
      <c r="O58" s="207"/>
      <c r="P58" s="155"/>
      <c r="Q58" s="291"/>
      <c r="R58" s="291"/>
      <c r="S58" s="155"/>
      <c r="T58" s="155"/>
      <c r="U58" s="155"/>
      <c r="V58" s="155"/>
      <c r="W58" s="155"/>
      <c r="X58" s="155"/>
      <c r="Y58" s="155"/>
      <c r="Z58" s="155"/>
    </row>
    <row r="82" spans="1:26" ht="7.5" customHeight="1" x14ac:dyDescent="0.15"/>
    <row r="83" spans="1:26" ht="11.1" customHeight="1" x14ac:dyDescent="0.15">
      <c r="A83" s="6"/>
      <c r="B83" s="7" t="s">
        <v>75</v>
      </c>
      <c r="C83" s="7" t="s">
        <v>76</v>
      </c>
      <c r="D83" s="7" t="s">
        <v>77</v>
      </c>
      <c r="E83" s="7" t="s">
        <v>78</v>
      </c>
      <c r="F83" s="7" t="s">
        <v>79</v>
      </c>
      <c r="G83" s="7" t="s">
        <v>80</v>
      </c>
      <c r="H83" s="7" t="s">
        <v>81</v>
      </c>
      <c r="I83" s="7" t="s">
        <v>82</v>
      </c>
      <c r="J83" s="7" t="s">
        <v>83</v>
      </c>
      <c r="K83" s="7" t="s">
        <v>84</v>
      </c>
      <c r="L83" s="7" t="s">
        <v>85</v>
      </c>
      <c r="M83" s="7" t="s">
        <v>86</v>
      </c>
      <c r="N83" s="206" t="s">
        <v>121</v>
      </c>
      <c r="O83" s="149" t="s">
        <v>123</v>
      </c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1.1" customHeight="1" x14ac:dyDescent="0.15">
      <c r="A84" s="6" t="s">
        <v>172</v>
      </c>
      <c r="B84" s="146">
        <v>67.099999999999994</v>
      </c>
      <c r="C84" s="146">
        <v>65</v>
      </c>
      <c r="D84" s="146">
        <v>69.599999999999994</v>
      </c>
      <c r="E84" s="146">
        <v>71.8</v>
      </c>
      <c r="F84" s="146">
        <v>71.3</v>
      </c>
      <c r="G84" s="146">
        <v>71.900000000000006</v>
      </c>
      <c r="H84" s="146">
        <v>74.599999999999994</v>
      </c>
      <c r="I84" s="146">
        <v>64.2</v>
      </c>
      <c r="J84" s="146">
        <v>77.900000000000006</v>
      </c>
      <c r="K84" s="146">
        <v>72.5</v>
      </c>
      <c r="L84" s="146">
        <v>67.5</v>
      </c>
      <c r="M84" s="146">
        <v>70</v>
      </c>
      <c r="N84" s="211">
        <f t="shared" ref="N84:N87" si="2">SUM(B84:M84)/12</f>
        <v>70.283333333333346</v>
      </c>
      <c r="O84" s="148">
        <v>107.4</v>
      </c>
      <c r="P84" s="48"/>
      <c r="Q84" s="214"/>
      <c r="R84" s="214"/>
      <c r="S84" s="48"/>
      <c r="T84" s="48"/>
      <c r="U84" s="48"/>
      <c r="V84" s="48"/>
      <c r="W84" s="48"/>
      <c r="X84" s="48"/>
      <c r="Y84" s="48"/>
      <c r="Z84" s="48"/>
    </row>
    <row r="85" spans="1:26" ht="11.1" customHeight="1" x14ac:dyDescent="0.15">
      <c r="A85" s="6" t="s">
        <v>171</v>
      </c>
      <c r="B85" s="146">
        <v>63.7</v>
      </c>
      <c r="C85" s="146">
        <v>66.900000000000006</v>
      </c>
      <c r="D85" s="146">
        <v>76.400000000000006</v>
      </c>
      <c r="E85" s="146">
        <v>76.900000000000006</v>
      </c>
      <c r="F85" s="146">
        <v>60.2</v>
      </c>
      <c r="G85" s="146">
        <v>66.400000000000006</v>
      </c>
      <c r="H85" s="146">
        <v>77</v>
      </c>
      <c r="I85" s="146">
        <v>64</v>
      </c>
      <c r="J85" s="146">
        <v>74.5</v>
      </c>
      <c r="K85" s="146">
        <v>82</v>
      </c>
      <c r="L85" s="146">
        <v>55.6</v>
      </c>
      <c r="M85" s="146">
        <v>66.8</v>
      </c>
      <c r="N85" s="211">
        <f t="shared" si="2"/>
        <v>69.2</v>
      </c>
      <c r="O85" s="148">
        <f t="shared" ref="O85:O87" si="3">ROUND(N85/N84*100,1)</f>
        <v>98.5</v>
      </c>
      <c r="P85" s="48"/>
      <c r="Q85" s="214"/>
      <c r="R85" s="214"/>
      <c r="S85" s="48"/>
      <c r="T85" s="48"/>
      <c r="U85" s="48"/>
      <c r="V85" s="48"/>
      <c r="W85" s="48"/>
      <c r="X85" s="48"/>
      <c r="Y85" s="48"/>
      <c r="Z85" s="48"/>
    </row>
    <row r="86" spans="1:26" ht="11.1" customHeight="1" x14ac:dyDescent="0.15">
      <c r="A86" s="6" t="s">
        <v>174</v>
      </c>
      <c r="B86" s="146">
        <v>55.6</v>
      </c>
      <c r="C86" s="146">
        <v>63.7</v>
      </c>
      <c r="D86" s="146">
        <v>75.3</v>
      </c>
      <c r="E86" s="146">
        <v>79</v>
      </c>
      <c r="F86" s="146">
        <v>73.599999999999994</v>
      </c>
      <c r="G86" s="146">
        <v>73.3</v>
      </c>
      <c r="H86" s="146">
        <v>73.599999999999994</v>
      </c>
      <c r="I86" s="146">
        <v>79.8</v>
      </c>
      <c r="J86" s="146">
        <v>87</v>
      </c>
      <c r="K86" s="146">
        <v>74.900000000000006</v>
      </c>
      <c r="L86" s="146">
        <v>77.900000000000006</v>
      </c>
      <c r="M86" s="146">
        <v>81.7</v>
      </c>
      <c r="N86" s="211">
        <f t="shared" si="2"/>
        <v>74.61666666666666</v>
      </c>
      <c r="O86" s="148">
        <f t="shared" si="3"/>
        <v>107.8</v>
      </c>
      <c r="P86" s="48"/>
      <c r="Q86" s="214"/>
      <c r="R86" s="214"/>
      <c r="S86" s="48"/>
      <c r="T86" s="48"/>
      <c r="U86" s="48"/>
      <c r="V86" s="48"/>
      <c r="W86" s="48"/>
      <c r="X86" s="48"/>
      <c r="Y86" s="48"/>
      <c r="Z86" s="48"/>
    </row>
    <row r="87" spans="1:26" ht="11.1" customHeight="1" x14ac:dyDescent="0.15">
      <c r="A87" s="6" t="s">
        <v>178</v>
      </c>
      <c r="B87" s="146">
        <v>76.7</v>
      </c>
      <c r="C87" s="146">
        <v>70.099999999999994</v>
      </c>
      <c r="D87" s="146">
        <v>82.6</v>
      </c>
      <c r="E87" s="146">
        <v>84.7</v>
      </c>
      <c r="F87" s="146">
        <v>82.1</v>
      </c>
      <c r="G87" s="146">
        <v>83.4</v>
      </c>
      <c r="H87" s="146">
        <v>86.1</v>
      </c>
      <c r="I87" s="146">
        <v>75.900000000000006</v>
      </c>
      <c r="J87" s="146">
        <v>82.2</v>
      </c>
      <c r="K87" s="146">
        <v>81.2</v>
      </c>
      <c r="L87" s="146">
        <v>80.2</v>
      </c>
      <c r="M87" s="146">
        <v>81.900000000000006</v>
      </c>
      <c r="N87" s="211">
        <f t="shared" si="2"/>
        <v>80.591666666666683</v>
      </c>
      <c r="O87" s="148">
        <f t="shared" si="3"/>
        <v>108</v>
      </c>
      <c r="P87" s="48"/>
      <c r="Q87" s="214"/>
      <c r="R87" s="214"/>
      <c r="S87" s="48"/>
      <c r="T87" s="48"/>
      <c r="U87" s="48"/>
      <c r="V87" s="48"/>
      <c r="W87" s="48"/>
      <c r="X87" s="48"/>
      <c r="Y87" s="48"/>
      <c r="Z87" s="48"/>
    </row>
    <row r="88" spans="1:26" ht="11.1" customHeight="1" x14ac:dyDescent="0.15">
      <c r="A88" s="6" t="s">
        <v>185</v>
      </c>
      <c r="B88" s="146">
        <v>72.3</v>
      </c>
      <c r="C88" s="146">
        <v>74.900000000000006</v>
      </c>
      <c r="D88" s="146">
        <v>81.3</v>
      </c>
      <c r="E88" s="146">
        <v>70.599999999999994</v>
      </c>
      <c r="F88" s="146">
        <v>79.400000000000006</v>
      </c>
      <c r="G88" s="146">
        <v>83.6</v>
      </c>
      <c r="H88" s="146">
        <v>82</v>
      </c>
      <c r="I88" s="146">
        <v>71.8</v>
      </c>
      <c r="J88" s="146">
        <v>79.099999999999994</v>
      </c>
      <c r="K88" s="146">
        <v>85.6</v>
      </c>
      <c r="L88" s="146">
        <v>67.599999999999994</v>
      </c>
      <c r="M88" s="146"/>
      <c r="N88" s="211"/>
      <c r="O88" s="148"/>
      <c r="P88" s="48"/>
      <c r="Q88" s="352"/>
      <c r="R88" s="352"/>
      <c r="S88" s="48"/>
      <c r="T88" s="48"/>
      <c r="U88" s="48"/>
      <c r="V88" s="48"/>
      <c r="W88" s="48"/>
      <c r="X88" s="48"/>
      <c r="Y88" s="48"/>
      <c r="Z88" s="48"/>
    </row>
    <row r="89" spans="1:26" ht="9.9499999999999993" customHeight="1" x14ac:dyDescent="0.15">
      <c r="N89" s="48"/>
      <c r="O89" s="21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9.9499999999999993" customHeight="1" x14ac:dyDescent="0.15"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3F0D-963C-473F-8809-9038D5AFC447}">
  <sheetPr>
    <tabColor indexed="45"/>
  </sheetPr>
  <dimension ref="A1:O40"/>
  <sheetViews>
    <sheetView workbookViewId="0">
      <selection activeCell="N33" sqref="N33"/>
    </sheetView>
  </sheetViews>
  <sheetFormatPr defaultColWidth="10.625" defaultRowHeight="13.5" x14ac:dyDescent="0.15"/>
  <cols>
    <col min="1" max="1" width="8.5" customWidth="1"/>
    <col min="2" max="2" width="13.375" customWidth="1"/>
  </cols>
  <sheetData>
    <row r="1" spans="1:13" ht="17.25" customHeight="1" x14ac:dyDescent="0.2">
      <c r="A1" s="449" t="s">
        <v>126</v>
      </c>
      <c r="F1" s="144"/>
      <c r="G1" s="144"/>
      <c r="H1" s="144"/>
    </row>
    <row r="2" spans="1:13" x14ac:dyDescent="0.15">
      <c r="A2" s="443"/>
    </row>
    <row r="3" spans="1:13" ht="17.25" x14ac:dyDescent="0.2">
      <c r="A3" s="443"/>
      <c r="C3" s="144"/>
    </row>
    <row r="4" spans="1:13" ht="17.25" x14ac:dyDescent="0.2">
      <c r="A4" s="443"/>
      <c r="J4" s="144"/>
      <c r="K4" s="144"/>
      <c r="L4" s="144"/>
      <c r="M4" s="144"/>
    </row>
    <row r="5" spans="1:13" x14ac:dyDescent="0.15">
      <c r="A5" s="443"/>
    </row>
    <row r="6" spans="1:13" x14ac:dyDescent="0.15">
      <c r="A6" s="443"/>
    </row>
    <row r="7" spans="1:13" x14ac:dyDescent="0.15">
      <c r="A7" s="443"/>
    </row>
    <row r="8" spans="1:13" x14ac:dyDescent="0.15">
      <c r="A8" s="443"/>
    </row>
    <row r="9" spans="1:13" x14ac:dyDescent="0.15">
      <c r="A9" s="443"/>
    </row>
    <row r="10" spans="1:13" x14ac:dyDescent="0.15">
      <c r="A10" s="443"/>
    </row>
    <row r="11" spans="1:13" x14ac:dyDescent="0.15">
      <c r="A11" s="443"/>
    </row>
    <row r="12" spans="1:13" x14ac:dyDescent="0.15">
      <c r="A12" s="443"/>
    </row>
    <row r="13" spans="1:13" x14ac:dyDescent="0.15">
      <c r="A13" s="443"/>
    </row>
    <row r="14" spans="1:13" x14ac:dyDescent="0.15">
      <c r="A14" s="443"/>
    </row>
    <row r="15" spans="1:13" x14ac:dyDescent="0.15">
      <c r="A15" s="443"/>
    </row>
    <row r="16" spans="1:13" x14ac:dyDescent="0.15">
      <c r="A16" s="443"/>
    </row>
    <row r="17" spans="1:15" x14ac:dyDescent="0.15">
      <c r="A17" s="443"/>
    </row>
    <row r="18" spans="1:15" x14ac:dyDescent="0.15">
      <c r="A18" s="443"/>
    </row>
    <row r="19" spans="1:15" x14ac:dyDescent="0.15">
      <c r="A19" s="443"/>
    </row>
    <row r="20" spans="1:15" x14ac:dyDescent="0.15">
      <c r="A20" s="443"/>
    </row>
    <row r="21" spans="1:15" x14ac:dyDescent="0.15">
      <c r="A21" s="443"/>
    </row>
    <row r="22" spans="1:15" x14ac:dyDescent="0.15">
      <c r="A22" s="443"/>
    </row>
    <row r="23" spans="1:15" x14ac:dyDescent="0.15">
      <c r="A23" s="443"/>
    </row>
    <row r="24" spans="1:15" x14ac:dyDescent="0.15">
      <c r="A24" s="443"/>
    </row>
    <row r="25" spans="1:15" x14ac:dyDescent="0.15">
      <c r="A25" s="443"/>
    </row>
    <row r="26" spans="1:15" x14ac:dyDescent="0.15">
      <c r="A26" s="443"/>
    </row>
    <row r="27" spans="1:15" x14ac:dyDescent="0.15">
      <c r="A27" s="443"/>
    </row>
    <row r="28" spans="1:15" x14ac:dyDescent="0.15">
      <c r="A28" s="443"/>
    </row>
    <row r="29" spans="1:15" x14ac:dyDescent="0.15">
      <c r="A29" s="443"/>
      <c r="O29" s="349"/>
    </row>
    <row r="30" spans="1:15" x14ac:dyDescent="0.15">
      <c r="A30" s="443"/>
    </row>
    <row r="31" spans="1:15" x14ac:dyDescent="0.15">
      <c r="A31" s="443"/>
    </row>
    <row r="32" spans="1:15" x14ac:dyDescent="0.15">
      <c r="A32" s="443"/>
    </row>
    <row r="33" spans="1:14" x14ac:dyDescent="0.15">
      <c r="A33" s="443"/>
    </row>
    <row r="34" spans="1:14" x14ac:dyDescent="0.15">
      <c r="A34" s="443"/>
    </row>
    <row r="35" spans="1:14" s="42" customFormat="1" ht="20.100000000000001" customHeight="1" x14ac:dyDescent="0.15">
      <c r="A35" s="443"/>
      <c r="B35" s="363" t="s">
        <v>167</v>
      </c>
      <c r="C35" s="363" t="s">
        <v>153</v>
      </c>
      <c r="D35" s="364" t="s">
        <v>155</v>
      </c>
      <c r="E35" s="363" t="s">
        <v>157</v>
      </c>
      <c r="F35" s="363" t="s">
        <v>160</v>
      </c>
      <c r="G35" s="363" t="s">
        <v>166</v>
      </c>
      <c r="H35" s="363" t="s">
        <v>169</v>
      </c>
      <c r="I35" s="363" t="s">
        <v>170</v>
      </c>
      <c r="J35" s="363" t="s">
        <v>171</v>
      </c>
      <c r="K35" s="363" t="s">
        <v>183</v>
      </c>
      <c r="L35" s="363" t="s">
        <v>198</v>
      </c>
      <c r="M35" s="365" t="s">
        <v>203</v>
      </c>
      <c r="N35" s="47"/>
    </row>
    <row r="36" spans="1:14" ht="25.5" customHeight="1" x14ac:dyDescent="0.15">
      <c r="A36" s="443"/>
      <c r="B36" s="423" t="s">
        <v>107</v>
      </c>
      <c r="C36" s="8">
        <v>95.8</v>
      </c>
      <c r="D36" s="8">
        <v>99.5</v>
      </c>
      <c r="E36" s="8">
        <v>100.7</v>
      </c>
      <c r="F36" s="8">
        <v>106.9</v>
      </c>
      <c r="G36" s="8">
        <v>108.5</v>
      </c>
      <c r="H36" s="8">
        <v>114.8</v>
      </c>
      <c r="I36" s="8">
        <v>122.6</v>
      </c>
      <c r="J36" s="8">
        <v>120.5</v>
      </c>
      <c r="K36" s="8">
        <v>125.7</v>
      </c>
      <c r="L36" s="8">
        <v>141.4</v>
      </c>
      <c r="M36" s="8">
        <v>149.19999999999999</v>
      </c>
    </row>
    <row r="37" spans="1:14" ht="25.5" customHeight="1" x14ac:dyDescent="0.15">
      <c r="A37" s="443"/>
      <c r="B37" s="196" t="s">
        <v>199</v>
      </c>
      <c r="C37" s="8">
        <v>220.5</v>
      </c>
      <c r="D37" s="8">
        <v>225.3</v>
      </c>
      <c r="E37" s="8">
        <v>226.3</v>
      </c>
      <c r="F37" s="8">
        <v>228.9</v>
      </c>
      <c r="G37" s="8">
        <v>231.8</v>
      </c>
      <c r="H37" s="8">
        <v>234.9</v>
      </c>
      <c r="I37" s="8">
        <v>240.8</v>
      </c>
      <c r="J37" s="8">
        <v>233.6</v>
      </c>
      <c r="K37" s="8">
        <v>240.2</v>
      </c>
      <c r="L37" s="8">
        <v>239.9</v>
      </c>
      <c r="M37" s="8">
        <v>246.3</v>
      </c>
    </row>
    <row r="38" spans="1:14" ht="24.75" customHeight="1" x14ac:dyDescent="0.15">
      <c r="A38" s="443"/>
      <c r="B38" s="173" t="s">
        <v>129</v>
      </c>
      <c r="C38" s="8">
        <v>173</v>
      </c>
      <c r="D38" s="8">
        <v>171</v>
      </c>
      <c r="E38" s="8">
        <v>171</v>
      </c>
      <c r="F38" s="8">
        <v>171</v>
      </c>
      <c r="G38" s="8">
        <v>171</v>
      </c>
      <c r="H38" s="8">
        <v>170</v>
      </c>
      <c r="I38" s="8">
        <v>171</v>
      </c>
      <c r="J38" s="8">
        <v>169</v>
      </c>
      <c r="K38" s="8">
        <v>171</v>
      </c>
      <c r="L38" s="8">
        <v>169</v>
      </c>
      <c r="M38" s="8">
        <v>170</v>
      </c>
    </row>
    <row r="40" spans="1:14" ht="14.25" x14ac:dyDescent="0.15">
      <c r="C40" s="2"/>
      <c r="D40" s="16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N33" sqref="N33"/>
    </sheetView>
  </sheetViews>
  <sheetFormatPr defaultRowHeight="13.5" x14ac:dyDescent="0.15"/>
  <cols>
    <col min="1" max="1" width="11.875" customWidth="1"/>
    <col min="10" max="10" width="9.25" bestFit="1" customWidth="1"/>
    <col min="13" max="13" width="9.25" bestFit="1" customWidth="1"/>
  </cols>
  <sheetData>
    <row r="1" spans="2:15" x14ac:dyDescent="0.15">
      <c r="B1" s="450" t="s">
        <v>204</v>
      </c>
      <c r="C1" s="450"/>
      <c r="D1" s="450"/>
      <c r="E1" s="450"/>
      <c r="F1" s="450"/>
      <c r="G1" s="451" t="s">
        <v>127</v>
      </c>
      <c r="H1" s="451"/>
      <c r="I1" s="451"/>
      <c r="J1" s="224" t="s">
        <v>108</v>
      </c>
      <c r="K1" s="3"/>
      <c r="M1" s="3" t="s">
        <v>177</v>
      </c>
    </row>
    <row r="2" spans="2:15" x14ac:dyDescent="0.15">
      <c r="B2" s="450"/>
      <c r="C2" s="450"/>
      <c r="D2" s="450"/>
      <c r="E2" s="450"/>
      <c r="F2" s="450"/>
      <c r="G2" s="451"/>
      <c r="H2" s="451"/>
      <c r="I2" s="451"/>
      <c r="J2" s="375">
        <v>220340</v>
      </c>
      <c r="K2" s="4" t="s">
        <v>110</v>
      </c>
      <c r="L2" s="341">
        <f t="shared" ref="L2:L7" si="0">SUM(J2)</f>
        <v>220340</v>
      </c>
      <c r="M2" s="375">
        <v>154478</v>
      </c>
    </row>
    <row r="3" spans="2:15" x14ac:dyDescent="0.15">
      <c r="J3" s="375">
        <v>393193</v>
      </c>
      <c r="K3" s="3" t="s">
        <v>111</v>
      </c>
      <c r="L3" s="341">
        <f t="shared" si="0"/>
        <v>393193</v>
      </c>
      <c r="M3" s="375">
        <v>248619</v>
      </c>
    </row>
    <row r="4" spans="2:15" x14ac:dyDescent="0.15">
      <c r="J4" s="375">
        <v>516791</v>
      </c>
      <c r="K4" s="3" t="s">
        <v>102</v>
      </c>
      <c r="L4" s="341">
        <f t="shared" si="0"/>
        <v>516791</v>
      </c>
      <c r="M4" s="375">
        <v>330406</v>
      </c>
    </row>
    <row r="5" spans="2:15" x14ac:dyDescent="0.15">
      <c r="J5" s="375">
        <v>153912</v>
      </c>
      <c r="K5" s="3" t="s">
        <v>90</v>
      </c>
      <c r="L5" s="341">
        <f t="shared" si="0"/>
        <v>153912</v>
      </c>
      <c r="M5" s="375">
        <v>126949</v>
      </c>
    </row>
    <row r="6" spans="2:15" x14ac:dyDescent="0.15">
      <c r="J6" s="375">
        <v>274743</v>
      </c>
      <c r="K6" s="3" t="s">
        <v>100</v>
      </c>
      <c r="L6" s="341">
        <f t="shared" si="0"/>
        <v>274743</v>
      </c>
      <c r="M6" s="375">
        <v>167280</v>
      </c>
    </row>
    <row r="7" spans="2:15" x14ac:dyDescent="0.15">
      <c r="J7" s="375">
        <v>904309</v>
      </c>
      <c r="K7" s="3" t="s">
        <v>103</v>
      </c>
      <c r="L7" s="341">
        <f t="shared" si="0"/>
        <v>904309</v>
      </c>
      <c r="M7" s="375">
        <v>661858</v>
      </c>
    </row>
    <row r="8" spans="2:15" x14ac:dyDescent="0.15">
      <c r="J8" s="341">
        <f>SUM(J2:J7)</f>
        <v>2463288</v>
      </c>
      <c r="K8" s="3" t="s">
        <v>92</v>
      </c>
      <c r="L8" s="412">
        <f>SUM(L2:L7)</f>
        <v>2463288</v>
      </c>
      <c r="M8" s="341">
        <f>SUM(M2:M7)</f>
        <v>1689590</v>
      </c>
    </row>
    <row r="10" spans="2:15" x14ac:dyDescent="0.15">
      <c r="K10" s="3"/>
      <c r="L10" s="3" t="s">
        <v>162</v>
      </c>
      <c r="M10" s="3" t="s">
        <v>112</v>
      </c>
      <c r="N10" s="3"/>
      <c r="O10" s="3" t="s">
        <v>128</v>
      </c>
    </row>
    <row r="11" spans="2:15" x14ac:dyDescent="0.15">
      <c r="K11" s="4" t="s">
        <v>110</v>
      </c>
      <c r="L11" s="341">
        <f>SUM(M2)</f>
        <v>154478</v>
      </c>
      <c r="M11" s="341">
        <f t="shared" ref="M11:M17" si="1">SUM(N11-L11)</f>
        <v>65862</v>
      </c>
      <c r="N11" s="341">
        <f t="shared" ref="N11:N17" si="2">SUM(L2)</f>
        <v>220340</v>
      </c>
      <c r="O11" s="342">
        <f>SUM(L11/N11)</f>
        <v>0.70108922574203503</v>
      </c>
    </row>
    <row r="12" spans="2:15" x14ac:dyDescent="0.15">
      <c r="K12" s="3" t="s">
        <v>111</v>
      </c>
      <c r="L12" s="341">
        <f t="shared" ref="L12:L17" si="3">SUM(M3)</f>
        <v>248619</v>
      </c>
      <c r="M12" s="341">
        <f t="shared" si="1"/>
        <v>144574</v>
      </c>
      <c r="N12" s="341">
        <f t="shared" si="2"/>
        <v>393193</v>
      </c>
      <c r="O12" s="342">
        <f t="shared" ref="O12:O17" si="4">SUM(L12/N12)</f>
        <v>0.63230779795164205</v>
      </c>
    </row>
    <row r="13" spans="2:15" x14ac:dyDescent="0.15">
      <c r="K13" s="3" t="s">
        <v>102</v>
      </c>
      <c r="L13" s="341">
        <f t="shared" si="3"/>
        <v>330406</v>
      </c>
      <c r="M13" s="341">
        <f t="shared" si="1"/>
        <v>186385</v>
      </c>
      <c r="N13" s="341">
        <f t="shared" si="2"/>
        <v>516791</v>
      </c>
      <c r="O13" s="342">
        <f t="shared" si="4"/>
        <v>0.63934162940144079</v>
      </c>
    </row>
    <row r="14" spans="2:15" x14ac:dyDescent="0.15">
      <c r="K14" s="3" t="s">
        <v>90</v>
      </c>
      <c r="L14" s="341">
        <f t="shared" si="3"/>
        <v>126949</v>
      </c>
      <c r="M14" s="341">
        <f t="shared" si="1"/>
        <v>26963</v>
      </c>
      <c r="N14" s="341">
        <f t="shared" si="2"/>
        <v>153912</v>
      </c>
      <c r="O14" s="342">
        <f t="shared" si="4"/>
        <v>0.82481547897499874</v>
      </c>
    </row>
    <row r="15" spans="2:15" x14ac:dyDescent="0.15">
      <c r="K15" s="3" t="s">
        <v>100</v>
      </c>
      <c r="L15" s="341">
        <f t="shared" si="3"/>
        <v>167280</v>
      </c>
      <c r="M15" s="341">
        <f t="shared" si="1"/>
        <v>107463</v>
      </c>
      <c r="N15" s="341">
        <f t="shared" si="2"/>
        <v>274743</v>
      </c>
      <c r="O15" s="342">
        <f t="shared" si="4"/>
        <v>0.60885991635819658</v>
      </c>
    </row>
    <row r="16" spans="2:15" x14ac:dyDescent="0.15">
      <c r="K16" s="3" t="s">
        <v>103</v>
      </c>
      <c r="L16" s="341">
        <f t="shared" si="3"/>
        <v>661858</v>
      </c>
      <c r="M16" s="341">
        <f t="shared" si="1"/>
        <v>242451</v>
      </c>
      <c r="N16" s="341">
        <f t="shared" si="2"/>
        <v>904309</v>
      </c>
      <c r="O16" s="342">
        <f t="shared" si="4"/>
        <v>0.73189363370263927</v>
      </c>
    </row>
    <row r="17" spans="11:15" x14ac:dyDescent="0.15">
      <c r="K17" s="3" t="s">
        <v>92</v>
      </c>
      <c r="L17" s="341">
        <f t="shared" si="3"/>
        <v>1689590</v>
      </c>
      <c r="M17" s="341">
        <f t="shared" si="1"/>
        <v>773698</v>
      </c>
      <c r="N17" s="341">
        <f t="shared" si="2"/>
        <v>2463288</v>
      </c>
      <c r="O17" s="342">
        <f t="shared" si="4"/>
        <v>0.68590842808473873</v>
      </c>
    </row>
    <row r="53" spans="1:9" ht="20.100000000000001" customHeight="1" x14ac:dyDescent="0.15"/>
    <row r="54" spans="1:9" ht="20.100000000000001" customHeight="1" thickBot="1" x14ac:dyDescent="0.2"/>
    <row r="55" spans="1:9" ht="16.5" customHeight="1" x14ac:dyDescent="0.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4.25" x14ac:dyDescent="0.15">
      <c r="A56" s="35" t="s">
        <v>113</v>
      </c>
      <c r="B56" s="36"/>
      <c r="C56" s="452" t="s">
        <v>108</v>
      </c>
      <c r="D56" s="453"/>
      <c r="E56" s="452" t="s">
        <v>109</v>
      </c>
      <c r="F56" s="453"/>
      <c r="G56" s="456" t="s">
        <v>114</v>
      </c>
      <c r="H56" s="452" t="s">
        <v>115</v>
      </c>
      <c r="I56" s="453"/>
    </row>
    <row r="57" spans="1:9" ht="14.25" x14ac:dyDescent="0.15">
      <c r="A57" s="37" t="s">
        <v>116</v>
      </c>
      <c r="B57" s="38"/>
      <c r="C57" s="454"/>
      <c r="D57" s="455"/>
      <c r="E57" s="454"/>
      <c r="F57" s="455"/>
      <c r="G57" s="457"/>
      <c r="H57" s="454"/>
      <c r="I57" s="455"/>
    </row>
    <row r="58" spans="1:9" ht="19.5" customHeight="1" x14ac:dyDescent="0.15">
      <c r="A58" s="41" t="s">
        <v>117</v>
      </c>
      <c r="B58" s="39"/>
      <c r="C58" s="460" t="s">
        <v>200</v>
      </c>
      <c r="D58" s="461"/>
      <c r="E58" s="458" t="s">
        <v>202</v>
      </c>
      <c r="F58" s="459"/>
      <c r="G58" s="80">
        <v>14.8</v>
      </c>
      <c r="H58" s="40"/>
      <c r="I58" s="39"/>
    </row>
    <row r="59" spans="1:9" ht="19.5" customHeight="1" x14ac:dyDescent="0.15">
      <c r="A59" s="41" t="s">
        <v>118</v>
      </c>
      <c r="B59" s="39"/>
      <c r="C59" s="462" t="s">
        <v>154</v>
      </c>
      <c r="D59" s="461"/>
      <c r="E59" s="458" t="s">
        <v>205</v>
      </c>
      <c r="F59" s="459"/>
      <c r="G59" s="84">
        <v>31.4</v>
      </c>
      <c r="H59" s="40"/>
      <c r="I59" s="39"/>
    </row>
    <row r="60" spans="1:9" ht="20.100000000000001" customHeight="1" x14ac:dyDescent="0.15">
      <c r="A60" s="41" t="s">
        <v>119</v>
      </c>
      <c r="B60" s="39"/>
      <c r="C60" s="458" t="s">
        <v>201</v>
      </c>
      <c r="D60" s="459"/>
      <c r="E60" s="458" t="s">
        <v>206</v>
      </c>
      <c r="F60" s="459"/>
      <c r="G60" s="80">
        <v>81.7</v>
      </c>
      <c r="H60" s="40"/>
      <c r="I60" s="39"/>
    </row>
    <row r="61" spans="1:9" ht="20.100000000000001" customHeight="1" x14ac:dyDescent="0.15"/>
    <row r="62" spans="1:9" ht="20.100000000000001" customHeight="1" x14ac:dyDescent="0.15"/>
    <row r="63" spans="1:9" x14ac:dyDescent="0.15">
      <c r="E63" s="34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N33" sqref="N33"/>
    </sheetView>
  </sheetViews>
  <sheetFormatPr defaultColWidth="4.75" defaultRowHeight="9.9499999999999993" customHeight="1" x14ac:dyDescent="0.15"/>
  <cols>
    <col min="1" max="1" width="7.625" customWidth="1"/>
    <col min="2" max="13" width="6.125" customWidth="1"/>
    <col min="14" max="14" width="7.625" customWidth="1"/>
    <col min="15" max="15" width="7.5" customWidth="1"/>
    <col min="16" max="34" width="7.625" customWidth="1"/>
    <col min="35" max="41" width="9.625" customWidth="1"/>
  </cols>
  <sheetData>
    <row r="1" spans="1:19" ht="9.9499999999999993" customHeight="1" x14ac:dyDescent="0.15">
      <c r="E1" s="2"/>
      <c r="F1" s="2"/>
      <c r="G1" s="2"/>
      <c r="H1" s="2"/>
      <c r="K1" s="16"/>
    </row>
    <row r="3" spans="1:19" ht="9.9499999999999993" customHeight="1" x14ac:dyDescent="0.15">
      <c r="A3" s="29"/>
      <c r="B3" s="29"/>
    </row>
    <row r="4" spans="1:19" ht="9.9499999999999993" customHeight="1" x14ac:dyDescent="0.2">
      <c r="J4" s="144"/>
      <c r="K4" s="2"/>
      <c r="L4" s="2"/>
      <c r="M4" s="2"/>
    </row>
    <row r="13" spans="1:19" ht="9.9499999999999993" customHeight="1" x14ac:dyDescent="0.15">
      <c r="R13" s="158"/>
      <c r="S13" s="281"/>
    </row>
    <row r="14" spans="1:19" ht="9.9499999999999993" customHeight="1" x14ac:dyDescent="0.15">
      <c r="R14" s="158"/>
      <c r="S14" s="281"/>
    </row>
    <row r="15" spans="1:19" ht="9.9499999999999993" customHeight="1" x14ac:dyDescent="0.15">
      <c r="R15" s="158"/>
      <c r="S15" s="281"/>
    </row>
    <row r="16" spans="1:19" ht="9.9499999999999993" customHeight="1" x14ac:dyDescent="0.15">
      <c r="R16" s="158"/>
      <c r="S16" s="281"/>
    </row>
    <row r="17" spans="1:35" ht="9.9499999999999993" customHeight="1" x14ac:dyDescent="0.15">
      <c r="R17" s="158"/>
      <c r="S17" s="281"/>
    </row>
    <row r="20" spans="1:35" ht="9.9499999999999993" customHeight="1" x14ac:dyDescent="0.15">
      <c r="AI20" s="47"/>
    </row>
    <row r="25" spans="1:35" s="47" customFormat="1" ht="9.9499999999999993" customHeight="1" x14ac:dyDescent="0.15">
      <c r="A25" s="146"/>
      <c r="B25" s="146" t="s">
        <v>75</v>
      </c>
      <c r="C25" s="146" t="s">
        <v>76</v>
      </c>
      <c r="D25" s="146" t="s">
        <v>77</v>
      </c>
      <c r="E25" s="146" t="s">
        <v>78</v>
      </c>
      <c r="F25" s="146" t="s">
        <v>79</v>
      </c>
      <c r="G25" s="146" t="s">
        <v>80</v>
      </c>
      <c r="H25" s="146" t="s">
        <v>81</v>
      </c>
      <c r="I25" s="146" t="s">
        <v>82</v>
      </c>
      <c r="J25" s="146" t="s">
        <v>83</v>
      </c>
      <c r="K25" s="146" t="s">
        <v>84</v>
      </c>
      <c r="L25" s="146" t="s">
        <v>85</v>
      </c>
      <c r="M25" s="147" t="s">
        <v>86</v>
      </c>
      <c r="N25" s="206" t="s">
        <v>124</v>
      </c>
      <c r="O25" s="149" t="s">
        <v>123</v>
      </c>
      <c r="AI25"/>
    </row>
    <row r="26" spans="1:35" ht="9.9499999999999993" customHeight="1" x14ac:dyDescent="0.15">
      <c r="A26" s="6" t="s">
        <v>172</v>
      </c>
      <c r="B26" s="146">
        <v>74.599999999999994</v>
      </c>
      <c r="C26" s="146">
        <v>75.400000000000006</v>
      </c>
      <c r="D26" s="148">
        <v>81.099999999999994</v>
      </c>
      <c r="E26" s="146">
        <v>81.599999999999994</v>
      </c>
      <c r="F26" s="146">
        <v>80.7</v>
      </c>
      <c r="G26" s="146">
        <v>79.400000000000006</v>
      </c>
      <c r="H26" s="148">
        <v>87.2</v>
      </c>
      <c r="I26" s="146">
        <v>72.599999999999994</v>
      </c>
      <c r="J26" s="146">
        <v>79</v>
      </c>
      <c r="K26" s="146">
        <v>82.8</v>
      </c>
      <c r="L26" s="146">
        <v>76.400000000000006</v>
      </c>
      <c r="M26" s="303">
        <v>76.5</v>
      </c>
      <c r="N26" s="304">
        <f t="shared" ref="N26:N29" si="0">SUM(B26:M26)</f>
        <v>947.3</v>
      </c>
      <c r="O26" s="148">
        <v>104.6</v>
      </c>
    </row>
    <row r="27" spans="1:35" ht="9.9499999999999993" customHeight="1" x14ac:dyDescent="0.15">
      <c r="A27" s="6" t="s">
        <v>171</v>
      </c>
      <c r="B27" s="146">
        <v>69</v>
      </c>
      <c r="C27" s="146">
        <v>77.5</v>
      </c>
      <c r="D27" s="148">
        <v>84.3</v>
      </c>
      <c r="E27" s="146">
        <v>83</v>
      </c>
      <c r="F27" s="146">
        <v>72.7</v>
      </c>
      <c r="G27" s="146">
        <v>75.400000000000006</v>
      </c>
      <c r="H27" s="148">
        <v>78.3</v>
      </c>
      <c r="I27" s="146">
        <v>69.5</v>
      </c>
      <c r="J27" s="146">
        <v>75.900000000000006</v>
      </c>
      <c r="K27" s="146">
        <v>79.900000000000006</v>
      </c>
      <c r="L27" s="146">
        <v>67.3</v>
      </c>
      <c r="M27" s="303">
        <v>71.8</v>
      </c>
      <c r="N27" s="304">
        <f t="shared" si="0"/>
        <v>904.5999999999998</v>
      </c>
      <c r="O27" s="148">
        <f>SUM(N27/N26)*100</f>
        <v>95.492452232661236</v>
      </c>
    </row>
    <row r="28" spans="1:35" ht="9.9499999999999993" customHeight="1" x14ac:dyDescent="0.15">
      <c r="A28" s="6" t="s">
        <v>174</v>
      </c>
      <c r="B28" s="146">
        <v>62</v>
      </c>
      <c r="C28" s="146">
        <v>71.900000000000006</v>
      </c>
      <c r="D28" s="148">
        <v>82.3</v>
      </c>
      <c r="E28" s="146">
        <v>86.9</v>
      </c>
      <c r="F28" s="146">
        <v>79.5</v>
      </c>
      <c r="G28" s="146">
        <v>84.7</v>
      </c>
      <c r="H28" s="148">
        <v>77.8</v>
      </c>
      <c r="I28" s="146">
        <v>103.2</v>
      </c>
      <c r="J28" s="146">
        <v>105.2</v>
      </c>
      <c r="K28" s="146">
        <v>95.4</v>
      </c>
      <c r="L28" s="146">
        <v>100.3</v>
      </c>
      <c r="M28" s="303">
        <v>106.6</v>
      </c>
      <c r="N28" s="304">
        <f t="shared" si="0"/>
        <v>1055.8</v>
      </c>
      <c r="O28" s="148">
        <f>SUM(N28/N27)*100</f>
        <v>116.71456997567988</v>
      </c>
    </row>
    <row r="29" spans="1:35" ht="9.9499999999999993" customHeight="1" x14ac:dyDescent="0.15">
      <c r="A29" s="6" t="s">
        <v>178</v>
      </c>
      <c r="B29" s="146">
        <v>93.3</v>
      </c>
      <c r="C29" s="146">
        <v>91.3</v>
      </c>
      <c r="D29" s="148">
        <v>106.6</v>
      </c>
      <c r="E29" s="146">
        <v>106.6</v>
      </c>
      <c r="F29" s="146">
        <v>101.9</v>
      </c>
      <c r="G29" s="146">
        <v>113</v>
      </c>
      <c r="H29" s="148">
        <v>110.5</v>
      </c>
      <c r="I29" s="146">
        <v>100.3</v>
      </c>
      <c r="J29" s="146">
        <v>104.2</v>
      </c>
      <c r="K29" s="146">
        <v>103.1</v>
      </c>
      <c r="L29" s="146">
        <v>103.7</v>
      </c>
      <c r="M29" s="303">
        <v>103.6</v>
      </c>
      <c r="N29" s="304">
        <f t="shared" si="0"/>
        <v>1238.0999999999999</v>
      </c>
      <c r="O29" s="148">
        <f>SUM(N29/N28)*100</f>
        <v>117.26652775146809</v>
      </c>
    </row>
    <row r="30" spans="1:35" ht="9.9499999999999993" customHeight="1" x14ac:dyDescent="0.15">
      <c r="A30" s="6" t="s">
        <v>185</v>
      </c>
      <c r="B30" s="146">
        <v>91.6</v>
      </c>
      <c r="C30" s="146">
        <v>96.2</v>
      </c>
      <c r="D30" s="148">
        <v>103.6</v>
      </c>
      <c r="E30" s="146">
        <v>104.5</v>
      </c>
      <c r="F30" s="146">
        <v>106.1</v>
      </c>
      <c r="G30" s="146">
        <v>112.9</v>
      </c>
      <c r="H30" s="148">
        <v>114</v>
      </c>
      <c r="I30" s="146">
        <v>98.3</v>
      </c>
      <c r="J30" s="146">
        <v>106.4</v>
      </c>
      <c r="K30" s="146">
        <v>118.9</v>
      </c>
      <c r="L30" s="146">
        <v>102.8</v>
      </c>
      <c r="M30" s="303"/>
      <c r="N30" s="304">
        <f t="shared" ref="N30" si="1">SUM(B30:M30)</f>
        <v>1155.3</v>
      </c>
      <c r="O30" s="148">
        <f>SUM(N30/N29)*100</f>
        <v>93.312333414102255</v>
      </c>
    </row>
    <row r="31" spans="1:35" ht="9.9499999999999993" customHeight="1" x14ac:dyDescent="0.15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</row>
    <row r="51" spans="1:17" ht="9.9499999999999993" customHeight="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7" ht="9.9499999999999993" customHeight="1" x14ac:dyDescent="0.15">
      <c r="A52" s="48"/>
      <c r="B52" s="29"/>
    </row>
    <row r="53" spans="1:17" ht="9.9499999999999993" customHeight="1" x14ac:dyDescent="0.15">
      <c r="A53" s="48"/>
      <c r="B53" s="29"/>
    </row>
    <row r="54" spans="1:17" ht="9.9499999999999993" customHeight="1" x14ac:dyDescent="0.15">
      <c r="A54" s="48"/>
    </row>
    <row r="55" spans="1:17" ht="9.9499999999999993" customHeight="1" x14ac:dyDescent="0.15">
      <c r="A55" s="146"/>
      <c r="B55" s="146" t="s">
        <v>75</v>
      </c>
      <c r="C55" s="146" t="s">
        <v>76</v>
      </c>
      <c r="D55" s="146" t="s">
        <v>77</v>
      </c>
      <c r="E55" s="146" t="s">
        <v>78</v>
      </c>
      <c r="F55" s="146" t="s">
        <v>79</v>
      </c>
      <c r="G55" s="146" t="s">
        <v>80</v>
      </c>
      <c r="H55" s="146" t="s">
        <v>81</v>
      </c>
      <c r="I55" s="146" t="s">
        <v>82</v>
      </c>
      <c r="J55" s="146" t="s">
        <v>83</v>
      </c>
      <c r="K55" s="146" t="s">
        <v>84</v>
      </c>
      <c r="L55" s="146" t="s">
        <v>85</v>
      </c>
      <c r="M55" s="147" t="s">
        <v>86</v>
      </c>
      <c r="N55" s="206" t="s">
        <v>125</v>
      </c>
      <c r="O55" s="149" t="s">
        <v>123</v>
      </c>
    </row>
    <row r="56" spans="1:17" ht="9.9499999999999993" customHeight="1" x14ac:dyDescent="0.15">
      <c r="A56" s="6" t="s">
        <v>172</v>
      </c>
      <c r="B56" s="146">
        <v>119.6</v>
      </c>
      <c r="C56" s="146">
        <v>123</v>
      </c>
      <c r="D56" s="146">
        <v>124.9</v>
      </c>
      <c r="E56" s="146">
        <v>120.4</v>
      </c>
      <c r="F56" s="146">
        <v>122.8</v>
      </c>
      <c r="G56" s="146">
        <v>122.8</v>
      </c>
      <c r="H56" s="146">
        <v>126.5</v>
      </c>
      <c r="I56" s="146">
        <v>124.6</v>
      </c>
      <c r="J56" s="147">
        <v>120.4</v>
      </c>
      <c r="K56" s="146">
        <v>123.9</v>
      </c>
      <c r="L56" s="146">
        <v>123.3</v>
      </c>
      <c r="M56" s="147">
        <v>119.5</v>
      </c>
      <c r="N56" s="211">
        <f t="shared" ref="N56:N59" si="2">SUM(B56:M56)/12</f>
        <v>122.64166666666667</v>
      </c>
      <c r="O56" s="148">
        <v>105.8</v>
      </c>
      <c r="P56" s="17"/>
      <c r="Q56" s="17"/>
    </row>
    <row r="57" spans="1:17" ht="9.9499999999999993" customHeight="1" x14ac:dyDescent="0.15">
      <c r="A57" s="6" t="s">
        <v>171</v>
      </c>
      <c r="B57" s="146">
        <v>121.9</v>
      </c>
      <c r="C57" s="146">
        <v>124.4</v>
      </c>
      <c r="D57" s="146">
        <v>124.3</v>
      </c>
      <c r="E57" s="146">
        <v>124</v>
      </c>
      <c r="F57" s="146">
        <v>129.1</v>
      </c>
      <c r="G57" s="146">
        <v>126</v>
      </c>
      <c r="H57" s="146">
        <v>120.9</v>
      </c>
      <c r="I57" s="146">
        <v>119.3</v>
      </c>
      <c r="J57" s="147">
        <v>118.8</v>
      </c>
      <c r="K57" s="146">
        <v>118</v>
      </c>
      <c r="L57" s="146">
        <v>111.6</v>
      </c>
      <c r="M57" s="147">
        <v>107.9</v>
      </c>
      <c r="N57" s="211">
        <f t="shared" si="2"/>
        <v>120.51666666666667</v>
      </c>
      <c r="O57" s="148">
        <f>SUM(N57/N56)*100</f>
        <v>98.267309913705233</v>
      </c>
      <c r="P57" s="17"/>
      <c r="Q57" s="17"/>
    </row>
    <row r="58" spans="1:17" ht="9.9499999999999993" customHeight="1" x14ac:dyDescent="0.15">
      <c r="A58" s="6" t="s">
        <v>174</v>
      </c>
      <c r="B58" s="146">
        <v>107.9</v>
      </c>
      <c r="C58" s="146">
        <v>111.7</v>
      </c>
      <c r="D58" s="146">
        <v>111.9</v>
      </c>
      <c r="E58" s="146">
        <v>110.2</v>
      </c>
      <c r="F58" s="146">
        <v>112.5</v>
      </c>
      <c r="G58" s="146">
        <v>113</v>
      </c>
      <c r="H58" s="146">
        <v>111.4</v>
      </c>
      <c r="I58" s="146">
        <v>144</v>
      </c>
      <c r="J58" s="147">
        <v>145.1</v>
      </c>
      <c r="K58" s="146">
        <v>144.6</v>
      </c>
      <c r="L58" s="146">
        <v>147.4</v>
      </c>
      <c r="M58" s="147">
        <v>148.4</v>
      </c>
      <c r="N58" s="211">
        <f t="shared" si="2"/>
        <v>125.67500000000001</v>
      </c>
      <c r="O58" s="148">
        <f>SUM(N58/N57)*100</f>
        <v>104.28018254736553</v>
      </c>
      <c r="P58" s="17"/>
      <c r="Q58" s="17"/>
    </row>
    <row r="59" spans="1:17" ht="10.5" customHeight="1" x14ac:dyDescent="0.15">
      <c r="A59" s="6" t="s">
        <v>178</v>
      </c>
      <c r="B59" s="146">
        <v>141.30000000000001</v>
      </c>
      <c r="C59" s="146">
        <v>142.30000000000001</v>
      </c>
      <c r="D59" s="146">
        <v>141.1</v>
      </c>
      <c r="E59" s="146">
        <v>140.1</v>
      </c>
      <c r="F59" s="146">
        <v>145.19999999999999</v>
      </c>
      <c r="G59" s="146">
        <v>146.30000000000001</v>
      </c>
      <c r="H59" s="146">
        <v>140.9</v>
      </c>
      <c r="I59" s="146">
        <v>140.80000000000001</v>
      </c>
      <c r="J59" s="147">
        <v>138</v>
      </c>
      <c r="K59" s="146">
        <v>138.30000000000001</v>
      </c>
      <c r="L59" s="146">
        <v>140.9</v>
      </c>
      <c r="M59" s="147">
        <v>141.1</v>
      </c>
      <c r="N59" s="211">
        <f t="shared" si="2"/>
        <v>141.35833333333332</v>
      </c>
      <c r="O59" s="148">
        <f>SUM(N59/N58)*100</f>
        <v>112.47927856242951</v>
      </c>
      <c r="P59" s="17"/>
      <c r="Q59" s="17"/>
    </row>
    <row r="60" spans="1:17" ht="10.5" customHeight="1" x14ac:dyDescent="0.15">
      <c r="A60" s="6" t="s">
        <v>185</v>
      </c>
      <c r="B60" s="146">
        <v>141.4</v>
      </c>
      <c r="C60" s="146">
        <v>142</v>
      </c>
      <c r="D60" s="146">
        <v>141.30000000000001</v>
      </c>
      <c r="E60" s="146">
        <v>142.80000000000001</v>
      </c>
      <c r="F60" s="146">
        <v>148.4</v>
      </c>
      <c r="G60" s="146">
        <v>148.9</v>
      </c>
      <c r="H60" s="146">
        <v>155</v>
      </c>
      <c r="I60" s="146">
        <v>154.5</v>
      </c>
      <c r="J60" s="147">
        <v>153.4</v>
      </c>
      <c r="K60" s="146">
        <v>157.9</v>
      </c>
      <c r="L60" s="146">
        <v>155.4</v>
      </c>
      <c r="M60" s="147"/>
      <c r="N60" s="211">
        <f t="shared" ref="N60" si="3">SUM(B60:M60)/12</f>
        <v>136.75000000000003</v>
      </c>
      <c r="O60" s="148">
        <f>SUM(N60/N59)*100</f>
        <v>96.739963449861492</v>
      </c>
    </row>
    <row r="62" spans="1:17" ht="9.9499999999999993" customHeight="1" x14ac:dyDescent="0.15">
      <c r="O62" s="48"/>
    </row>
    <row r="63" spans="1:17" ht="9.9499999999999993" customHeight="1" x14ac:dyDescent="0.15">
      <c r="O63" s="48"/>
    </row>
    <row r="67" spans="15:27" ht="9.9499999999999993" customHeight="1" x14ac:dyDescent="0.15"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</row>
    <row r="85" spans="1:25" ht="9.9499999999999993" customHeight="1" x14ac:dyDescent="0.15">
      <c r="A85" s="146"/>
      <c r="B85" s="146" t="s">
        <v>75</v>
      </c>
      <c r="C85" s="146" t="s">
        <v>76</v>
      </c>
      <c r="D85" s="146" t="s">
        <v>77</v>
      </c>
      <c r="E85" s="146" t="s">
        <v>78</v>
      </c>
      <c r="F85" s="146" t="s">
        <v>79</v>
      </c>
      <c r="G85" s="146" t="s">
        <v>80</v>
      </c>
      <c r="H85" s="146" t="s">
        <v>81</v>
      </c>
      <c r="I85" s="146" t="s">
        <v>82</v>
      </c>
      <c r="J85" s="146" t="s">
        <v>83</v>
      </c>
      <c r="K85" s="146" t="s">
        <v>84</v>
      </c>
      <c r="L85" s="146" t="s">
        <v>85</v>
      </c>
      <c r="M85" s="147" t="s">
        <v>86</v>
      </c>
      <c r="N85" s="206" t="s">
        <v>125</v>
      </c>
      <c r="O85" s="149" t="s">
        <v>123</v>
      </c>
    </row>
    <row r="86" spans="1:25" ht="9.9499999999999993" customHeight="1" x14ac:dyDescent="0.15">
      <c r="A86" s="6" t="s">
        <v>172</v>
      </c>
      <c r="B86" s="146">
        <v>62.7</v>
      </c>
      <c r="C86" s="146">
        <v>60.7</v>
      </c>
      <c r="D86" s="146">
        <v>64.7</v>
      </c>
      <c r="E86" s="146">
        <v>68.3</v>
      </c>
      <c r="F86" s="146">
        <v>65.3</v>
      </c>
      <c r="G86" s="146">
        <v>64.7</v>
      </c>
      <c r="H86" s="146">
        <v>68.400000000000006</v>
      </c>
      <c r="I86" s="146">
        <v>58.6</v>
      </c>
      <c r="J86" s="147">
        <v>66.2</v>
      </c>
      <c r="K86" s="146">
        <v>66.3</v>
      </c>
      <c r="L86" s="146">
        <v>62.1</v>
      </c>
      <c r="M86" s="147">
        <v>64.599999999999994</v>
      </c>
      <c r="N86" s="211">
        <f>SUM(B86:M86)/12</f>
        <v>64.38333333333334</v>
      </c>
      <c r="O86" s="148">
        <v>109.4</v>
      </c>
      <c r="P86" s="47"/>
      <c r="Q86" s="217"/>
      <c r="R86" s="47"/>
      <c r="S86" s="47"/>
      <c r="T86" s="47"/>
      <c r="U86" s="47"/>
      <c r="V86" s="47"/>
      <c r="W86" s="47"/>
      <c r="X86" s="47"/>
      <c r="Y86" s="151"/>
    </row>
    <row r="87" spans="1:25" ht="9.9499999999999993" customHeight="1" x14ac:dyDescent="0.15">
      <c r="A87" s="6" t="s">
        <v>171</v>
      </c>
      <c r="B87" s="146">
        <v>56.2</v>
      </c>
      <c r="C87" s="146">
        <v>61.9</v>
      </c>
      <c r="D87" s="146">
        <v>67.900000000000006</v>
      </c>
      <c r="E87" s="146">
        <v>67</v>
      </c>
      <c r="F87" s="146">
        <v>55.4</v>
      </c>
      <c r="G87" s="146">
        <v>60.3</v>
      </c>
      <c r="H87" s="146">
        <v>65.5</v>
      </c>
      <c r="I87" s="146">
        <v>58.5</v>
      </c>
      <c r="J87" s="147">
        <v>63.9</v>
      </c>
      <c r="K87" s="146">
        <v>67.900000000000006</v>
      </c>
      <c r="L87" s="146">
        <v>61.4</v>
      </c>
      <c r="M87" s="147">
        <v>67</v>
      </c>
      <c r="N87" s="211">
        <f>SUM(B87:M87)/12</f>
        <v>62.741666666666667</v>
      </c>
      <c r="O87" s="148">
        <f>SUM(N87/N86)*100</f>
        <v>97.450168263008024</v>
      </c>
      <c r="P87" s="47"/>
      <c r="Q87" s="217"/>
      <c r="R87" s="47"/>
      <c r="S87" s="47"/>
      <c r="T87" s="47"/>
      <c r="U87" s="47"/>
      <c r="V87" s="47"/>
      <c r="W87" s="47"/>
      <c r="X87" s="47"/>
      <c r="Y87" s="47"/>
    </row>
    <row r="88" spans="1:25" ht="10.5" customHeight="1" x14ac:dyDescent="0.15">
      <c r="A88" s="6" t="s">
        <v>174</v>
      </c>
      <c r="B88" s="146">
        <v>57.4</v>
      </c>
      <c r="C88" s="146">
        <v>63.8</v>
      </c>
      <c r="D88" s="146">
        <v>73.5</v>
      </c>
      <c r="E88" s="146">
        <v>79</v>
      </c>
      <c r="F88" s="146">
        <v>70.3</v>
      </c>
      <c r="G88" s="146">
        <v>74.900000000000006</v>
      </c>
      <c r="H88" s="146">
        <v>70</v>
      </c>
      <c r="I88" s="146">
        <v>68</v>
      </c>
      <c r="J88" s="147">
        <v>72.400000000000006</v>
      </c>
      <c r="K88" s="146">
        <v>66</v>
      </c>
      <c r="L88" s="146">
        <v>67.7</v>
      </c>
      <c r="M88" s="147">
        <v>71.7</v>
      </c>
      <c r="N88" s="211">
        <f>SUM(B88:M88)/12</f>
        <v>69.558333333333337</v>
      </c>
      <c r="O88" s="411">
        <f>SUM(N88/N87)*100</f>
        <v>110.86465666091114</v>
      </c>
      <c r="P88" s="47"/>
      <c r="Q88" s="217"/>
      <c r="R88" s="47"/>
      <c r="S88" s="47"/>
      <c r="T88" s="47"/>
      <c r="U88" s="47"/>
      <c r="V88" s="47"/>
      <c r="W88" s="47"/>
      <c r="X88" s="47"/>
      <c r="Y88" s="47"/>
    </row>
    <row r="89" spans="1:25" ht="10.5" customHeight="1" x14ac:dyDescent="0.15">
      <c r="A89" s="6" t="s">
        <v>178</v>
      </c>
      <c r="B89" s="146">
        <v>66.900000000000006</v>
      </c>
      <c r="C89" s="146">
        <v>64.099999999999994</v>
      </c>
      <c r="D89" s="146">
        <v>75.599999999999994</v>
      </c>
      <c r="E89" s="146">
        <v>76.2</v>
      </c>
      <c r="F89" s="146">
        <v>69.599999999999994</v>
      </c>
      <c r="G89" s="146">
        <v>77.2</v>
      </c>
      <c r="H89" s="146">
        <v>78.8</v>
      </c>
      <c r="I89" s="146">
        <v>71.3</v>
      </c>
      <c r="J89" s="147">
        <v>75.8</v>
      </c>
      <c r="K89" s="146">
        <v>74.5</v>
      </c>
      <c r="L89" s="146">
        <v>73.3</v>
      </c>
      <c r="M89" s="147">
        <v>73.400000000000006</v>
      </c>
      <c r="N89" s="211">
        <f>SUM(B89:M89)/12</f>
        <v>73.058333333333323</v>
      </c>
      <c r="O89" s="411">
        <f>SUM(N89/N88)*100</f>
        <v>105.03174793338923</v>
      </c>
      <c r="P89" s="47"/>
      <c r="Q89" s="217"/>
      <c r="R89" s="47"/>
      <c r="S89" s="47"/>
      <c r="T89" s="47"/>
      <c r="U89" s="47"/>
      <c r="V89" s="47"/>
      <c r="W89" s="47"/>
      <c r="X89" s="47"/>
      <c r="Y89" s="47"/>
    </row>
    <row r="90" spans="1:25" ht="10.5" customHeight="1" x14ac:dyDescent="0.15">
      <c r="A90" s="6" t="s">
        <v>185</v>
      </c>
      <c r="B90" s="146">
        <v>64.8</v>
      </c>
      <c r="C90" s="146">
        <v>67.7</v>
      </c>
      <c r="D90" s="146">
        <v>73.400000000000006</v>
      </c>
      <c r="E90" s="146">
        <v>73.099999999999994</v>
      </c>
      <c r="F90" s="146">
        <v>70.900000000000006</v>
      </c>
      <c r="G90" s="146">
        <v>75.8</v>
      </c>
      <c r="H90" s="146">
        <v>73</v>
      </c>
      <c r="I90" s="146">
        <v>63.7</v>
      </c>
      <c r="J90" s="147">
        <v>69.5</v>
      </c>
      <c r="K90" s="146">
        <v>74.900000000000006</v>
      </c>
      <c r="L90" s="146">
        <v>66.5</v>
      </c>
      <c r="M90" s="147"/>
      <c r="N90" s="211">
        <f>SUM(B90:M90)/12</f>
        <v>64.441666666666663</v>
      </c>
      <c r="O90" s="411">
        <f>SUM(N90/N89)*100</f>
        <v>88.205771643663738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</row>
    <row r="91" spans="1:25" ht="9.9499999999999993" customHeight="1" x14ac:dyDescent="0.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N33" sqref="N3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1.62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8" ht="22.5" customHeight="1" x14ac:dyDescent="0.15">
      <c r="A1" s="463" t="s">
        <v>207</v>
      </c>
      <c r="B1" s="464"/>
      <c r="C1" s="464"/>
      <c r="D1" s="464"/>
      <c r="E1" s="464"/>
      <c r="F1" s="464"/>
      <c r="G1" s="464"/>
      <c r="M1" s="16"/>
      <c r="N1" t="s">
        <v>185</v>
      </c>
      <c r="O1" s="111"/>
      <c r="Q1" s="282" t="s">
        <v>178</v>
      </c>
    </row>
    <row r="2" spans="1:18" ht="13.5" customHeight="1" x14ac:dyDescent="0.15">
      <c r="H2" s="3"/>
      <c r="I2" s="145" t="s">
        <v>9</v>
      </c>
      <c r="J2" s="8" t="s">
        <v>67</v>
      </c>
      <c r="K2" s="3" t="s">
        <v>44</v>
      </c>
      <c r="L2" s="3"/>
      <c r="M2" s="8" t="s">
        <v>9</v>
      </c>
      <c r="N2" s="8"/>
      <c r="O2" s="89"/>
      <c r="P2" s="3"/>
      <c r="Q2" s="87"/>
    </row>
    <row r="3" spans="1:18" ht="13.5" customHeight="1" x14ac:dyDescent="0.15">
      <c r="H3" s="3">
        <v>17</v>
      </c>
      <c r="I3" s="161" t="s">
        <v>21</v>
      </c>
      <c r="J3" s="13">
        <v>315308</v>
      </c>
      <c r="K3" s="198">
        <v>1</v>
      </c>
      <c r="L3" s="3">
        <f>SUM(H3)</f>
        <v>17</v>
      </c>
      <c r="M3" s="161" t="s">
        <v>21</v>
      </c>
      <c r="N3" s="13">
        <f>SUM(J3)</f>
        <v>315308</v>
      </c>
      <c r="O3" s="3">
        <f>SUM(H3)</f>
        <v>17</v>
      </c>
      <c r="P3" s="161" t="s">
        <v>21</v>
      </c>
      <c r="Q3" s="199">
        <v>327748</v>
      </c>
    </row>
    <row r="4" spans="1:18" ht="13.5" customHeight="1" x14ac:dyDescent="0.15">
      <c r="H4" s="3">
        <v>36</v>
      </c>
      <c r="I4" s="161" t="s">
        <v>5</v>
      </c>
      <c r="J4" s="13">
        <v>113052</v>
      </c>
      <c r="K4" s="198">
        <v>2</v>
      </c>
      <c r="L4" s="3">
        <f t="shared" ref="L4:L12" si="0">SUM(H4)</f>
        <v>36</v>
      </c>
      <c r="M4" s="161" t="s">
        <v>5</v>
      </c>
      <c r="N4" s="13">
        <f t="shared" ref="N4:N12" si="1">SUM(J4)</f>
        <v>113052</v>
      </c>
      <c r="O4" s="3">
        <f t="shared" ref="O4:O12" si="2">SUM(H4)</f>
        <v>36</v>
      </c>
      <c r="P4" s="161" t="s">
        <v>5</v>
      </c>
      <c r="Q4" s="86">
        <v>100827</v>
      </c>
    </row>
    <row r="5" spans="1:18" ht="13.5" customHeight="1" x14ac:dyDescent="0.15">
      <c r="G5" s="17"/>
      <c r="H5" s="3">
        <v>33</v>
      </c>
      <c r="I5" s="161" t="s">
        <v>0</v>
      </c>
      <c r="J5" s="13">
        <v>106556</v>
      </c>
      <c r="K5" s="198">
        <v>3</v>
      </c>
      <c r="L5" s="3">
        <f t="shared" si="0"/>
        <v>33</v>
      </c>
      <c r="M5" s="161" t="s">
        <v>0</v>
      </c>
      <c r="N5" s="13">
        <f t="shared" si="1"/>
        <v>106556</v>
      </c>
      <c r="O5" s="3">
        <f t="shared" si="2"/>
        <v>33</v>
      </c>
      <c r="P5" s="161" t="s">
        <v>0</v>
      </c>
      <c r="Q5" s="86">
        <v>80556</v>
      </c>
    </row>
    <row r="6" spans="1:18" ht="13.5" customHeight="1" x14ac:dyDescent="0.15">
      <c r="H6" s="3">
        <v>26</v>
      </c>
      <c r="I6" s="161" t="s">
        <v>30</v>
      </c>
      <c r="J6" s="13">
        <v>98127</v>
      </c>
      <c r="K6" s="198">
        <v>4</v>
      </c>
      <c r="L6" s="3">
        <f t="shared" si="0"/>
        <v>26</v>
      </c>
      <c r="M6" s="161" t="s">
        <v>30</v>
      </c>
      <c r="N6" s="13">
        <f t="shared" si="1"/>
        <v>98127</v>
      </c>
      <c r="O6" s="3">
        <f t="shared" si="2"/>
        <v>26</v>
      </c>
      <c r="P6" s="161" t="s">
        <v>30</v>
      </c>
      <c r="Q6" s="86">
        <v>97968</v>
      </c>
    </row>
    <row r="7" spans="1:18" ht="13.5" customHeight="1" x14ac:dyDescent="0.15">
      <c r="H7" s="3">
        <v>16</v>
      </c>
      <c r="I7" s="161" t="s">
        <v>3</v>
      </c>
      <c r="J7" s="87">
        <v>61522</v>
      </c>
      <c r="K7" s="198">
        <v>5</v>
      </c>
      <c r="L7" s="3">
        <f t="shared" si="0"/>
        <v>16</v>
      </c>
      <c r="M7" s="161" t="s">
        <v>3</v>
      </c>
      <c r="N7" s="13">
        <f t="shared" si="1"/>
        <v>61522</v>
      </c>
      <c r="O7" s="3">
        <f t="shared" si="2"/>
        <v>16</v>
      </c>
      <c r="P7" s="161" t="s">
        <v>3</v>
      </c>
      <c r="Q7" s="86">
        <v>70236</v>
      </c>
    </row>
    <row r="8" spans="1:18" ht="13.5" customHeight="1" x14ac:dyDescent="0.15">
      <c r="H8" s="3">
        <v>34</v>
      </c>
      <c r="I8" s="161" t="s">
        <v>1</v>
      </c>
      <c r="J8" s="220">
        <v>47202</v>
      </c>
      <c r="K8" s="198">
        <v>6</v>
      </c>
      <c r="L8" s="3">
        <f t="shared" si="0"/>
        <v>34</v>
      </c>
      <c r="M8" s="161" t="s">
        <v>1</v>
      </c>
      <c r="N8" s="13">
        <f t="shared" si="1"/>
        <v>47202</v>
      </c>
      <c r="O8" s="3">
        <f t="shared" si="2"/>
        <v>34</v>
      </c>
      <c r="P8" s="161" t="s">
        <v>1</v>
      </c>
      <c r="Q8" s="86">
        <v>46165</v>
      </c>
    </row>
    <row r="9" spans="1:18" ht="13.5" customHeight="1" x14ac:dyDescent="0.15">
      <c r="H9" s="14">
        <v>25</v>
      </c>
      <c r="I9" s="163" t="s">
        <v>29</v>
      </c>
      <c r="J9" s="13">
        <v>40246</v>
      </c>
      <c r="K9" s="198">
        <v>7</v>
      </c>
      <c r="L9" s="3">
        <f t="shared" si="0"/>
        <v>25</v>
      </c>
      <c r="M9" s="163" t="s">
        <v>29</v>
      </c>
      <c r="N9" s="13">
        <f t="shared" si="1"/>
        <v>40246</v>
      </c>
      <c r="O9" s="3">
        <f t="shared" si="2"/>
        <v>25</v>
      </c>
      <c r="P9" s="163" t="s">
        <v>29</v>
      </c>
      <c r="Q9" s="86">
        <v>48311</v>
      </c>
    </row>
    <row r="10" spans="1:18" ht="13.5" customHeight="1" x14ac:dyDescent="0.15">
      <c r="H10" s="33">
        <v>40</v>
      </c>
      <c r="I10" s="161" t="s">
        <v>2</v>
      </c>
      <c r="J10" s="13">
        <v>32356</v>
      </c>
      <c r="K10" s="198">
        <v>8</v>
      </c>
      <c r="L10" s="3">
        <f t="shared" si="0"/>
        <v>40</v>
      </c>
      <c r="M10" s="161" t="s">
        <v>2</v>
      </c>
      <c r="N10" s="13">
        <f t="shared" si="1"/>
        <v>32356</v>
      </c>
      <c r="O10" s="3">
        <f t="shared" si="2"/>
        <v>40</v>
      </c>
      <c r="P10" s="161" t="s">
        <v>2</v>
      </c>
      <c r="Q10" s="86">
        <v>31993</v>
      </c>
    </row>
    <row r="11" spans="1:18" ht="13.5" customHeight="1" x14ac:dyDescent="0.15">
      <c r="H11" s="14">
        <v>24</v>
      </c>
      <c r="I11" s="163" t="s">
        <v>28</v>
      </c>
      <c r="J11" s="415">
        <v>30302</v>
      </c>
      <c r="K11" s="198">
        <v>9</v>
      </c>
      <c r="L11" s="3">
        <f t="shared" si="0"/>
        <v>24</v>
      </c>
      <c r="M11" s="163" t="s">
        <v>28</v>
      </c>
      <c r="N11" s="13">
        <f t="shared" si="1"/>
        <v>30302</v>
      </c>
      <c r="O11" s="3">
        <f t="shared" si="2"/>
        <v>24</v>
      </c>
      <c r="P11" s="163" t="s">
        <v>28</v>
      </c>
      <c r="Q11" s="86">
        <v>28870</v>
      </c>
    </row>
    <row r="12" spans="1:18" ht="13.5" customHeight="1" thickBot="1" x14ac:dyDescent="0.2">
      <c r="H12" s="274">
        <v>13</v>
      </c>
      <c r="I12" s="380" t="s">
        <v>7</v>
      </c>
      <c r="J12" s="431">
        <v>28440</v>
      </c>
      <c r="K12" s="197">
        <v>10</v>
      </c>
      <c r="L12" s="3">
        <f t="shared" si="0"/>
        <v>13</v>
      </c>
      <c r="M12" s="380" t="s">
        <v>7</v>
      </c>
      <c r="N12" s="13">
        <f t="shared" si="1"/>
        <v>28440</v>
      </c>
      <c r="O12" s="14">
        <f t="shared" si="2"/>
        <v>13</v>
      </c>
      <c r="P12" s="380" t="s">
        <v>7</v>
      </c>
      <c r="Q12" s="200">
        <v>38829</v>
      </c>
    </row>
    <row r="13" spans="1:18" ht="13.5" customHeight="1" thickTop="1" thickBot="1" x14ac:dyDescent="0.2">
      <c r="H13" s="122">
        <v>31</v>
      </c>
      <c r="I13" s="175" t="s">
        <v>104</v>
      </c>
      <c r="J13" s="424">
        <v>27566</v>
      </c>
      <c r="K13" s="104"/>
      <c r="L13" s="78"/>
      <c r="M13" s="164"/>
      <c r="N13" s="339">
        <f>SUM(J43)</f>
        <v>1028220</v>
      </c>
      <c r="O13" s="3"/>
      <c r="P13" s="273" t="s">
        <v>152</v>
      </c>
      <c r="Q13" s="201">
        <v>1036726</v>
      </c>
    </row>
    <row r="14" spans="1:18" ht="13.5" customHeight="1" x14ac:dyDescent="0.15">
      <c r="B14" s="19"/>
      <c r="H14" s="3">
        <v>38</v>
      </c>
      <c r="I14" s="161" t="s">
        <v>38</v>
      </c>
      <c r="J14" s="13">
        <v>26474</v>
      </c>
      <c r="K14" s="104"/>
      <c r="L14" s="26"/>
      <c r="O14"/>
    </row>
    <row r="15" spans="1:18" ht="13.5" customHeight="1" x14ac:dyDescent="0.15">
      <c r="H15" s="3">
        <v>3</v>
      </c>
      <c r="I15" s="161" t="s">
        <v>10</v>
      </c>
      <c r="J15" s="13">
        <v>15567</v>
      </c>
      <c r="K15" s="104"/>
      <c r="L15" s="26"/>
      <c r="M15" t="s">
        <v>186</v>
      </c>
      <c r="N15" s="15"/>
      <c r="O15"/>
      <c r="P15" t="s">
        <v>187</v>
      </c>
      <c r="Q15" s="85" t="s">
        <v>62</v>
      </c>
    </row>
    <row r="16" spans="1:18" ht="13.5" customHeight="1" x14ac:dyDescent="0.15">
      <c r="C16" s="15"/>
      <c r="E16" s="17"/>
      <c r="H16" s="3">
        <v>37</v>
      </c>
      <c r="I16" s="161" t="s">
        <v>37</v>
      </c>
      <c r="J16" s="13">
        <v>14923</v>
      </c>
      <c r="K16" s="104"/>
      <c r="L16" s="3">
        <f>SUM(L3)</f>
        <v>17</v>
      </c>
      <c r="M16" s="13">
        <f>SUM(N3)</f>
        <v>315308</v>
      </c>
      <c r="N16" s="161" t="s">
        <v>21</v>
      </c>
      <c r="O16" s="3">
        <f>SUM(O3)</f>
        <v>17</v>
      </c>
      <c r="P16" s="13">
        <f>SUM(M16)</f>
        <v>315308</v>
      </c>
      <c r="Q16" s="278">
        <v>449870</v>
      </c>
      <c r="R16" s="79"/>
    </row>
    <row r="17" spans="2:20" ht="13.5" customHeight="1" x14ac:dyDescent="0.15">
      <c r="C17" s="15"/>
      <c r="E17" s="17"/>
      <c r="H17" s="3">
        <v>9</v>
      </c>
      <c r="I17" s="3" t="s">
        <v>164</v>
      </c>
      <c r="J17" s="220">
        <v>12659</v>
      </c>
      <c r="K17" s="104"/>
      <c r="L17" s="3">
        <f t="shared" ref="L17:L25" si="3">SUM(L4)</f>
        <v>36</v>
      </c>
      <c r="M17" s="13">
        <f t="shared" ref="M17:M25" si="4">SUM(N4)</f>
        <v>113052</v>
      </c>
      <c r="N17" s="161" t="s">
        <v>5</v>
      </c>
      <c r="O17" s="3">
        <f t="shared" ref="O17:O25" si="5">SUM(O4)</f>
        <v>36</v>
      </c>
      <c r="P17" s="13">
        <f t="shared" ref="P17:P25" si="6">SUM(M17)</f>
        <v>113052</v>
      </c>
      <c r="Q17" s="279">
        <v>121259</v>
      </c>
      <c r="R17" s="79"/>
      <c r="S17" s="42"/>
    </row>
    <row r="18" spans="2:20" ht="13.5" customHeight="1" x14ac:dyDescent="0.15">
      <c r="C18" s="15"/>
      <c r="E18" s="17"/>
      <c r="H18" s="3">
        <v>14</v>
      </c>
      <c r="I18" s="161" t="s">
        <v>19</v>
      </c>
      <c r="J18" s="13">
        <v>11891</v>
      </c>
      <c r="K18" s="104"/>
      <c r="L18" s="3">
        <f t="shared" si="3"/>
        <v>33</v>
      </c>
      <c r="M18" s="13">
        <f t="shared" si="4"/>
        <v>106556</v>
      </c>
      <c r="N18" s="161" t="s">
        <v>0</v>
      </c>
      <c r="O18" s="3">
        <f t="shared" si="5"/>
        <v>33</v>
      </c>
      <c r="P18" s="13">
        <f t="shared" si="6"/>
        <v>106556</v>
      </c>
      <c r="Q18" s="279">
        <v>114725</v>
      </c>
      <c r="R18" s="79"/>
      <c r="S18" s="112"/>
    </row>
    <row r="19" spans="2:20" ht="13.5" customHeight="1" x14ac:dyDescent="0.15">
      <c r="C19" s="15"/>
      <c r="E19" s="17"/>
      <c r="H19" s="3">
        <v>2</v>
      </c>
      <c r="I19" s="161" t="s">
        <v>6</v>
      </c>
      <c r="J19" s="13">
        <v>7476</v>
      </c>
      <c r="L19" s="3">
        <f t="shared" si="3"/>
        <v>26</v>
      </c>
      <c r="M19" s="13">
        <f t="shared" si="4"/>
        <v>98127</v>
      </c>
      <c r="N19" s="161" t="s">
        <v>30</v>
      </c>
      <c r="O19" s="3">
        <f t="shared" si="5"/>
        <v>26</v>
      </c>
      <c r="P19" s="13">
        <f t="shared" si="6"/>
        <v>98127</v>
      </c>
      <c r="Q19" s="279">
        <v>101908</v>
      </c>
      <c r="R19" s="79"/>
      <c r="S19" s="125"/>
    </row>
    <row r="20" spans="2:20" ht="13.5" customHeight="1" x14ac:dyDescent="0.15">
      <c r="B20" s="18"/>
      <c r="C20" s="15"/>
      <c r="E20" s="17"/>
      <c r="H20" s="3">
        <v>15</v>
      </c>
      <c r="I20" s="161" t="s">
        <v>20</v>
      </c>
      <c r="J20" s="13">
        <v>6877</v>
      </c>
      <c r="L20" s="3">
        <f t="shared" si="3"/>
        <v>16</v>
      </c>
      <c r="M20" s="13">
        <f t="shared" si="4"/>
        <v>61522</v>
      </c>
      <c r="N20" s="161" t="s">
        <v>3</v>
      </c>
      <c r="O20" s="3">
        <f t="shared" si="5"/>
        <v>16</v>
      </c>
      <c r="P20" s="13">
        <f t="shared" si="6"/>
        <v>61522</v>
      </c>
      <c r="Q20" s="279">
        <v>55234</v>
      </c>
      <c r="R20" s="79"/>
      <c r="S20" s="125"/>
    </row>
    <row r="21" spans="2:20" ht="13.5" customHeight="1" x14ac:dyDescent="0.15">
      <c r="B21" s="18"/>
      <c r="C21" s="15"/>
      <c r="E21" s="17"/>
      <c r="H21" s="3">
        <v>21</v>
      </c>
      <c r="I21" s="3" t="s">
        <v>159</v>
      </c>
      <c r="J21" s="13">
        <v>6041</v>
      </c>
      <c r="L21" s="3">
        <f t="shared" si="3"/>
        <v>34</v>
      </c>
      <c r="M21" s="13">
        <f t="shared" si="4"/>
        <v>47202</v>
      </c>
      <c r="N21" s="161" t="s">
        <v>1</v>
      </c>
      <c r="O21" s="3">
        <f t="shared" si="5"/>
        <v>34</v>
      </c>
      <c r="P21" s="13">
        <f t="shared" si="6"/>
        <v>47202</v>
      </c>
      <c r="Q21" s="279">
        <v>42644</v>
      </c>
      <c r="R21" s="79"/>
      <c r="S21" s="28"/>
    </row>
    <row r="22" spans="2:20" ht="13.5" customHeight="1" x14ac:dyDescent="0.15">
      <c r="C22" s="15"/>
      <c r="E22" s="17"/>
      <c r="H22" s="3">
        <v>11</v>
      </c>
      <c r="I22" s="161" t="s">
        <v>17</v>
      </c>
      <c r="J22" s="220">
        <v>4346</v>
      </c>
      <c r="K22" s="15"/>
      <c r="L22" s="3">
        <f t="shared" si="3"/>
        <v>25</v>
      </c>
      <c r="M22" s="13">
        <f t="shared" si="4"/>
        <v>40246</v>
      </c>
      <c r="N22" s="163" t="s">
        <v>29</v>
      </c>
      <c r="O22" s="3">
        <f t="shared" si="5"/>
        <v>25</v>
      </c>
      <c r="P22" s="13">
        <f t="shared" si="6"/>
        <v>40246</v>
      </c>
      <c r="Q22" s="279">
        <v>32428</v>
      </c>
      <c r="R22" s="79"/>
    </row>
    <row r="23" spans="2:20" ht="13.5" customHeight="1" x14ac:dyDescent="0.15">
      <c r="B23" s="18"/>
      <c r="C23" s="15"/>
      <c r="E23" s="17"/>
      <c r="H23" s="3">
        <v>1</v>
      </c>
      <c r="I23" s="161" t="s">
        <v>4</v>
      </c>
      <c r="J23" s="13">
        <v>4104</v>
      </c>
      <c r="K23" s="15"/>
      <c r="L23" s="3">
        <f t="shared" si="3"/>
        <v>40</v>
      </c>
      <c r="M23" s="13">
        <f t="shared" si="4"/>
        <v>32356</v>
      </c>
      <c r="N23" s="161" t="s">
        <v>2</v>
      </c>
      <c r="O23" s="3">
        <f t="shared" si="5"/>
        <v>40</v>
      </c>
      <c r="P23" s="13">
        <f t="shared" si="6"/>
        <v>32356</v>
      </c>
      <c r="Q23" s="279">
        <v>35755</v>
      </c>
      <c r="R23" s="79"/>
      <c r="S23" s="42"/>
    </row>
    <row r="24" spans="2:20" ht="13.5" customHeight="1" x14ac:dyDescent="0.15">
      <c r="C24" s="15"/>
      <c r="E24" s="17"/>
      <c r="H24" s="3">
        <v>12</v>
      </c>
      <c r="I24" s="161" t="s">
        <v>18</v>
      </c>
      <c r="J24" s="13">
        <v>3253</v>
      </c>
      <c r="K24" s="15"/>
      <c r="L24" s="3">
        <f t="shared" si="3"/>
        <v>24</v>
      </c>
      <c r="M24" s="13">
        <f t="shared" si="4"/>
        <v>30302</v>
      </c>
      <c r="N24" s="163" t="s">
        <v>28</v>
      </c>
      <c r="O24" s="3">
        <f t="shared" si="5"/>
        <v>24</v>
      </c>
      <c r="P24" s="13">
        <f t="shared" si="6"/>
        <v>30302</v>
      </c>
      <c r="Q24" s="279">
        <v>30285</v>
      </c>
      <c r="R24" s="79"/>
      <c r="S24" s="112"/>
    </row>
    <row r="25" spans="2:20" ht="13.5" customHeight="1" thickBot="1" x14ac:dyDescent="0.2">
      <c r="C25" s="15"/>
      <c r="E25" s="17"/>
      <c r="H25" s="3">
        <v>20</v>
      </c>
      <c r="I25" s="161" t="s">
        <v>24</v>
      </c>
      <c r="J25" s="87">
        <v>2282</v>
      </c>
      <c r="K25" s="15"/>
      <c r="L25" s="14">
        <f t="shared" si="3"/>
        <v>13</v>
      </c>
      <c r="M25" s="114">
        <f t="shared" si="4"/>
        <v>28440</v>
      </c>
      <c r="N25" s="380" t="s">
        <v>7</v>
      </c>
      <c r="O25" s="14">
        <f t="shared" si="5"/>
        <v>13</v>
      </c>
      <c r="P25" s="114">
        <f t="shared" si="6"/>
        <v>28440</v>
      </c>
      <c r="Q25" s="280">
        <v>36922</v>
      </c>
      <c r="R25" s="127" t="s">
        <v>72</v>
      </c>
      <c r="S25" s="28"/>
      <c r="T25" s="28"/>
    </row>
    <row r="26" spans="2:20" ht="13.5" customHeight="1" thickTop="1" x14ac:dyDescent="0.15">
      <c r="H26" s="3">
        <v>39</v>
      </c>
      <c r="I26" s="161" t="s">
        <v>39</v>
      </c>
      <c r="J26" s="13">
        <v>2046</v>
      </c>
      <c r="K26" s="15"/>
      <c r="L26" s="115"/>
      <c r="M26" s="162">
        <f>SUM(J43-(M16+M17+M18+M19+M20+M21+M22+M23+M24+M25))</f>
        <v>155109</v>
      </c>
      <c r="N26" s="221" t="s">
        <v>45</v>
      </c>
      <c r="O26" s="116"/>
      <c r="P26" s="162">
        <f>SUM(M26)</f>
        <v>155109</v>
      </c>
      <c r="Q26" s="162"/>
      <c r="R26" s="176">
        <v>1188737</v>
      </c>
      <c r="T26" s="28"/>
    </row>
    <row r="27" spans="2:20" ht="13.5" customHeight="1" x14ac:dyDescent="0.15">
      <c r="H27" s="3">
        <v>30</v>
      </c>
      <c r="I27" s="161" t="s">
        <v>33</v>
      </c>
      <c r="J27" s="13">
        <v>1745</v>
      </c>
      <c r="K27" s="15"/>
      <c r="M27" t="s">
        <v>179</v>
      </c>
      <c r="O27" s="111"/>
      <c r="P27" s="28" t="s">
        <v>180</v>
      </c>
    </row>
    <row r="28" spans="2:20" ht="13.5" customHeight="1" x14ac:dyDescent="0.15">
      <c r="H28" s="3">
        <v>22</v>
      </c>
      <c r="I28" s="161" t="s">
        <v>26</v>
      </c>
      <c r="J28" s="220">
        <v>1240</v>
      </c>
      <c r="K28" s="15"/>
      <c r="M28" s="86">
        <f t="shared" ref="M28:M37" si="7">SUM(Q3)</f>
        <v>327748</v>
      </c>
      <c r="N28" s="161" t="s">
        <v>21</v>
      </c>
      <c r="O28" s="3">
        <f>SUM(L3)</f>
        <v>17</v>
      </c>
      <c r="P28" s="86">
        <f t="shared" ref="P28:P37" si="8">SUM(Q3)</f>
        <v>327748</v>
      </c>
    </row>
    <row r="29" spans="2:20" ht="13.5" customHeight="1" x14ac:dyDescent="0.15">
      <c r="H29" s="3">
        <v>27</v>
      </c>
      <c r="I29" s="161" t="s">
        <v>31</v>
      </c>
      <c r="J29" s="137">
        <v>1171</v>
      </c>
      <c r="K29" s="15"/>
      <c r="M29" s="86">
        <f t="shared" si="7"/>
        <v>100827</v>
      </c>
      <c r="N29" s="161" t="s">
        <v>5</v>
      </c>
      <c r="O29" s="3">
        <f t="shared" ref="O29:O37" si="9">SUM(L4)</f>
        <v>36</v>
      </c>
      <c r="P29" s="86">
        <f t="shared" si="8"/>
        <v>100827</v>
      </c>
    </row>
    <row r="30" spans="2:20" ht="13.5" customHeight="1" x14ac:dyDescent="0.15">
      <c r="H30" s="3">
        <v>23</v>
      </c>
      <c r="I30" s="161" t="s">
        <v>27</v>
      </c>
      <c r="J30" s="13">
        <v>992</v>
      </c>
      <c r="K30" s="15"/>
      <c r="M30" s="86">
        <f t="shared" si="7"/>
        <v>80556</v>
      </c>
      <c r="N30" s="161" t="s">
        <v>0</v>
      </c>
      <c r="O30" s="3">
        <f t="shared" si="9"/>
        <v>33</v>
      </c>
      <c r="P30" s="86">
        <f t="shared" si="8"/>
        <v>80556</v>
      </c>
    </row>
    <row r="31" spans="2:20" ht="13.5" customHeight="1" x14ac:dyDescent="0.15">
      <c r="H31" s="3">
        <v>29</v>
      </c>
      <c r="I31" s="161" t="s">
        <v>94</v>
      </c>
      <c r="J31" s="13">
        <v>934</v>
      </c>
      <c r="K31" s="15"/>
      <c r="M31" s="86">
        <f t="shared" si="7"/>
        <v>97968</v>
      </c>
      <c r="N31" s="161" t="s">
        <v>30</v>
      </c>
      <c r="O31" s="3">
        <f t="shared" si="9"/>
        <v>26</v>
      </c>
      <c r="P31" s="86">
        <f t="shared" si="8"/>
        <v>97968</v>
      </c>
    </row>
    <row r="32" spans="2:20" ht="13.5" customHeight="1" x14ac:dyDescent="0.15">
      <c r="H32" s="3">
        <v>35</v>
      </c>
      <c r="I32" s="161" t="s">
        <v>36</v>
      </c>
      <c r="J32" s="137">
        <v>928</v>
      </c>
      <c r="K32" s="15"/>
      <c r="M32" s="86">
        <f t="shared" si="7"/>
        <v>70236</v>
      </c>
      <c r="N32" s="161" t="s">
        <v>3</v>
      </c>
      <c r="O32" s="3">
        <f t="shared" si="9"/>
        <v>16</v>
      </c>
      <c r="P32" s="86">
        <f t="shared" si="8"/>
        <v>70236</v>
      </c>
      <c r="S32" s="10"/>
    </row>
    <row r="33" spans="8:21" ht="13.5" customHeight="1" x14ac:dyDescent="0.15">
      <c r="H33" s="3">
        <v>18</v>
      </c>
      <c r="I33" s="161" t="s">
        <v>22</v>
      </c>
      <c r="J33" s="13">
        <v>581</v>
      </c>
      <c r="K33" s="15"/>
      <c r="M33" s="86">
        <f t="shared" si="7"/>
        <v>46165</v>
      </c>
      <c r="N33" s="161" t="s">
        <v>1</v>
      </c>
      <c r="O33" s="3">
        <f t="shared" si="9"/>
        <v>34</v>
      </c>
      <c r="P33" s="86">
        <f t="shared" si="8"/>
        <v>46165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220">
        <v>576</v>
      </c>
      <c r="K34" s="15"/>
      <c r="M34" s="86">
        <f t="shared" si="7"/>
        <v>48311</v>
      </c>
      <c r="N34" s="163" t="s">
        <v>29</v>
      </c>
      <c r="O34" s="3">
        <f t="shared" si="9"/>
        <v>25</v>
      </c>
      <c r="P34" s="86">
        <f t="shared" si="8"/>
        <v>48311</v>
      </c>
      <c r="S34" s="28"/>
      <c r="T34" s="28"/>
    </row>
    <row r="35" spans="8:21" ht="13.5" customHeight="1" x14ac:dyDescent="0.15">
      <c r="H35" s="3">
        <v>32</v>
      </c>
      <c r="I35" s="161" t="s">
        <v>35</v>
      </c>
      <c r="J35" s="137">
        <v>486</v>
      </c>
      <c r="K35" s="15"/>
      <c r="M35" s="86">
        <f t="shared" si="7"/>
        <v>31993</v>
      </c>
      <c r="N35" s="161" t="s">
        <v>2</v>
      </c>
      <c r="O35" s="3">
        <f t="shared" si="9"/>
        <v>40</v>
      </c>
      <c r="P35" s="86">
        <f t="shared" si="8"/>
        <v>31993</v>
      </c>
      <c r="S35" s="28"/>
    </row>
    <row r="36" spans="8:21" ht="13.5" customHeight="1" x14ac:dyDescent="0.15">
      <c r="H36" s="3">
        <v>4</v>
      </c>
      <c r="I36" s="161" t="s">
        <v>11</v>
      </c>
      <c r="J36" s="220">
        <v>297</v>
      </c>
      <c r="K36" s="15"/>
      <c r="M36" s="86">
        <f t="shared" si="7"/>
        <v>28870</v>
      </c>
      <c r="N36" s="163" t="s">
        <v>28</v>
      </c>
      <c r="O36" s="3">
        <f t="shared" si="9"/>
        <v>24</v>
      </c>
      <c r="P36" s="86">
        <f t="shared" si="8"/>
        <v>28870</v>
      </c>
      <c r="S36" s="28"/>
    </row>
    <row r="37" spans="8:21" ht="13.5" customHeight="1" thickBot="1" x14ac:dyDescent="0.2">
      <c r="H37" s="3">
        <v>10</v>
      </c>
      <c r="I37" s="161" t="s">
        <v>16</v>
      </c>
      <c r="J37" s="13">
        <v>250</v>
      </c>
      <c r="K37" s="15"/>
      <c r="M37" s="113">
        <f t="shared" si="7"/>
        <v>38829</v>
      </c>
      <c r="N37" s="380" t="s">
        <v>7</v>
      </c>
      <c r="O37" s="14">
        <f t="shared" si="9"/>
        <v>13</v>
      </c>
      <c r="P37" s="113">
        <f t="shared" si="8"/>
        <v>38829</v>
      </c>
      <c r="S37" s="28"/>
    </row>
    <row r="38" spans="8:21" ht="13.5" customHeight="1" thickTop="1" x14ac:dyDescent="0.15">
      <c r="H38" s="3">
        <v>19</v>
      </c>
      <c r="I38" s="161" t="s">
        <v>23</v>
      </c>
      <c r="J38" s="13">
        <v>144</v>
      </c>
      <c r="K38" s="15"/>
      <c r="M38" s="345">
        <f>SUM(Q13-(Q3+Q4+Q5+Q6+Q7+Q8+Q9+Q10+Q11+Q12))</f>
        <v>165223</v>
      </c>
      <c r="N38" s="346" t="s">
        <v>161</v>
      </c>
      <c r="O38" s="347"/>
      <c r="P38" s="348">
        <f>SUM(M38)</f>
        <v>165223</v>
      </c>
      <c r="U38" s="28"/>
    </row>
    <row r="39" spans="8:21" ht="13.5" customHeight="1" x14ac:dyDescent="0.15">
      <c r="H39" s="3">
        <v>7</v>
      </c>
      <c r="I39" s="161" t="s">
        <v>14</v>
      </c>
      <c r="J39" s="220">
        <v>137</v>
      </c>
      <c r="K39" s="15"/>
      <c r="P39" s="28"/>
    </row>
    <row r="40" spans="8:21" ht="13.5" customHeight="1" x14ac:dyDescent="0.15">
      <c r="H40" s="3">
        <v>5</v>
      </c>
      <c r="I40" s="161" t="s">
        <v>12</v>
      </c>
      <c r="J40" s="220">
        <v>100</v>
      </c>
      <c r="K40" s="15"/>
    </row>
    <row r="41" spans="8:21" ht="13.5" customHeight="1" x14ac:dyDescent="0.15">
      <c r="H41" s="3">
        <v>28</v>
      </c>
      <c r="I41" s="161" t="s">
        <v>32</v>
      </c>
      <c r="J41" s="13">
        <v>23</v>
      </c>
      <c r="K41" s="15"/>
    </row>
    <row r="42" spans="8:21" ht="13.5" customHeight="1" thickBot="1" x14ac:dyDescent="0.2">
      <c r="H42" s="14">
        <v>8</v>
      </c>
      <c r="I42" s="163" t="s">
        <v>15</v>
      </c>
      <c r="J42" s="114">
        <v>0</v>
      </c>
      <c r="K42" s="15"/>
    </row>
    <row r="43" spans="8:21" ht="13.5" customHeight="1" thickTop="1" x14ac:dyDescent="0.15">
      <c r="H43" s="115"/>
      <c r="I43" s="294" t="s">
        <v>92</v>
      </c>
      <c r="J43" s="295">
        <f>SUM(J3:J42)</f>
        <v>1028220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6" ht="13.5" customHeight="1" x14ac:dyDescent="0.15"/>
    <row r="50" spans="1:16" ht="13.5" customHeight="1" x14ac:dyDescent="0.15"/>
    <row r="51" spans="1:16" ht="13.5" customHeight="1" x14ac:dyDescent="0.15"/>
    <row r="52" spans="1:16" ht="13.5" customHeight="1" x14ac:dyDescent="0.15">
      <c r="A52" s="33" t="s">
        <v>46</v>
      </c>
      <c r="B52" s="22" t="s">
        <v>9</v>
      </c>
      <c r="C52" s="8" t="s">
        <v>185</v>
      </c>
      <c r="D52" s="8" t="s">
        <v>178</v>
      </c>
      <c r="E52" s="24" t="s">
        <v>43</v>
      </c>
      <c r="F52" s="23" t="s">
        <v>42</v>
      </c>
      <c r="G52" s="23" t="s">
        <v>40</v>
      </c>
      <c r="I52" s="160"/>
    </row>
    <row r="53" spans="1:16" ht="13.5" customHeight="1" x14ac:dyDescent="0.15">
      <c r="A53" s="9">
        <v>1</v>
      </c>
      <c r="B53" s="161" t="s">
        <v>21</v>
      </c>
      <c r="C53" s="13">
        <f t="shared" ref="C53:C62" si="10">SUM(J3)</f>
        <v>315308</v>
      </c>
      <c r="D53" s="87">
        <f t="shared" ref="D53:D63" si="11">SUM(Q3)</f>
        <v>327748</v>
      </c>
      <c r="E53" s="80">
        <f t="shared" ref="E53:E62" si="12">SUM(P16/Q16*100)</f>
        <v>70.088692288883465</v>
      </c>
      <c r="F53" s="20">
        <f t="shared" ref="F53:F63" si="13">SUM(C53/D53*100)</f>
        <v>96.204400942187291</v>
      </c>
      <c r="G53" s="21"/>
      <c r="I53" s="160"/>
    </row>
    <row r="54" spans="1:16" ht="13.5" customHeight="1" x14ac:dyDescent="0.15">
      <c r="A54" s="9">
        <v>2</v>
      </c>
      <c r="B54" s="161" t="s">
        <v>5</v>
      </c>
      <c r="C54" s="13">
        <f t="shared" si="10"/>
        <v>113052</v>
      </c>
      <c r="D54" s="87">
        <f t="shared" si="11"/>
        <v>100827</v>
      </c>
      <c r="E54" s="80">
        <f t="shared" si="12"/>
        <v>93.231842584880297</v>
      </c>
      <c r="F54" s="20">
        <f t="shared" si="13"/>
        <v>112.12472849534352</v>
      </c>
      <c r="G54" s="21"/>
      <c r="I54" s="160"/>
    </row>
    <row r="55" spans="1:16" ht="13.5" customHeight="1" x14ac:dyDescent="0.15">
      <c r="A55" s="9">
        <v>3</v>
      </c>
      <c r="B55" s="161" t="s">
        <v>0</v>
      </c>
      <c r="C55" s="13">
        <f t="shared" si="10"/>
        <v>106556</v>
      </c>
      <c r="D55" s="87">
        <f t="shared" si="11"/>
        <v>80556</v>
      </c>
      <c r="E55" s="80">
        <f t="shared" si="12"/>
        <v>92.879494443233824</v>
      </c>
      <c r="F55" s="20">
        <f t="shared" si="13"/>
        <v>132.27568399622623</v>
      </c>
      <c r="G55" s="21"/>
      <c r="I55" s="160"/>
    </row>
    <row r="56" spans="1:16" ht="13.5" customHeight="1" x14ac:dyDescent="0.15">
      <c r="A56" s="9">
        <v>4</v>
      </c>
      <c r="B56" s="161" t="s">
        <v>30</v>
      </c>
      <c r="C56" s="13">
        <f t="shared" si="10"/>
        <v>98127</v>
      </c>
      <c r="D56" s="87">
        <f t="shared" si="11"/>
        <v>97968</v>
      </c>
      <c r="E56" s="80">
        <f t="shared" si="12"/>
        <v>96.289790791694472</v>
      </c>
      <c r="F56" s="20">
        <f t="shared" si="13"/>
        <v>100.16229789318962</v>
      </c>
      <c r="G56" s="21"/>
      <c r="I56" s="160"/>
    </row>
    <row r="57" spans="1:16" ht="13.5" customHeight="1" x14ac:dyDescent="0.15">
      <c r="A57" s="9">
        <v>5</v>
      </c>
      <c r="B57" s="161" t="s">
        <v>3</v>
      </c>
      <c r="C57" s="13">
        <f t="shared" si="10"/>
        <v>61522</v>
      </c>
      <c r="D57" s="87">
        <f t="shared" si="11"/>
        <v>70236</v>
      </c>
      <c r="E57" s="80">
        <f t="shared" si="12"/>
        <v>111.38429228373828</v>
      </c>
      <c r="F57" s="20">
        <f t="shared" si="13"/>
        <v>87.593257019192436</v>
      </c>
      <c r="G57" s="21"/>
      <c r="I57" s="160"/>
      <c r="P57" s="28"/>
    </row>
    <row r="58" spans="1:16" ht="13.5" customHeight="1" x14ac:dyDescent="0.15">
      <c r="A58" s="9">
        <v>6</v>
      </c>
      <c r="B58" s="161" t="s">
        <v>1</v>
      </c>
      <c r="C58" s="13">
        <f t="shared" si="10"/>
        <v>47202</v>
      </c>
      <c r="D58" s="87">
        <f t="shared" si="11"/>
        <v>46165</v>
      </c>
      <c r="E58" s="80">
        <f t="shared" si="12"/>
        <v>110.68849076071663</v>
      </c>
      <c r="F58" s="20">
        <f t="shared" si="13"/>
        <v>102.24629047980072</v>
      </c>
      <c r="G58" s="21"/>
    </row>
    <row r="59" spans="1:16" ht="13.5" customHeight="1" x14ac:dyDescent="0.15">
      <c r="A59" s="9">
        <v>7</v>
      </c>
      <c r="B59" s="163" t="s">
        <v>29</v>
      </c>
      <c r="C59" s="13">
        <f t="shared" si="10"/>
        <v>40246</v>
      </c>
      <c r="D59" s="87">
        <f t="shared" si="11"/>
        <v>48311</v>
      </c>
      <c r="E59" s="80">
        <f t="shared" si="12"/>
        <v>124.10879486863205</v>
      </c>
      <c r="F59" s="20">
        <f t="shared" si="13"/>
        <v>83.306079360808098</v>
      </c>
      <c r="G59" s="21"/>
    </row>
    <row r="60" spans="1:16" ht="13.5" customHeight="1" x14ac:dyDescent="0.15">
      <c r="A60" s="9">
        <v>8</v>
      </c>
      <c r="B60" s="161" t="s">
        <v>2</v>
      </c>
      <c r="C60" s="13">
        <f t="shared" si="10"/>
        <v>32356</v>
      </c>
      <c r="D60" s="87">
        <f t="shared" si="11"/>
        <v>31993</v>
      </c>
      <c r="E60" s="80">
        <f t="shared" si="12"/>
        <v>90.493637253530977</v>
      </c>
      <c r="F60" s="20">
        <f t="shared" si="13"/>
        <v>101.13462319882474</v>
      </c>
      <c r="G60" s="21"/>
    </row>
    <row r="61" spans="1:16" ht="13.5" customHeight="1" x14ac:dyDescent="0.15">
      <c r="A61" s="9">
        <v>9</v>
      </c>
      <c r="B61" s="163" t="s">
        <v>28</v>
      </c>
      <c r="C61" s="13">
        <f t="shared" si="10"/>
        <v>30302</v>
      </c>
      <c r="D61" s="87">
        <f t="shared" si="11"/>
        <v>28870</v>
      </c>
      <c r="E61" s="80">
        <f t="shared" si="12"/>
        <v>100.05613339937263</v>
      </c>
      <c r="F61" s="20">
        <f t="shared" si="13"/>
        <v>104.96016626255629</v>
      </c>
      <c r="G61" s="21"/>
    </row>
    <row r="62" spans="1:16" ht="13.5" customHeight="1" thickBot="1" x14ac:dyDescent="0.2">
      <c r="A62" s="128">
        <v>10</v>
      </c>
      <c r="B62" s="380" t="s">
        <v>7</v>
      </c>
      <c r="C62" s="114">
        <f t="shared" si="10"/>
        <v>28440</v>
      </c>
      <c r="D62" s="129">
        <f t="shared" si="11"/>
        <v>38829</v>
      </c>
      <c r="E62" s="130">
        <f t="shared" si="12"/>
        <v>77.027246628026646</v>
      </c>
      <c r="F62" s="131">
        <f t="shared" si="13"/>
        <v>73.244224677431816</v>
      </c>
      <c r="G62" s="132"/>
    </row>
    <row r="63" spans="1:16" ht="13.5" customHeight="1" thickTop="1" x14ac:dyDescent="0.15">
      <c r="A63" s="115"/>
      <c r="B63" s="133" t="s">
        <v>73</v>
      </c>
      <c r="C63" s="134">
        <f>SUM(J43)</f>
        <v>1028220</v>
      </c>
      <c r="D63" s="134">
        <f t="shared" si="11"/>
        <v>1036726</v>
      </c>
      <c r="E63" s="135">
        <f>SUM(C63/R26*100)</f>
        <v>86.496844970754665</v>
      </c>
      <c r="F63" s="136">
        <f t="shared" si="13"/>
        <v>99.179532489780328</v>
      </c>
      <c r="G63" s="115"/>
    </row>
    <row r="64" spans="1:16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5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D133"/>
  <sheetViews>
    <sheetView zoomScaleNormal="100" workbookViewId="0">
      <selection activeCell="N33" sqref="N33"/>
    </sheetView>
  </sheetViews>
  <sheetFormatPr defaultRowHeight="13.5" x14ac:dyDescent="0.1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customWidth="1"/>
    <col min="18" max="18" width="13.75" style="48" customWidth="1"/>
    <col min="19" max="30" width="7.625" customWidth="1"/>
  </cols>
  <sheetData>
    <row r="1" spans="8:30" ht="12.75" customHeight="1" x14ac:dyDescent="0.15">
      <c r="H1" s="103" t="s">
        <v>65</v>
      </c>
      <c r="R1" s="105"/>
    </row>
    <row r="2" spans="8:30" x14ac:dyDescent="0.15">
      <c r="H2" s="184" t="s">
        <v>185</v>
      </c>
      <c r="I2" s="3"/>
      <c r="J2" s="186" t="s">
        <v>101</v>
      </c>
      <c r="K2" s="3"/>
      <c r="L2" s="296" t="s">
        <v>188</v>
      </c>
      <c r="R2" s="47"/>
      <c r="S2" s="106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x14ac:dyDescent="0.15">
      <c r="H3" s="177" t="s">
        <v>98</v>
      </c>
      <c r="I3" s="3"/>
      <c r="J3" s="145" t="s">
        <v>99</v>
      </c>
      <c r="K3" s="3"/>
      <c r="L3" s="296" t="s">
        <v>98</v>
      </c>
      <c r="S3" s="26"/>
      <c r="T3" s="26"/>
      <c r="U3" s="26"/>
    </row>
    <row r="4" spans="8:30" x14ac:dyDescent="0.15">
      <c r="H4" s="89">
        <v>19010</v>
      </c>
      <c r="I4" s="3">
        <v>33</v>
      </c>
      <c r="J4" s="161" t="s">
        <v>0</v>
      </c>
      <c r="K4" s="117">
        <f>SUM(I4)</f>
        <v>33</v>
      </c>
      <c r="L4" s="312">
        <v>10613</v>
      </c>
      <c r="M4" s="45"/>
      <c r="N4" s="90"/>
      <c r="O4" s="90"/>
      <c r="S4" s="26"/>
      <c r="T4" s="26"/>
      <c r="U4" s="26"/>
    </row>
    <row r="5" spans="8:30" x14ac:dyDescent="0.15">
      <c r="H5" s="44">
        <v>18946</v>
      </c>
      <c r="I5" s="3">
        <v>26</v>
      </c>
      <c r="J5" s="161" t="s">
        <v>30</v>
      </c>
      <c r="K5" s="117">
        <f t="shared" ref="K5:K13" si="0">SUM(I5)</f>
        <v>26</v>
      </c>
      <c r="L5" s="313">
        <v>18812</v>
      </c>
      <c r="M5" s="45"/>
      <c r="N5" s="90"/>
      <c r="O5" s="90"/>
      <c r="S5" s="26"/>
      <c r="T5" s="26"/>
      <c r="U5" s="26"/>
    </row>
    <row r="6" spans="8:30" x14ac:dyDescent="0.15">
      <c r="H6" s="88">
        <v>5602</v>
      </c>
      <c r="I6" s="3">
        <v>14</v>
      </c>
      <c r="J6" s="161" t="s">
        <v>19</v>
      </c>
      <c r="K6" s="117">
        <f t="shared" si="0"/>
        <v>14</v>
      </c>
      <c r="L6" s="313">
        <v>5675</v>
      </c>
      <c r="M6" s="45"/>
      <c r="N6" s="185"/>
      <c r="O6" s="90"/>
      <c r="S6" s="26"/>
      <c r="T6" s="26"/>
      <c r="U6" s="26"/>
    </row>
    <row r="7" spans="8:30" x14ac:dyDescent="0.15">
      <c r="H7" s="292">
        <v>4724</v>
      </c>
      <c r="I7" s="3">
        <v>38</v>
      </c>
      <c r="J7" s="161" t="s">
        <v>38</v>
      </c>
      <c r="K7" s="117">
        <f t="shared" si="0"/>
        <v>38</v>
      </c>
      <c r="L7" s="313">
        <v>4897</v>
      </c>
      <c r="M7" s="45"/>
      <c r="N7" s="90"/>
      <c r="O7" s="90"/>
      <c r="S7" s="26"/>
      <c r="T7" s="26"/>
      <c r="U7" s="26"/>
    </row>
    <row r="8" spans="8:30" x14ac:dyDescent="0.15">
      <c r="H8" s="44">
        <v>4570</v>
      </c>
      <c r="I8" s="3">
        <v>34</v>
      </c>
      <c r="J8" s="161" t="s">
        <v>1</v>
      </c>
      <c r="K8" s="117">
        <f t="shared" si="0"/>
        <v>34</v>
      </c>
      <c r="L8" s="313">
        <v>4161</v>
      </c>
      <c r="M8" s="45"/>
      <c r="N8" s="90"/>
      <c r="O8" s="90"/>
      <c r="S8" s="26"/>
      <c r="T8" s="26"/>
      <c r="U8" s="26"/>
    </row>
    <row r="9" spans="8:30" x14ac:dyDescent="0.15">
      <c r="H9" s="195">
        <v>4093</v>
      </c>
      <c r="I9" s="3">
        <v>24</v>
      </c>
      <c r="J9" s="161" t="s">
        <v>28</v>
      </c>
      <c r="K9" s="117">
        <f t="shared" si="0"/>
        <v>24</v>
      </c>
      <c r="L9" s="313">
        <v>4758</v>
      </c>
      <c r="M9" s="45"/>
      <c r="N9" s="90"/>
      <c r="O9" s="90"/>
      <c r="S9" s="26"/>
      <c r="T9" s="26"/>
      <c r="U9" s="26"/>
    </row>
    <row r="10" spans="8:30" x14ac:dyDescent="0.15">
      <c r="H10" s="88">
        <v>3994</v>
      </c>
      <c r="I10" s="14">
        <v>15</v>
      </c>
      <c r="J10" s="163" t="s">
        <v>20</v>
      </c>
      <c r="K10" s="117">
        <f t="shared" si="0"/>
        <v>15</v>
      </c>
      <c r="L10" s="313">
        <v>4007</v>
      </c>
      <c r="S10" s="26"/>
      <c r="T10" s="26"/>
      <c r="U10" s="26"/>
    </row>
    <row r="11" spans="8:30" x14ac:dyDescent="0.15">
      <c r="H11" s="43">
        <v>1718</v>
      </c>
      <c r="I11" s="3">
        <v>37</v>
      </c>
      <c r="J11" s="161" t="s">
        <v>37</v>
      </c>
      <c r="K11" s="117">
        <f t="shared" si="0"/>
        <v>37</v>
      </c>
      <c r="L11" s="313">
        <v>1463</v>
      </c>
      <c r="M11" s="45"/>
      <c r="N11" s="90"/>
      <c r="O11" s="90"/>
      <c r="S11" s="26"/>
      <c r="T11" s="26"/>
      <c r="U11" s="26"/>
    </row>
    <row r="12" spans="8:30" x14ac:dyDescent="0.15">
      <c r="H12" s="167">
        <v>1184</v>
      </c>
      <c r="I12" s="14">
        <v>36</v>
      </c>
      <c r="J12" s="163" t="s">
        <v>5</v>
      </c>
      <c r="K12" s="117">
        <f t="shared" si="0"/>
        <v>36</v>
      </c>
      <c r="L12" s="313">
        <v>1553</v>
      </c>
      <c r="M12" s="45"/>
      <c r="N12" s="90"/>
      <c r="O12" s="90"/>
      <c r="S12" s="26"/>
      <c r="T12" s="26"/>
      <c r="U12" s="26"/>
    </row>
    <row r="13" spans="8:30" ht="14.25" thickBot="1" x14ac:dyDescent="0.2">
      <c r="H13" s="429">
        <v>1166</v>
      </c>
      <c r="I13" s="383">
        <v>17</v>
      </c>
      <c r="J13" s="384" t="s">
        <v>21</v>
      </c>
      <c r="K13" s="117">
        <f t="shared" si="0"/>
        <v>17</v>
      </c>
      <c r="L13" s="313">
        <v>728</v>
      </c>
      <c r="M13" s="45"/>
      <c r="N13" s="90"/>
      <c r="O13" s="90"/>
      <c r="S13" s="26"/>
      <c r="T13" s="26"/>
      <c r="U13" s="26"/>
    </row>
    <row r="14" spans="8:30" ht="14.25" thickTop="1" x14ac:dyDescent="0.15">
      <c r="H14" s="195">
        <v>1087</v>
      </c>
      <c r="I14" s="122">
        <v>27</v>
      </c>
      <c r="J14" s="175" t="s">
        <v>31</v>
      </c>
      <c r="K14" s="108" t="s">
        <v>8</v>
      </c>
      <c r="L14" s="314">
        <v>61165</v>
      </c>
      <c r="S14" s="26"/>
      <c r="T14" s="26"/>
      <c r="U14" s="26"/>
    </row>
    <row r="15" spans="8:30" x14ac:dyDescent="0.15">
      <c r="H15" s="44">
        <v>1018</v>
      </c>
      <c r="I15" s="3">
        <v>16</v>
      </c>
      <c r="J15" s="161" t="s">
        <v>3</v>
      </c>
      <c r="K15" s="50"/>
      <c r="M15" s="42" t="s">
        <v>93</v>
      </c>
      <c r="N15" s="42" t="s">
        <v>74</v>
      </c>
      <c r="S15" s="26"/>
      <c r="T15" s="26"/>
      <c r="U15" s="26"/>
    </row>
    <row r="16" spans="8:30" x14ac:dyDescent="0.15">
      <c r="H16" s="88">
        <v>876</v>
      </c>
      <c r="I16" s="3">
        <v>25</v>
      </c>
      <c r="J16" s="161" t="s">
        <v>29</v>
      </c>
      <c r="K16" s="117">
        <f>SUM(I4)</f>
        <v>33</v>
      </c>
      <c r="L16" s="161" t="s">
        <v>0</v>
      </c>
      <c r="M16" s="315">
        <v>18614</v>
      </c>
      <c r="N16" s="89">
        <f>SUM(H4)</f>
        <v>19010</v>
      </c>
      <c r="O16" s="45"/>
      <c r="P16" s="17"/>
      <c r="S16" s="26"/>
      <c r="T16" s="26"/>
      <c r="U16" s="26"/>
    </row>
    <row r="17" spans="1:21" x14ac:dyDescent="0.15">
      <c r="H17" s="44">
        <v>507</v>
      </c>
      <c r="I17" s="3">
        <v>1</v>
      </c>
      <c r="J17" s="161" t="s">
        <v>4</v>
      </c>
      <c r="K17" s="117">
        <f t="shared" ref="K17:K25" si="1">SUM(I5)</f>
        <v>26</v>
      </c>
      <c r="L17" s="161" t="s">
        <v>30</v>
      </c>
      <c r="M17" s="316">
        <v>17340</v>
      </c>
      <c r="N17" s="89">
        <f t="shared" ref="N17:N25" si="2">SUM(H5)</f>
        <v>18946</v>
      </c>
      <c r="O17" s="45"/>
      <c r="P17" s="17"/>
      <c r="S17" s="26"/>
      <c r="T17" s="26"/>
      <c r="U17" s="26"/>
    </row>
    <row r="18" spans="1:21" x14ac:dyDescent="0.15">
      <c r="H18" s="350">
        <v>476</v>
      </c>
      <c r="I18" s="33">
        <v>40</v>
      </c>
      <c r="J18" s="161" t="s">
        <v>2</v>
      </c>
      <c r="K18" s="117">
        <f t="shared" si="1"/>
        <v>14</v>
      </c>
      <c r="L18" s="161" t="s">
        <v>19</v>
      </c>
      <c r="M18" s="316">
        <v>5351</v>
      </c>
      <c r="N18" s="89">
        <f t="shared" si="2"/>
        <v>5602</v>
      </c>
      <c r="O18" s="45"/>
      <c r="P18" s="17"/>
      <c r="S18" s="26"/>
      <c r="T18" s="26"/>
      <c r="U18" s="26"/>
    </row>
    <row r="19" spans="1:21" x14ac:dyDescent="0.15">
      <c r="H19" s="425">
        <v>219</v>
      </c>
      <c r="I19" s="3">
        <v>32</v>
      </c>
      <c r="J19" s="161" t="s">
        <v>35</v>
      </c>
      <c r="K19" s="117">
        <f t="shared" si="1"/>
        <v>38</v>
      </c>
      <c r="L19" s="161" t="s">
        <v>38</v>
      </c>
      <c r="M19" s="316">
        <v>4462</v>
      </c>
      <c r="N19" s="89">
        <f t="shared" si="2"/>
        <v>4724</v>
      </c>
      <c r="O19" s="45"/>
      <c r="P19" s="17"/>
      <c r="S19" s="26"/>
      <c r="T19" s="26"/>
      <c r="U19" s="26"/>
    </row>
    <row r="20" spans="1:21" ht="14.25" thickBot="1" x14ac:dyDescent="0.2">
      <c r="H20" s="195">
        <v>184</v>
      </c>
      <c r="I20" s="3">
        <v>23</v>
      </c>
      <c r="J20" s="161" t="s">
        <v>27</v>
      </c>
      <c r="K20" s="117">
        <f t="shared" si="1"/>
        <v>34</v>
      </c>
      <c r="L20" s="161" t="s">
        <v>1</v>
      </c>
      <c r="M20" s="316">
        <v>2916</v>
      </c>
      <c r="N20" s="89">
        <f t="shared" si="2"/>
        <v>4570</v>
      </c>
      <c r="O20" s="45"/>
      <c r="P20" s="17"/>
      <c r="S20" s="26"/>
      <c r="T20" s="26"/>
      <c r="U20" s="26"/>
    </row>
    <row r="21" spans="1:21" x14ac:dyDescent="0.15">
      <c r="A21" s="58" t="s">
        <v>46</v>
      </c>
      <c r="B21" s="59" t="s">
        <v>53</v>
      </c>
      <c r="C21" s="59" t="s">
        <v>185</v>
      </c>
      <c r="D21" s="59" t="s">
        <v>178</v>
      </c>
      <c r="E21" s="59" t="s">
        <v>51</v>
      </c>
      <c r="F21" s="59" t="s">
        <v>50</v>
      </c>
      <c r="G21" s="59" t="s">
        <v>52</v>
      </c>
      <c r="H21" s="44">
        <v>174</v>
      </c>
      <c r="I21" s="3">
        <v>21</v>
      </c>
      <c r="J21" s="161" t="s">
        <v>25</v>
      </c>
      <c r="K21" s="117">
        <f t="shared" si="1"/>
        <v>24</v>
      </c>
      <c r="L21" s="161" t="s">
        <v>28</v>
      </c>
      <c r="M21" s="316">
        <v>4490</v>
      </c>
      <c r="N21" s="89">
        <f t="shared" si="2"/>
        <v>4093</v>
      </c>
      <c r="O21" s="45"/>
      <c r="P21" s="17"/>
      <c r="S21" s="26"/>
      <c r="T21" s="26"/>
      <c r="U21" s="26"/>
    </row>
    <row r="22" spans="1:21" x14ac:dyDescent="0.15">
      <c r="A22" s="61">
        <v>1</v>
      </c>
      <c r="B22" s="161" t="s">
        <v>0</v>
      </c>
      <c r="C22" s="43">
        <f t="shared" ref="C22:C31" si="3">SUM(H4)</f>
        <v>19010</v>
      </c>
      <c r="D22" s="89">
        <f>SUM(L4)</f>
        <v>10613</v>
      </c>
      <c r="E22" s="52">
        <f t="shared" ref="E22:E32" si="4">SUM(N16/M16*100)</f>
        <v>102.12743096593961</v>
      </c>
      <c r="F22" s="55">
        <f>SUM(C22/D22*100)</f>
        <v>179.11994723452369</v>
      </c>
      <c r="G22" s="3"/>
      <c r="H22" s="126">
        <v>125</v>
      </c>
      <c r="I22" s="3">
        <v>19</v>
      </c>
      <c r="J22" s="161" t="s">
        <v>23</v>
      </c>
      <c r="K22" s="117">
        <f t="shared" si="1"/>
        <v>15</v>
      </c>
      <c r="L22" s="163" t="s">
        <v>20</v>
      </c>
      <c r="M22" s="316">
        <v>3852</v>
      </c>
      <c r="N22" s="89">
        <f t="shared" si="2"/>
        <v>3994</v>
      </c>
      <c r="O22" s="45"/>
      <c r="P22" s="17"/>
      <c r="S22" s="26"/>
      <c r="T22" s="26"/>
      <c r="U22" s="26"/>
    </row>
    <row r="23" spans="1:21" x14ac:dyDescent="0.15">
      <c r="A23" s="61">
        <v>2</v>
      </c>
      <c r="B23" s="161" t="s">
        <v>30</v>
      </c>
      <c r="C23" s="43">
        <f t="shared" si="3"/>
        <v>18946</v>
      </c>
      <c r="D23" s="89">
        <f>SUM(L5)</f>
        <v>18812</v>
      </c>
      <c r="E23" s="52">
        <f t="shared" si="4"/>
        <v>109.26182237600923</v>
      </c>
      <c r="F23" s="55">
        <f t="shared" ref="F23:F32" si="5">SUM(C23/D23*100)</f>
        <v>100.71231129066554</v>
      </c>
      <c r="G23" s="3"/>
      <c r="H23" s="91">
        <v>118</v>
      </c>
      <c r="I23" s="3">
        <v>9</v>
      </c>
      <c r="J23" s="3" t="s">
        <v>165</v>
      </c>
      <c r="K23" s="117">
        <f t="shared" si="1"/>
        <v>37</v>
      </c>
      <c r="L23" s="161" t="s">
        <v>37</v>
      </c>
      <c r="M23" s="316">
        <v>2516</v>
      </c>
      <c r="N23" s="89">
        <f t="shared" si="2"/>
        <v>1718</v>
      </c>
      <c r="O23" s="45"/>
      <c r="P23" s="17"/>
      <c r="S23" s="26"/>
      <c r="T23" s="26"/>
      <c r="U23" s="26"/>
    </row>
    <row r="24" spans="1:21" x14ac:dyDescent="0.15">
      <c r="A24" s="61">
        <v>3</v>
      </c>
      <c r="B24" s="161" t="s">
        <v>19</v>
      </c>
      <c r="C24" s="43">
        <f t="shared" si="3"/>
        <v>5602</v>
      </c>
      <c r="D24" s="89">
        <f t="shared" ref="D24:D31" si="6">SUM(L6)</f>
        <v>5675</v>
      </c>
      <c r="E24" s="52">
        <f t="shared" si="4"/>
        <v>104.69071201644553</v>
      </c>
      <c r="F24" s="55">
        <f t="shared" si="5"/>
        <v>98.713656387665196</v>
      </c>
      <c r="G24" s="3"/>
      <c r="H24" s="377">
        <v>117</v>
      </c>
      <c r="I24" s="3">
        <v>31</v>
      </c>
      <c r="J24" s="161" t="s">
        <v>104</v>
      </c>
      <c r="K24" s="117">
        <f t="shared" si="1"/>
        <v>36</v>
      </c>
      <c r="L24" s="163" t="s">
        <v>5</v>
      </c>
      <c r="M24" s="316">
        <v>1544</v>
      </c>
      <c r="N24" s="89">
        <f t="shared" si="2"/>
        <v>1184</v>
      </c>
      <c r="O24" s="45"/>
      <c r="P24" s="17"/>
      <c r="S24" s="26"/>
      <c r="T24" s="26"/>
      <c r="U24" s="26"/>
    </row>
    <row r="25" spans="1:21" ht="14.25" thickBot="1" x14ac:dyDescent="0.2">
      <c r="A25" s="61">
        <v>4</v>
      </c>
      <c r="B25" s="161" t="s">
        <v>38</v>
      </c>
      <c r="C25" s="43">
        <f t="shared" si="3"/>
        <v>4724</v>
      </c>
      <c r="D25" s="89">
        <f t="shared" si="6"/>
        <v>4897</v>
      </c>
      <c r="E25" s="52">
        <f t="shared" si="4"/>
        <v>105.8718063648588</v>
      </c>
      <c r="F25" s="55">
        <f t="shared" si="5"/>
        <v>96.467224831529506</v>
      </c>
      <c r="G25" s="3"/>
      <c r="H25" s="91">
        <v>43</v>
      </c>
      <c r="I25" s="3">
        <v>6</v>
      </c>
      <c r="J25" s="161" t="s">
        <v>13</v>
      </c>
      <c r="K25" s="181">
        <f t="shared" si="1"/>
        <v>17</v>
      </c>
      <c r="L25" s="384" t="s">
        <v>21</v>
      </c>
      <c r="M25" s="317">
        <v>1234</v>
      </c>
      <c r="N25" s="167">
        <f t="shared" si="2"/>
        <v>1166</v>
      </c>
      <c r="O25" s="45"/>
      <c r="P25" s="17"/>
      <c r="S25" s="26"/>
      <c r="T25" s="26"/>
      <c r="U25" s="26"/>
    </row>
    <row r="26" spans="1:21" ht="14.25" thickTop="1" x14ac:dyDescent="0.15">
      <c r="A26" s="61">
        <v>5</v>
      </c>
      <c r="B26" s="161" t="s">
        <v>1</v>
      </c>
      <c r="C26" s="89">
        <f t="shared" si="3"/>
        <v>4570</v>
      </c>
      <c r="D26" s="89">
        <f t="shared" si="6"/>
        <v>4161</v>
      </c>
      <c r="E26" s="52">
        <f t="shared" si="4"/>
        <v>156.72153635116598</v>
      </c>
      <c r="F26" s="55">
        <f t="shared" si="5"/>
        <v>109.82936794039895</v>
      </c>
      <c r="G26" s="12"/>
      <c r="H26" s="91">
        <v>40</v>
      </c>
      <c r="I26" s="3">
        <v>4</v>
      </c>
      <c r="J26" s="161" t="s">
        <v>11</v>
      </c>
      <c r="K26" s="3"/>
      <c r="L26" s="366" t="s">
        <v>158</v>
      </c>
      <c r="M26" s="318">
        <v>68730</v>
      </c>
      <c r="N26" s="193">
        <f>SUM(H44)</f>
        <v>70047</v>
      </c>
      <c r="S26" s="26"/>
      <c r="T26" s="26"/>
      <c r="U26" s="26"/>
    </row>
    <row r="27" spans="1:21" x14ac:dyDescent="0.15">
      <c r="A27" s="61">
        <v>6</v>
      </c>
      <c r="B27" s="161" t="s">
        <v>28</v>
      </c>
      <c r="C27" s="43">
        <f t="shared" si="3"/>
        <v>4093</v>
      </c>
      <c r="D27" s="89">
        <f t="shared" si="6"/>
        <v>4758</v>
      </c>
      <c r="E27" s="52">
        <f t="shared" si="4"/>
        <v>91.158129175946542</v>
      </c>
      <c r="F27" s="55">
        <f t="shared" si="5"/>
        <v>86.023539302227832</v>
      </c>
      <c r="G27" s="3"/>
      <c r="H27" s="91">
        <v>21</v>
      </c>
      <c r="I27" s="3">
        <v>35</v>
      </c>
      <c r="J27" s="161" t="s">
        <v>36</v>
      </c>
      <c r="L27" s="29"/>
      <c r="M27" s="26"/>
      <c r="S27" s="26"/>
      <c r="T27" s="26"/>
      <c r="U27" s="26"/>
    </row>
    <row r="28" spans="1:21" x14ac:dyDescent="0.15">
      <c r="A28" s="61">
        <v>7</v>
      </c>
      <c r="B28" s="163" t="s">
        <v>20</v>
      </c>
      <c r="C28" s="43">
        <f t="shared" si="3"/>
        <v>3994</v>
      </c>
      <c r="D28" s="89">
        <f t="shared" si="6"/>
        <v>4007</v>
      </c>
      <c r="E28" s="52">
        <f t="shared" si="4"/>
        <v>103.68639667705088</v>
      </c>
      <c r="F28" s="55">
        <f t="shared" si="5"/>
        <v>99.675567756426247</v>
      </c>
      <c r="G28" s="3"/>
      <c r="H28" s="126">
        <v>13</v>
      </c>
      <c r="I28" s="3">
        <v>2</v>
      </c>
      <c r="J28" s="161" t="s">
        <v>6</v>
      </c>
      <c r="L28" s="29"/>
      <c r="S28" s="26"/>
      <c r="T28" s="26"/>
      <c r="U28" s="26"/>
    </row>
    <row r="29" spans="1:21" x14ac:dyDescent="0.15">
      <c r="A29" s="61">
        <v>8</v>
      </c>
      <c r="B29" s="161" t="s">
        <v>37</v>
      </c>
      <c r="C29" s="43">
        <f t="shared" si="3"/>
        <v>1718</v>
      </c>
      <c r="D29" s="89">
        <f t="shared" si="6"/>
        <v>1463</v>
      </c>
      <c r="E29" s="52">
        <f t="shared" si="4"/>
        <v>68.282988871224177</v>
      </c>
      <c r="F29" s="55">
        <f t="shared" si="5"/>
        <v>117.42993848257007</v>
      </c>
      <c r="G29" s="11"/>
      <c r="H29" s="377">
        <v>12</v>
      </c>
      <c r="I29" s="3">
        <v>22</v>
      </c>
      <c r="J29" s="161" t="s">
        <v>26</v>
      </c>
      <c r="L29" s="29"/>
      <c r="M29" s="26"/>
      <c r="S29" s="26"/>
      <c r="T29" s="26"/>
      <c r="U29" s="26"/>
    </row>
    <row r="30" spans="1:21" x14ac:dyDescent="0.15">
      <c r="A30" s="61">
        <v>9</v>
      </c>
      <c r="B30" s="163" t="s">
        <v>5</v>
      </c>
      <c r="C30" s="43">
        <f t="shared" si="3"/>
        <v>1184</v>
      </c>
      <c r="D30" s="89">
        <f t="shared" si="6"/>
        <v>1553</v>
      </c>
      <c r="E30" s="52">
        <f t="shared" si="4"/>
        <v>76.683937823834185</v>
      </c>
      <c r="F30" s="55">
        <f t="shared" si="5"/>
        <v>76.239536381197681</v>
      </c>
      <c r="G30" s="12"/>
      <c r="H30" s="432">
        <v>8</v>
      </c>
      <c r="I30" s="3">
        <v>12</v>
      </c>
      <c r="J30" s="161" t="s">
        <v>18</v>
      </c>
      <c r="L30" s="29"/>
      <c r="M30" s="26"/>
      <c r="S30" s="26"/>
      <c r="T30" s="26"/>
      <c r="U30" s="26"/>
    </row>
    <row r="31" spans="1:21" ht="14.25" thickBot="1" x14ac:dyDescent="0.2">
      <c r="A31" s="64">
        <v>10</v>
      </c>
      <c r="B31" s="384" t="s">
        <v>21</v>
      </c>
      <c r="C31" s="43">
        <f t="shared" si="3"/>
        <v>1166</v>
      </c>
      <c r="D31" s="89">
        <f t="shared" si="6"/>
        <v>728</v>
      </c>
      <c r="E31" s="52">
        <f t="shared" si="4"/>
        <v>94.489465153970826</v>
      </c>
      <c r="F31" s="55">
        <f t="shared" si="5"/>
        <v>160.16483516483518</v>
      </c>
      <c r="G31" s="92"/>
      <c r="H31" s="91">
        <v>2</v>
      </c>
      <c r="I31" s="3">
        <v>20</v>
      </c>
      <c r="J31" s="161" t="s">
        <v>24</v>
      </c>
      <c r="L31" s="29"/>
      <c r="M31" s="26"/>
      <c r="S31" s="26"/>
      <c r="T31" s="26"/>
      <c r="U31" s="26"/>
    </row>
    <row r="32" spans="1:21" ht="14.25" thickBot="1" x14ac:dyDescent="0.2">
      <c r="A32" s="65"/>
      <c r="B32" s="66" t="s">
        <v>56</v>
      </c>
      <c r="C32" s="67">
        <f>SUM(H44)</f>
        <v>70047</v>
      </c>
      <c r="D32" s="67">
        <f>SUM(L14)</f>
        <v>61165</v>
      </c>
      <c r="E32" s="70">
        <f t="shared" si="4"/>
        <v>101.91619380183326</v>
      </c>
      <c r="F32" s="68">
        <f t="shared" si="5"/>
        <v>114.52137660426716</v>
      </c>
      <c r="G32" s="69"/>
      <c r="H32" s="430">
        <v>0</v>
      </c>
      <c r="I32" s="3">
        <v>3</v>
      </c>
      <c r="J32" s="161" t="s">
        <v>10</v>
      </c>
      <c r="L32" s="29"/>
      <c r="M32" s="26"/>
      <c r="S32" s="26"/>
      <c r="T32" s="26"/>
      <c r="U32" s="26"/>
    </row>
    <row r="33" spans="2:30" x14ac:dyDescent="0.15">
      <c r="H33" s="89">
        <v>0</v>
      </c>
      <c r="I33" s="3">
        <v>5</v>
      </c>
      <c r="J33" s="161" t="s">
        <v>12</v>
      </c>
      <c r="L33" s="29"/>
      <c r="M33" s="26"/>
      <c r="S33" s="26"/>
      <c r="T33" s="26"/>
      <c r="U33" s="26"/>
    </row>
    <row r="34" spans="2:30" x14ac:dyDescent="0.15">
      <c r="H34" s="89">
        <v>0</v>
      </c>
      <c r="I34" s="3">
        <v>7</v>
      </c>
      <c r="J34" s="161" t="s">
        <v>14</v>
      </c>
      <c r="L34" s="29"/>
      <c r="M34" s="26"/>
      <c r="S34" s="26"/>
      <c r="T34" s="26"/>
      <c r="U34" s="26"/>
    </row>
    <row r="35" spans="2:30" x14ac:dyDescent="0.15">
      <c r="H35" s="123">
        <v>0</v>
      </c>
      <c r="I35" s="3">
        <v>8</v>
      </c>
      <c r="J35" s="161" t="s">
        <v>15</v>
      </c>
      <c r="L35" s="29"/>
      <c r="M35" s="26"/>
      <c r="S35" s="26"/>
      <c r="T35" s="26"/>
      <c r="U35" s="26"/>
    </row>
    <row r="36" spans="2:30" x14ac:dyDescent="0.15">
      <c r="B36" s="48"/>
      <c r="C36" s="26"/>
      <c r="E36" s="17"/>
      <c r="H36" s="98">
        <v>0</v>
      </c>
      <c r="I36" s="3">
        <v>10</v>
      </c>
      <c r="J36" s="161" t="s">
        <v>16</v>
      </c>
      <c r="L36" s="48"/>
      <c r="M36" s="26"/>
      <c r="S36" s="26"/>
      <c r="T36" s="26"/>
      <c r="U36" s="26"/>
    </row>
    <row r="37" spans="2:30" x14ac:dyDescent="0.15">
      <c r="B37" s="18"/>
      <c r="C37" s="26"/>
      <c r="F37" s="26"/>
      <c r="G37" s="48"/>
      <c r="H37" s="44">
        <v>0</v>
      </c>
      <c r="I37" s="3">
        <v>11</v>
      </c>
      <c r="J37" s="161" t="s">
        <v>17</v>
      </c>
      <c r="L37" s="48"/>
      <c r="M37" s="26"/>
      <c r="S37" s="26"/>
      <c r="T37" s="26"/>
      <c r="U37" s="26"/>
    </row>
    <row r="38" spans="2:30" x14ac:dyDescent="0.15">
      <c r="C38" s="26"/>
      <c r="F38" s="26"/>
      <c r="H38" s="44">
        <v>0</v>
      </c>
      <c r="I38" s="3">
        <v>13</v>
      </c>
      <c r="J38" s="161" t="s">
        <v>7</v>
      </c>
      <c r="L38" s="48"/>
      <c r="M38" s="26"/>
      <c r="S38" s="26"/>
      <c r="T38" s="26"/>
      <c r="U38" s="26"/>
    </row>
    <row r="39" spans="2:30" x14ac:dyDescent="0.15">
      <c r="B39" s="48"/>
      <c r="C39" s="26"/>
      <c r="F39" s="26"/>
      <c r="G39" s="18"/>
      <c r="H39" s="44">
        <v>0</v>
      </c>
      <c r="I39" s="3">
        <v>18</v>
      </c>
      <c r="J39" s="161" t="s">
        <v>22</v>
      </c>
      <c r="L39" s="48"/>
      <c r="M39" s="26"/>
      <c r="S39" s="26"/>
      <c r="T39" s="26"/>
      <c r="U39" s="26"/>
    </row>
    <row r="40" spans="2:30" x14ac:dyDescent="0.15">
      <c r="C40" s="26"/>
      <c r="H40" s="88">
        <v>0</v>
      </c>
      <c r="I40" s="3">
        <v>28</v>
      </c>
      <c r="J40" s="161" t="s">
        <v>32</v>
      </c>
      <c r="L40" s="48"/>
      <c r="M40" s="26"/>
      <c r="S40" s="26"/>
      <c r="T40" s="26"/>
      <c r="U40" s="26"/>
    </row>
    <row r="41" spans="2:30" x14ac:dyDescent="0.15">
      <c r="H41" s="195">
        <v>0</v>
      </c>
      <c r="I41" s="3">
        <v>29</v>
      </c>
      <c r="J41" s="161" t="s">
        <v>94</v>
      </c>
      <c r="L41" s="48"/>
      <c r="M41" s="26"/>
      <c r="S41" s="26"/>
      <c r="T41" s="26"/>
      <c r="U41" s="26"/>
    </row>
    <row r="42" spans="2:30" x14ac:dyDescent="0.15">
      <c r="H42" s="88">
        <v>0</v>
      </c>
      <c r="I42" s="3">
        <v>30</v>
      </c>
      <c r="J42" s="161" t="s">
        <v>33</v>
      </c>
      <c r="L42" s="48"/>
      <c r="M42" s="26"/>
      <c r="S42" s="26"/>
      <c r="T42" s="26"/>
      <c r="U42" s="26"/>
    </row>
    <row r="43" spans="2:30" x14ac:dyDescent="0.15">
      <c r="H43" s="195">
        <v>0</v>
      </c>
      <c r="I43" s="3">
        <v>39</v>
      </c>
      <c r="J43" s="161" t="s">
        <v>39</v>
      </c>
      <c r="L43" s="48"/>
      <c r="M43" s="26"/>
      <c r="S43" s="30"/>
      <c r="T43" s="30"/>
      <c r="U43" s="30"/>
    </row>
    <row r="44" spans="2:30" x14ac:dyDescent="0.15">
      <c r="H44" s="118">
        <f>SUM(H4:H43)</f>
        <v>70047</v>
      </c>
      <c r="I44" s="3"/>
      <c r="J44" s="166" t="s">
        <v>96</v>
      </c>
      <c r="L44" s="48"/>
      <c r="M44" s="26"/>
    </row>
    <row r="45" spans="2:30" x14ac:dyDescent="0.15">
      <c r="R45" s="105"/>
    </row>
    <row r="46" spans="2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2:30" ht="13.5" customHeight="1" x14ac:dyDescent="0.15">
      <c r="H47" s="189" t="s">
        <v>185</v>
      </c>
      <c r="I47" s="3"/>
      <c r="J47" s="179" t="s">
        <v>70</v>
      </c>
      <c r="K47" s="3"/>
      <c r="L47" s="301" t="s">
        <v>178</v>
      </c>
      <c r="S47" s="26"/>
      <c r="T47" s="26"/>
      <c r="U47" s="26"/>
      <c r="V47" s="26"/>
    </row>
    <row r="48" spans="2:30" x14ac:dyDescent="0.15">
      <c r="H48" s="178" t="s">
        <v>98</v>
      </c>
      <c r="I48" s="122"/>
      <c r="J48" s="178" t="s">
        <v>53</v>
      </c>
      <c r="K48" s="122"/>
      <c r="L48" s="305" t="s">
        <v>98</v>
      </c>
      <c r="S48" s="26"/>
      <c r="T48" s="26"/>
      <c r="U48" s="26"/>
      <c r="V48" s="26"/>
    </row>
    <row r="49" spans="1:22" x14ac:dyDescent="0.15">
      <c r="H49" s="89">
        <v>49751</v>
      </c>
      <c r="I49" s="3">
        <v>26</v>
      </c>
      <c r="J49" s="161" t="s">
        <v>30</v>
      </c>
      <c r="K49" s="3">
        <f>SUM(I49)</f>
        <v>26</v>
      </c>
      <c r="L49" s="306">
        <v>49095</v>
      </c>
      <c r="S49" s="26"/>
      <c r="T49" s="26"/>
      <c r="U49" s="26"/>
      <c r="V49" s="26"/>
    </row>
    <row r="50" spans="1:22" x14ac:dyDescent="0.15">
      <c r="H50" s="425">
        <v>13522</v>
      </c>
      <c r="I50" s="3">
        <v>33</v>
      </c>
      <c r="J50" s="161" t="s">
        <v>0</v>
      </c>
      <c r="K50" s="3">
        <f t="shared" ref="K50:K58" si="7">SUM(I50)</f>
        <v>33</v>
      </c>
      <c r="L50" s="306">
        <v>15632</v>
      </c>
      <c r="M50" s="26"/>
      <c r="N50" s="90"/>
      <c r="O50" s="90"/>
      <c r="S50" s="26"/>
      <c r="T50" s="26"/>
      <c r="U50" s="26"/>
      <c r="V50" s="26"/>
    </row>
    <row r="51" spans="1:22" x14ac:dyDescent="0.15">
      <c r="H51" s="44">
        <v>13077</v>
      </c>
      <c r="I51" s="3">
        <v>25</v>
      </c>
      <c r="J51" s="161" t="s">
        <v>29</v>
      </c>
      <c r="K51" s="3">
        <f t="shared" si="7"/>
        <v>25</v>
      </c>
      <c r="L51" s="306">
        <v>16977</v>
      </c>
      <c r="M51" s="26"/>
      <c r="N51" s="90"/>
      <c r="O51" s="90"/>
      <c r="S51" s="26"/>
      <c r="T51" s="26"/>
      <c r="U51" s="26"/>
      <c r="V51" s="26"/>
    </row>
    <row r="52" spans="1:22" ht="14.25" thickBot="1" x14ac:dyDescent="0.2">
      <c r="H52" s="88">
        <v>8867</v>
      </c>
      <c r="I52" s="3">
        <v>13</v>
      </c>
      <c r="J52" s="161" t="s">
        <v>7</v>
      </c>
      <c r="K52" s="3">
        <f t="shared" si="7"/>
        <v>13</v>
      </c>
      <c r="L52" s="306">
        <v>15774</v>
      </c>
      <c r="M52" s="26"/>
      <c r="N52" s="90"/>
      <c r="O52" s="90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185</v>
      </c>
      <c r="D53" s="59" t="s">
        <v>178</v>
      </c>
      <c r="E53" s="59" t="s">
        <v>51</v>
      </c>
      <c r="F53" s="59" t="s">
        <v>50</v>
      </c>
      <c r="G53" s="59" t="s">
        <v>52</v>
      </c>
      <c r="H53" s="88">
        <v>6479</v>
      </c>
      <c r="I53" s="3">
        <v>40</v>
      </c>
      <c r="J53" s="161" t="s">
        <v>2</v>
      </c>
      <c r="K53" s="3">
        <f t="shared" si="7"/>
        <v>40</v>
      </c>
      <c r="L53" s="306">
        <v>6777</v>
      </c>
      <c r="M53" s="26"/>
      <c r="N53" s="90"/>
      <c r="O53" s="90"/>
      <c r="S53" s="26"/>
      <c r="T53" s="26"/>
      <c r="U53" s="26"/>
      <c r="V53" s="26"/>
    </row>
    <row r="54" spans="1:22" x14ac:dyDescent="0.15">
      <c r="A54" s="61">
        <v>1</v>
      </c>
      <c r="B54" s="161" t="s">
        <v>30</v>
      </c>
      <c r="C54" s="43">
        <f t="shared" ref="C54:C63" si="8">SUM(H49)</f>
        <v>49751</v>
      </c>
      <c r="D54" s="98">
        <f>SUM(L49)</f>
        <v>49095</v>
      </c>
      <c r="E54" s="52">
        <f t="shared" ref="E54:E64" si="9">SUM(N63/M63*100)</f>
        <v>97.150947080648308</v>
      </c>
      <c r="F54" s="52">
        <f>SUM(C54/D54*100)</f>
        <v>101.33618494755066</v>
      </c>
      <c r="G54" s="3"/>
      <c r="H54" s="44">
        <v>5770</v>
      </c>
      <c r="I54" s="3">
        <v>34</v>
      </c>
      <c r="J54" s="161" t="s">
        <v>1</v>
      </c>
      <c r="K54" s="3">
        <f t="shared" si="7"/>
        <v>34</v>
      </c>
      <c r="L54" s="306">
        <v>5298</v>
      </c>
      <c r="M54" s="26"/>
      <c r="N54" s="362"/>
      <c r="O54" s="90"/>
      <c r="S54" s="26"/>
      <c r="T54" s="26"/>
      <c r="U54" s="26"/>
      <c r="V54" s="26"/>
    </row>
    <row r="55" spans="1:22" x14ac:dyDescent="0.15">
      <c r="A55" s="61">
        <v>2</v>
      </c>
      <c r="B55" s="161" t="s">
        <v>0</v>
      </c>
      <c r="C55" s="43">
        <f t="shared" si="8"/>
        <v>13522</v>
      </c>
      <c r="D55" s="98">
        <f t="shared" ref="D55:D64" si="10">SUM(L50)</f>
        <v>15632</v>
      </c>
      <c r="E55" s="52">
        <f t="shared" si="9"/>
        <v>127.95230885692656</v>
      </c>
      <c r="F55" s="52">
        <f t="shared" ref="F55:F64" si="11">SUM(C55/D55*100)</f>
        <v>86.502047082906856</v>
      </c>
      <c r="G55" s="3"/>
      <c r="H55" s="88">
        <v>2993</v>
      </c>
      <c r="I55" s="3">
        <v>24</v>
      </c>
      <c r="J55" s="161" t="s">
        <v>28</v>
      </c>
      <c r="K55" s="3">
        <f t="shared" si="7"/>
        <v>24</v>
      </c>
      <c r="L55" s="306">
        <v>3031</v>
      </c>
      <c r="M55" s="26"/>
      <c r="N55" s="90"/>
      <c r="O55" s="90"/>
      <c r="S55" s="26"/>
      <c r="T55" s="26"/>
      <c r="U55" s="26"/>
      <c r="V55" s="26"/>
    </row>
    <row r="56" spans="1:22" x14ac:dyDescent="0.15">
      <c r="A56" s="61">
        <v>3</v>
      </c>
      <c r="B56" s="161" t="s">
        <v>29</v>
      </c>
      <c r="C56" s="43">
        <f t="shared" si="8"/>
        <v>13077</v>
      </c>
      <c r="D56" s="98">
        <f t="shared" si="10"/>
        <v>16977</v>
      </c>
      <c r="E56" s="52">
        <f t="shared" si="9"/>
        <v>295.99366229062923</v>
      </c>
      <c r="F56" s="52">
        <f t="shared" si="11"/>
        <v>77.027743417564949</v>
      </c>
      <c r="G56" s="3"/>
      <c r="H56" s="44">
        <v>2209</v>
      </c>
      <c r="I56" s="3">
        <v>36</v>
      </c>
      <c r="J56" s="161" t="s">
        <v>5</v>
      </c>
      <c r="K56" s="3">
        <f t="shared" si="7"/>
        <v>36</v>
      </c>
      <c r="L56" s="306">
        <v>3601</v>
      </c>
      <c r="M56" s="26"/>
      <c r="N56" s="90"/>
      <c r="O56" s="90"/>
      <c r="S56" s="26"/>
      <c r="T56" s="26"/>
      <c r="U56" s="26"/>
      <c r="V56" s="26"/>
    </row>
    <row r="57" spans="1:22" x14ac:dyDescent="0.15">
      <c r="A57" s="61">
        <v>4</v>
      </c>
      <c r="B57" s="161" t="s">
        <v>7</v>
      </c>
      <c r="C57" s="43">
        <f t="shared" si="8"/>
        <v>8867</v>
      </c>
      <c r="D57" s="98">
        <f t="shared" si="10"/>
        <v>15774</v>
      </c>
      <c r="E57" s="52">
        <f t="shared" si="9"/>
        <v>54.839507699919601</v>
      </c>
      <c r="F57" s="52">
        <f t="shared" si="11"/>
        <v>56.212755166730069</v>
      </c>
      <c r="G57" s="3"/>
      <c r="H57" s="126">
        <v>2076</v>
      </c>
      <c r="I57" s="3">
        <v>16</v>
      </c>
      <c r="J57" s="161" t="s">
        <v>3</v>
      </c>
      <c r="K57" s="3">
        <f t="shared" si="7"/>
        <v>16</v>
      </c>
      <c r="L57" s="306">
        <v>2033</v>
      </c>
      <c r="M57" s="26"/>
      <c r="N57" s="90"/>
      <c r="O57" s="90"/>
      <c r="S57" s="26"/>
      <c r="T57" s="26"/>
      <c r="U57" s="26"/>
      <c r="V57" s="26"/>
    </row>
    <row r="58" spans="1:22" ht="14.25" thickBot="1" x14ac:dyDescent="0.2">
      <c r="A58" s="61">
        <v>5</v>
      </c>
      <c r="B58" s="161" t="s">
        <v>2</v>
      </c>
      <c r="C58" s="43">
        <f t="shared" si="8"/>
        <v>6479</v>
      </c>
      <c r="D58" s="98">
        <f t="shared" si="10"/>
        <v>6777</v>
      </c>
      <c r="E58" s="52">
        <f t="shared" si="9"/>
        <v>82.978995901639337</v>
      </c>
      <c r="F58" s="52">
        <f t="shared" si="11"/>
        <v>95.602774088829861</v>
      </c>
      <c r="G58" s="12"/>
      <c r="H58" s="333">
        <v>1919</v>
      </c>
      <c r="I58" s="14">
        <v>17</v>
      </c>
      <c r="J58" s="163" t="s">
        <v>21</v>
      </c>
      <c r="K58" s="14">
        <f t="shared" si="7"/>
        <v>17</v>
      </c>
      <c r="L58" s="307">
        <v>1358</v>
      </c>
      <c r="M58" s="26"/>
      <c r="N58" s="90"/>
      <c r="O58" s="90"/>
      <c r="S58" s="26"/>
      <c r="T58" s="26"/>
      <c r="U58" s="26"/>
      <c r="V58" s="26"/>
    </row>
    <row r="59" spans="1:22" ht="14.25" thickTop="1" x14ac:dyDescent="0.15">
      <c r="A59" s="61">
        <v>6</v>
      </c>
      <c r="B59" s="161" t="s">
        <v>1</v>
      </c>
      <c r="C59" s="43">
        <f t="shared" si="8"/>
        <v>5770</v>
      </c>
      <c r="D59" s="98">
        <f t="shared" si="10"/>
        <v>5298</v>
      </c>
      <c r="E59" s="52">
        <f t="shared" si="9"/>
        <v>136.5680473372781</v>
      </c>
      <c r="F59" s="52">
        <f t="shared" si="11"/>
        <v>108.90902227255567</v>
      </c>
      <c r="G59" s="3"/>
      <c r="H59" s="378">
        <v>1473</v>
      </c>
      <c r="I59" s="338">
        <v>38</v>
      </c>
      <c r="J59" s="223" t="s">
        <v>38</v>
      </c>
      <c r="K59" s="8" t="s">
        <v>66</v>
      </c>
      <c r="L59" s="308">
        <v>124025</v>
      </c>
      <c r="M59" s="26"/>
      <c r="N59" s="90"/>
      <c r="O59" s="90"/>
      <c r="S59" s="26"/>
      <c r="T59" s="26"/>
      <c r="U59" s="26"/>
      <c r="V59" s="26"/>
    </row>
    <row r="60" spans="1:22" x14ac:dyDescent="0.15">
      <c r="A60" s="61">
        <v>7</v>
      </c>
      <c r="B60" s="161" t="s">
        <v>28</v>
      </c>
      <c r="C60" s="43">
        <f t="shared" si="8"/>
        <v>2993</v>
      </c>
      <c r="D60" s="98">
        <f t="shared" si="10"/>
        <v>3031</v>
      </c>
      <c r="E60" s="52">
        <f t="shared" si="9"/>
        <v>126.02105263157894</v>
      </c>
      <c r="F60" s="52">
        <f t="shared" si="11"/>
        <v>98.746288353678651</v>
      </c>
      <c r="G60" s="3"/>
      <c r="H60" s="126">
        <v>683</v>
      </c>
      <c r="I60" s="140">
        <v>23</v>
      </c>
      <c r="J60" s="161" t="s">
        <v>27</v>
      </c>
      <c r="L60" s="107"/>
      <c r="M60" s="26"/>
      <c r="S60" s="26"/>
      <c r="T60" s="26"/>
      <c r="U60" s="26"/>
      <c r="V60" s="26"/>
    </row>
    <row r="61" spans="1:22" x14ac:dyDescent="0.15">
      <c r="A61" s="61">
        <v>8</v>
      </c>
      <c r="B61" s="161" t="s">
        <v>5</v>
      </c>
      <c r="C61" s="43">
        <f t="shared" si="8"/>
        <v>2209</v>
      </c>
      <c r="D61" s="98">
        <f t="shared" si="10"/>
        <v>3601</v>
      </c>
      <c r="E61" s="52">
        <f t="shared" si="9"/>
        <v>89.979633401221989</v>
      </c>
      <c r="F61" s="52">
        <f t="shared" si="11"/>
        <v>61.344071091363503</v>
      </c>
      <c r="G61" s="11"/>
      <c r="H61" s="126">
        <v>536</v>
      </c>
      <c r="I61" s="140">
        <v>21</v>
      </c>
      <c r="J61" s="3" t="s">
        <v>156</v>
      </c>
      <c r="K61" s="50"/>
      <c r="S61" s="26"/>
      <c r="T61" s="26"/>
      <c r="U61" s="26"/>
      <c r="V61" s="26"/>
    </row>
    <row r="62" spans="1:22" x14ac:dyDescent="0.15">
      <c r="A62" s="61">
        <v>9</v>
      </c>
      <c r="B62" s="161" t="s">
        <v>3</v>
      </c>
      <c r="C62" s="43">
        <f t="shared" si="8"/>
        <v>2076</v>
      </c>
      <c r="D62" s="98">
        <f t="shared" si="10"/>
        <v>2033</v>
      </c>
      <c r="E62" s="52">
        <f t="shared" si="9"/>
        <v>92.595896520963421</v>
      </c>
      <c r="F62" s="52">
        <f t="shared" si="11"/>
        <v>102.11510083620266</v>
      </c>
      <c r="G62" s="12"/>
      <c r="H62" s="91">
        <v>468</v>
      </c>
      <c r="I62" s="174">
        <v>12</v>
      </c>
      <c r="J62" s="161" t="s">
        <v>18</v>
      </c>
      <c r="K62" s="50"/>
      <c r="L62" t="s">
        <v>60</v>
      </c>
      <c r="M62" s="93" t="s">
        <v>62</v>
      </c>
      <c r="N62" s="42" t="s">
        <v>74</v>
      </c>
      <c r="S62" s="26"/>
      <c r="T62" s="26"/>
      <c r="U62" s="26"/>
      <c r="V62" s="26"/>
    </row>
    <row r="63" spans="1:22" ht="14.25" thickBot="1" x14ac:dyDescent="0.2">
      <c r="A63" s="64">
        <v>10</v>
      </c>
      <c r="B63" s="163" t="s">
        <v>21</v>
      </c>
      <c r="C63" s="333">
        <f t="shared" si="8"/>
        <v>1919</v>
      </c>
      <c r="D63" s="138">
        <f t="shared" si="10"/>
        <v>1358</v>
      </c>
      <c r="E63" s="57">
        <f t="shared" si="9"/>
        <v>164.29794520547944</v>
      </c>
      <c r="F63" s="57">
        <f t="shared" si="11"/>
        <v>141.31075110456555</v>
      </c>
      <c r="G63" s="92"/>
      <c r="H63" s="420">
        <v>297</v>
      </c>
      <c r="I63" s="3">
        <v>22</v>
      </c>
      <c r="J63" s="161" t="s">
        <v>26</v>
      </c>
      <c r="K63" s="3">
        <f>SUM(K49)</f>
        <v>26</v>
      </c>
      <c r="L63" s="161" t="s">
        <v>30</v>
      </c>
      <c r="M63" s="170">
        <v>51210</v>
      </c>
      <c r="N63" s="89">
        <f>SUM(H49)</f>
        <v>49751</v>
      </c>
      <c r="O63" s="45"/>
      <c r="S63" s="26"/>
      <c r="T63" s="26"/>
      <c r="U63" s="26"/>
      <c r="V63" s="26"/>
    </row>
    <row r="64" spans="1:22" ht="14.25" thickBot="1" x14ac:dyDescent="0.2">
      <c r="A64" s="65"/>
      <c r="B64" s="66"/>
      <c r="C64" s="101">
        <f>SUM(H89)</f>
        <v>110407</v>
      </c>
      <c r="D64" s="139">
        <f t="shared" si="10"/>
        <v>124025</v>
      </c>
      <c r="E64" s="70">
        <f t="shared" si="9"/>
        <v>104.35937426154356</v>
      </c>
      <c r="F64" s="70">
        <f t="shared" si="11"/>
        <v>89.019955654102006</v>
      </c>
      <c r="G64" s="69"/>
      <c r="H64" s="126">
        <v>135</v>
      </c>
      <c r="I64" s="3">
        <v>11</v>
      </c>
      <c r="J64" s="161" t="s">
        <v>17</v>
      </c>
      <c r="K64" s="3">
        <f t="shared" ref="K64:K72" si="12">SUM(K50)</f>
        <v>33</v>
      </c>
      <c r="L64" s="161" t="s">
        <v>0</v>
      </c>
      <c r="M64" s="170">
        <v>10568</v>
      </c>
      <c r="N64" s="89">
        <f t="shared" ref="N64:N72" si="13">SUM(H50)</f>
        <v>13522</v>
      </c>
      <c r="O64" s="45"/>
      <c r="S64" s="26"/>
      <c r="T64" s="26"/>
      <c r="U64" s="26"/>
      <c r="V64" s="26"/>
    </row>
    <row r="65" spans="2:22" x14ac:dyDescent="0.15">
      <c r="H65" s="43">
        <v>66</v>
      </c>
      <c r="I65" s="3">
        <v>1</v>
      </c>
      <c r="J65" s="161" t="s">
        <v>4</v>
      </c>
      <c r="K65" s="3">
        <f t="shared" si="12"/>
        <v>25</v>
      </c>
      <c r="L65" s="161" t="s">
        <v>29</v>
      </c>
      <c r="M65" s="170">
        <v>4418</v>
      </c>
      <c r="N65" s="89">
        <f t="shared" si="13"/>
        <v>13077</v>
      </c>
      <c r="O65" s="45"/>
      <c r="S65" s="26"/>
      <c r="T65" s="26"/>
      <c r="U65" s="26"/>
      <c r="V65" s="26"/>
    </row>
    <row r="66" spans="2:22" x14ac:dyDescent="0.15">
      <c r="H66" s="89">
        <v>40</v>
      </c>
      <c r="I66" s="3">
        <v>4</v>
      </c>
      <c r="J66" s="161" t="s">
        <v>11</v>
      </c>
      <c r="K66" s="3">
        <f t="shared" si="12"/>
        <v>13</v>
      </c>
      <c r="L66" s="161" t="s">
        <v>7</v>
      </c>
      <c r="M66" s="170">
        <v>16169</v>
      </c>
      <c r="N66" s="89">
        <f t="shared" si="13"/>
        <v>8867</v>
      </c>
      <c r="O66" s="45"/>
      <c r="S66" s="26"/>
      <c r="T66" s="26"/>
      <c r="U66" s="26"/>
      <c r="V66" s="26"/>
    </row>
    <row r="67" spans="2:22" x14ac:dyDescent="0.15">
      <c r="H67" s="89">
        <v>20</v>
      </c>
      <c r="I67" s="3">
        <v>29</v>
      </c>
      <c r="J67" s="161" t="s">
        <v>94</v>
      </c>
      <c r="K67" s="3">
        <f t="shared" si="12"/>
        <v>40</v>
      </c>
      <c r="L67" s="161" t="s">
        <v>2</v>
      </c>
      <c r="M67" s="170">
        <v>7808</v>
      </c>
      <c r="N67" s="89">
        <f t="shared" si="13"/>
        <v>6479</v>
      </c>
      <c r="O67" s="45"/>
      <c r="S67" s="26"/>
      <c r="T67" s="26"/>
      <c r="U67" s="26"/>
      <c r="V67" s="26"/>
    </row>
    <row r="68" spans="2:22" x14ac:dyDescent="0.15">
      <c r="B68" s="51"/>
      <c r="C68" s="26"/>
      <c r="H68" s="44">
        <v>14</v>
      </c>
      <c r="I68" s="3">
        <v>15</v>
      </c>
      <c r="J68" s="161" t="s">
        <v>20</v>
      </c>
      <c r="K68" s="3">
        <f t="shared" si="12"/>
        <v>34</v>
      </c>
      <c r="L68" s="161" t="s">
        <v>1</v>
      </c>
      <c r="M68" s="170">
        <v>4225</v>
      </c>
      <c r="N68" s="89">
        <f t="shared" si="13"/>
        <v>5770</v>
      </c>
      <c r="O68" s="45"/>
      <c r="S68" s="26"/>
      <c r="T68" s="26"/>
      <c r="U68" s="26"/>
      <c r="V68" s="26"/>
    </row>
    <row r="69" spans="2:22" x14ac:dyDescent="0.15">
      <c r="B69" s="51"/>
      <c r="C69" s="26"/>
      <c r="H69" s="44">
        <v>12</v>
      </c>
      <c r="I69" s="3">
        <v>9</v>
      </c>
      <c r="J69" s="3" t="s">
        <v>163</v>
      </c>
      <c r="K69" s="3">
        <f t="shared" si="12"/>
        <v>24</v>
      </c>
      <c r="L69" s="161" t="s">
        <v>28</v>
      </c>
      <c r="M69" s="170">
        <v>2375</v>
      </c>
      <c r="N69" s="89">
        <f t="shared" si="13"/>
        <v>2993</v>
      </c>
      <c r="O69" s="45"/>
      <c r="S69" s="26"/>
      <c r="T69" s="26"/>
      <c r="U69" s="26"/>
      <c r="V69" s="26"/>
    </row>
    <row r="70" spans="2:22" x14ac:dyDescent="0.15">
      <c r="B70" s="50"/>
      <c r="H70" s="292">
        <v>0</v>
      </c>
      <c r="I70" s="3">
        <v>2</v>
      </c>
      <c r="J70" s="161" t="s">
        <v>6</v>
      </c>
      <c r="K70" s="3">
        <f t="shared" si="12"/>
        <v>36</v>
      </c>
      <c r="L70" s="161" t="s">
        <v>5</v>
      </c>
      <c r="M70" s="170">
        <v>2455</v>
      </c>
      <c r="N70" s="89">
        <f t="shared" si="13"/>
        <v>2209</v>
      </c>
      <c r="O70" s="45"/>
      <c r="S70" s="26"/>
      <c r="T70" s="26"/>
      <c r="U70" s="26"/>
      <c r="V70" s="26"/>
    </row>
    <row r="71" spans="2:22" x14ac:dyDescent="0.15">
      <c r="B71" s="50"/>
      <c r="H71" s="44">
        <v>0</v>
      </c>
      <c r="I71" s="3">
        <v>3</v>
      </c>
      <c r="J71" s="161" t="s">
        <v>10</v>
      </c>
      <c r="K71" s="3">
        <f t="shared" si="12"/>
        <v>16</v>
      </c>
      <c r="L71" s="161" t="s">
        <v>3</v>
      </c>
      <c r="M71" s="170">
        <v>2242</v>
      </c>
      <c r="N71" s="89">
        <f t="shared" si="13"/>
        <v>2076</v>
      </c>
      <c r="O71" s="45"/>
      <c r="S71" s="26"/>
      <c r="T71" s="26"/>
      <c r="U71" s="26"/>
      <c r="V71" s="26"/>
    </row>
    <row r="72" spans="2:22" ht="14.25" thickBot="1" x14ac:dyDescent="0.2">
      <c r="B72" s="50"/>
      <c r="H72" s="336">
        <v>0</v>
      </c>
      <c r="I72" s="3">
        <v>5</v>
      </c>
      <c r="J72" s="161" t="s">
        <v>12</v>
      </c>
      <c r="K72" s="3">
        <f t="shared" si="12"/>
        <v>17</v>
      </c>
      <c r="L72" s="163" t="s">
        <v>21</v>
      </c>
      <c r="M72" s="171">
        <v>1168</v>
      </c>
      <c r="N72" s="89">
        <f t="shared" si="13"/>
        <v>1919</v>
      </c>
      <c r="O72" s="45"/>
      <c r="S72" s="26"/>
      <c r="T72" s="26"/>
      <c r="U72" s="26"/>
      <c r="V72" s="26"/>
    </row>
    <row r="73" spans="2:22" ht="14.25" thickTop="1" x14ac:dyDescent="0.15">
      <c r="B73" s="50"/>
      <c r="H73" s="88">
        <v>0</v>
      </c>
      <c r="I73" s="3">
        <v>6</v>
      </c>
      <c r="J73" s="161" t="s">
        <v>13</v>
      </c>
      <c r="K73" s="43"/>
      <c r="L73" s="3" t="s">
        <v>176</v>
      </c>
      <c r="M73" s="169">
        <v>105795</v>
      </c>
      <c r="N73" s="168">
        <f>SUM(H89)</f>
        <v>110407</v>
      </c>
      <c r="O73" s="45"/>
      <c r="S73" s="26"/>
      <c r="T73" s="26"/>
      <c r="U73" s="26"/>
      <c r="V73" s="26"/>
    </row>
    <row r="74" spans="2:22" x14ac:dyDescent="0.15">
      <c r="B74" s="50"/>
      <c r="H74" s="44">
        <v>0</v>
      </c>
      <c r="I74" s="3">
        <v>7</v>
      </c>
      <c r="J74" s="161" t="s">
        <v>14</v>
      </c>
      <c r="K74" s="26"/>
      <c r="L74" s="26"/>
      <c r="N74" s="26"/>
      <c r="O74" s="26"/>
      <c r="S74" s="26"/>
      <c r="T74" s="26"/>
      <c r="U74" s="26"/>
      <c r="V74" s="26"/>
    </row>
    <row r="75" spans="2:22" x14ac:dyDescent="0.15">
      <c r="B75" s="50"/>
      <c r="H75" s="44">
        <v>0</v>
      </c>
      <c r="I75" s="3">
        <v>8</v>
      </c>
      <c r="J75" s="161" t="s">
        <v>15</v>
      </c>
      <c r="L75" s="48"/>
      <c r="M75" s="26"/>
      <c r="N75" s="26"/>
      <c r="O75" s="26"/>
      <c r="S75" s="26"/>
      <c r="T75" s="26"/>
      <c r="U75" s="26"/>
      <c r="V75" s="26"/>
    </row>
    <row r="76" spans="2:22" x14ac:dyDescent="0.15">
      <c r="B76" s="50"/>
      <c r="H76" s="44">
        <v>0</v>
      </c>
      <c r="I76" s="3">
        <v>10</v>
      </c>
      <c r="J76" s="161" t="s">
        <v>16</v>
      </c>
      <c r="L76" s="48"/>
      <c r="M76" s="26"/>
      <c r="S76" s="26"/>
      <c r="T76" s="26"/>
      <c r="U76" s="26"/>
      <c r="V76" s="26"/>
    </row>
    <row r="77" spans="2:22" x14ac:dyDescent="0.15">
      <c r="B77" s="50"/>
      <c r="H77" s="292">
        <v>0</v>
      </c>
      <c r="I77" s="3">
        <v>14</v>
      </c>
      <c r="J77" s="161" t="s">
        <v>19</v>
      </c>
      <c r="L77" s="48"/>
      <c r="M77" s="26"/>
      <c r="N77" s="26"/>
      <c r="O77" s="26"/>
      <c r="S77" s="26"/>
      <c r="T77" s="26"/>
      <c r="U77" s="26"/>
      <c r="V77" s="26"/>
    </row>
    <row r="78" spans="2:22" x14ac:dyDescent="0.15">
      <c r="H78" s="44">
        <v>0</v>
      </c>
      <c r="I78" s="3">
        <v>18</v>
      </c>
      <c r="J78" s="161" t="s">
        <v>22</v>
      </c>
      <c r="L78" s="48"/>
      <c r="M78" s="26"/>
      <c r="N78" s="26"/>
      <c r="O78" s="26"/>
      <c r="S78" s="26"/>
      <c r="T78" s="26"/>
      <c r="U78" s="26"/>
      <c r="V78" s="26"/>
    </row>
    <row r="79" spans="2:22" x14ac:dyDescent="0.15">
      <c r="H79" s="89">
        <v>0</v>
      </c>
      <c r="I79" s="3">
        <v>19</v>
      </c>
      <c r="J79" s="161" t="s">
        <v>23</v>
      </c>
      <c r="L79" s="48"/>
      <c r="M79" s="26"/>
      <c r="N79" s="26"/>
      <c r="O79" s="26"/>
      <c r="S79" s="26"/>
      <c r="T79" s="26"/>
      <c r="U79" s="26"/>
      <c r="V79" s="26"/>
    </row>
    <row r="80" spans="2:22" x14ac:dyDescent="0.15">
      <c r="H80" s="44">
        <v>0</v>
      </c>
      <c r="I80" s="3">
        <v>20</v>
      </c>
      <c r="J80" s="161" t="s">
        <v>24</v>
      </c>
      <c r="L80" s="48"/>
      <c r="M80" s="26"/>
      <c r="N80" s="26"/>
      <c r="O80" s="26"/>
      <c r="S80" s="26"/>
      <c r="T80" s="26"/>
      <c r="U80" s="26"/>
      <c r="V80" s="26"/>
    </row>
    <row r="81" spans="8:22" x14ac:dyDescent="0.15">
      <c r="H81" s="350">
        <v>0</v>
      </c>
      <c r="I81" s="3">
        <v>27</v>
      </c>
      <c r="J81" s="161" t="s">
        <v>31</v>
      </c>
      <c r="L81" s="48"/>
      <c r="M81" s="26"/>
      <c r="N81" s="26"/>
      <c r="O81" s="26"/>
      <c r="S81" s="26"/>
      <c r="T81" s="26"/>
      <c r="U81" s="26"/>
      <c r="V81" s="26"/>
    </row>
    <row r="82" spans="8:22" x14ac:dyDescent="0.15">
      <c r="H82" s="43">
        <v>0</v>
      </c>
      <c r="I82" s="3">
        <v>28</v>
      </c>
      <c r="J82" s="161" t="s">
        <v>32</v>
      </c>
      <c r="L82" s="48"/>
      <c r="M82" s="26"/>
      <c r="N82" s="26"/>
      <c r="O82" s="26"/>
      <c r="S82" s="26"/>
      <c r="T82" s="26"/>
      <c r="U82" s="26"/>
      <c r="V82" s="26"/>
    </row>
    <row r="83" spans="8:22" x14ac:dyDescent="0.15">
      <c r="H83" s="88">
        <v>0</v>
      </c>
      <c r="I83" s="3">
        <v>30</v>
      </c>
      <c r="J83" s="161" t="s">
        <v>33</v>
      </c>
      <c r="L83" s="48"/>
      <c r="M83" s="26"/>
      <c r="N83" s="26"/>
      <c r="O83" s="26"/>
      <c r="S83" s="26"/>
      <c r="T83" s="26"/>
      <c r="U83" s="26"/>
      <c r="V83" s="26"/>
    </row>
    <row r="84" spans="8:22" x14ac:dyDescent="0.15">
      <c r="H84" s="88">
        <v>0</v>
      </c>
      <c r="I84" s="3">
        <v>31</v>
      </c>
      <c r="J84" s="161" t="s">
        <v>95</v>
      </c>
      <c r="L84" s="48"/>
      <c r="M84" s="26"/>
      <c r="N84" s="26"/>
      <c r="O84" s="26"/>
      <c r="S84" s="26"/>
      <c r="T84" s="26"/>
      <c r="U84" s="26"/>
      <c r="V84" s="26"/>
    </row>
    <row r="85" spans="8:22" x14ac:dyDescent="0.15">
      <c r="H85" s="336">
        <v>0</v>
      </c>
      <c r="I85" s="3">
        <v>32</v>
      </c>
      <c r="J85" s="161" t="s">
        <v>35</v>
      </c>
      <c r="L85" s="27"/>
      <c r="M85" s="26"/>
      <c r="N85" s="26"/>
      <c r="O85" s="26"/>
      <c r="S85" s="26"/>
      <c r="T85" s="26"/>
      <c r="U85" s="26"/>
      <c r="V85" s="26"/>
    </row>
    <row r="86" spans="8:22" x14ac:dyDescent="0.15">
      <c r="H86" s="44">
        <v>0</v>
      </c>
      <c r="I86" s="3">
        <v>35</v>
      </c>
      <c r="J86" s="161" t="s">
        <v>36</v>
      </c>
      <c r="L86" s="48"/>
      <c r="M86" s="26"/>
      <c r="N86" s="26"/>
      <c r="O86" s="26"/>
      <c r="S86" s="26"/>
      <c r="T86" s="26"/>
      <c r="U86" s="26"/>
      <c r="V86" s="26"/>
    </row>
    <row r="87" spans="8:22" x14ac:dyDescent="0.15">
      <c r="H87" s="44">
        <v>0</v>
      </c>
      <c r="I87" s="3">
        <v>37</v>
      </c>
      <c r="J87" s="161" t="s">
        <v>37</v>
      </c>
      <c r="L87" s="48"/>
      <c r="M87" s="26"/>
      <c r="N87" s="26"/>
      <c r="O87" s="26"/>
      <c r="S87" s="30"/>
      <c r="T87" s="30"/>
    </row>
    <row r="88" spans="8:22" x14ac:dyDescent="0.15">
      <c r="H88" s="44">
        <v>0</v>
      </c>
      <c r="I88" s="3">
        <v>39</v>
      </c>
      <c r="J88" s="161" t="s">
        <v>39</v>
      </c>
      <c r="L88" s="48"/>
      <c r="M88" s="26"/>
      <c r="N88" s="26"/>
      <c r="O88" s="26"/>
      <c r="Q88" s="26"/>
    </row>
    <row r="89" spans="8:22" x14ac:dyDescent="0.15">
      <c r="H89" s="119">
        <f>SUM(H49:H88)</f>
        <v>110407</v>
      </c>
      <c r="I89" s="3"/>
      <c r="J89" s="3" t="s">
        <v>92</v>
      </c>
      <c r="L89" s="48"/>
      <c r="M89" s="26"/>
      <c r="N89" s="26"/>
      <c r="O89" s="26"/>
    </row>
    <row r="90" spans="8:22" x14ac:dyDescent="0.15">
      <c r="I90" s="78"/>
      <c r="J90" s="78"/>
      <c r="L90" s="48"/>
      <c r="M90" s="26"/>
      <c r="N90" s="26"/>
      <c r="O90" s="26"/>
    </row>
    <row r="91" spans="8:22" ht="18.75" x14ac:dyDescent="0.2">
      <c r="J91" s="30"/>
      <c r="L91" s="48"/>
      <c r="M91" s="26"/>
      <c r="N91" s="26"/>
      <c r="O91" s="26"/>
      <c r="P91" s="46"/>
    </row>
    <row r="92" spans="8:22" x14ac:dyDescent="0.15">
      <c r="L92" s="48"/>
      <c r="M92" s="26"/>
      <c r="N92" s="26"/>
      <c r="O92" s="26"/>
    </row>
    <row r="93" spans="8:22" x14ac:dyDescent="0.15">
      <c r="L93" s="48"/>
      <c r="M93" s="26"/>
      <c r="P93" s="47"/>
    </row>
    <row r="94" spans="8:22" x14ac:dyDescent="0.15">
      <c r="L94" s="48"/>
      <c r="M94" s="26"/>
      <c r="N94" s="26"/>
      <c r="O94" s="26"/>
      <c r="P94" s="26"/>
    </row>
    <row r="95" spans="8:22" x14ac:dyDescent="0.15">
      <c r="L95" s="48"/>
      <c r="M95" s="26"/>
      <c r="N95" s="26"/>
      <c r="O95" s="26"/>
      <c r="P95" s="26"/>
    </row>
    <row r="96" spans="8:22" x14ac:dyDescent="0.15">
      <c r="L96" s="48"/>
      <c r="M96" s="26"/>
      <c r="N96" s="26"/>
      <c r="O96" s="26"/>
      <c r="P96" s="26"/>
    </row>
    <row r="97" spans="11:17" x14ac:dyDescent="0.15">
      <c r="L97" s="48"/>
      <c r="M97" s="26"/>
      <c r="N97" s="26"/>
      <c r="O97" s="26"/>
      <c r="P97" s="26"/>
    </row>
    <row r="98" spans="11:17" x14ac:dyDescent="0.15">
      <c r="L98" s="48"/>
      <c r="M98" s="26"/>
      <c r="N98" s="26"/>
      <c r="O98" s="26"/>
      <c r="P98" s="26"/>
    </row>
    <row r="99" spans="11:17" x14ac:dyDescent="0.15">
      <c r="L99" s="48"/>
      <c r="M99" s="26"/>
      <c r="N99" s="26"/>
      <c r="O99" s="26"/>
      <c r="P99" s="26"/>
    </row>
    <row r="100" spans="11:17" x14ac:dyDescent="0.15">
      <c r="L100" s="48"/>
      <c r="M100" s="26"/>
      <c r="N100" s="26"/>
      <c r="O100" s="26"/>
      <c r="P100" s="26"/>
    </row>
    <row r="101" spans="11:17" x14ac:dyDescent="0.15">
      <c r="L101" s="48"/>
      <c r="M101" s="26"/>
      <c r="N101" s="26"/>
      <c r="O101" s="26"/>
      <c r="P101" s="26"/>
    </row>
    <row r="102" spans="11:17" x14ac:dyDescent="0.15">
      <c r="L102" s="48"/>
      <c r="M102" s="26"/>
      <c r="N102" s="26"/>
      <c r="O102" s="26"/>
      <c r="P102" s="26"/>
    </row>
    <row r="103" spans="11:17" x14ac:dyDescent="0.15">
      <c r="L103" s="48"/>
      <c r="M103" s="26"/>
      <c r="N103" s="26"/>
      <c r="O103" s="26"/>
      <c r="P103" s="26"/>
    </row>
    <row r="104" spans="11:17" x14ac:dyDescent="0.15">
      <c r="L104" s="48"/>
      <c r="M104" s="26"/>
      <c r="N104" s="26"/>
      <c r="O104" s="26"/>
      <c r="P104" s="26"/>
    </row>
    <row r="105" spans="11:17" x14ac:dyDescent="0.15">
      <c r="L105" s="48"/>
      <c r="M105" s="26"/>
      <c r="N105" s="26"/>
      <c r="O105" s="26"/>
      <c r="P105" s="26"/>
    </row>
    <row r="106" spans="11:17" x14ac:dyDescent="0.15">
      <c r="L106" s="48"/>
      <c r="M106" s="26"/>
      <c r="N106" s="26"/>
      <c r="O106" s="26"/>
      <c r="P106" s="26"/>
      <c r="Q106" s="26"/>
    </row>
    <row r="107" spans="11:17" x14ac:dyDescent="0.15">
      <c r="L107" s="48"/>
      <c r="M107" s="26"/>
      <c r="N107" s="26"/>
      <c r="O107" s="26"/>
      <c r="P107" s="26"/>
      <c r="Q107" s="26"/>
    </row>
    <row r="108" spans="11:17" x14ac:dyDescent="0.15">
      <c r="L108" s="48"/>
      <c r="M108" s="26"/>
      <c r="N108" s="26"/>
      <c r="O108" s="26"/>
      <c r="P108" s="26"/>
      <c r="Q108" s="26"/>
    </row>
    <row r="109" spans="11:17" x14ac:dyDescent="0.15">
      <c r="L109" s="48"/>
      <c r="M109" s="26"/>
      <c r="N109" s="26"/>
      <c r="O109" s="26"/>
      <c r="P109" s="26"/>
      <c r="Q109" s="26"/>
    </row>
    <row r="110" spans="11:17" x14ac:dyDescent="0.15">
      <c r="L110" s="48"/>
      <c r="M110" s="26"/>
      <c r="N110" s="26"/>
      <c r="O110" s="26"/>
      <c r="P110" s="26"/>
      <c r="Q110" s="26"/>
    </row>
    <row r="111" spans="11:17" x14ac:dyDescent="0.15">
      <c r="K111" s="26"/>
      <c r="L111" s="26"/>
      <c r="N111" s="26"/>
      <c r="O111" s="26"/>
      <c r="P111" s="26"/>
      <c r="Q111" s="26"/>
    </row>
    <row r="112" spans="11:17" x14ac:dyDescent="0.15">
      <c r="K112" s="26"/>
      <c r="L112" s="26"/>
      <c r="N112" s="26"/>
      <c r="O112" s="26"/>
      <c r="P112" s="26"/>
      <c r="Q112" s="26"/>
    </row>
    <row r="113" spans="11:17" x14ac:dyDescent="0.15">
      <c r="K113" s="26"/>
      <c r="L113" s="26"/>
      <c r="N113" s="26"/>
      <c r="O113" s="26"/>
      <c r="P113" s="26"/>
      <c r="Q113" s="26"/>
    </row>
    <row r="114" spans="11:17" x14ac:dyDescent="0.15">
      <c r="K114" s="26"/>
      <c r="L114" s="26"/>
      <c r="N114" s="26"/>
      <c r="O114" s="26"/>
      <c r="P114" s="26"/>
      <c r="Q114" s="26"/>
    </row>
    <row r="115" spans="11:17" x14ac:dyDescent="0.15">
      <c r="K115" s="26"/>
      <c r="L115" s="26"/>
      <c r="N115" s="26"/>
      <c r="O115" s="26"/>
      <c r="P115" s="26"/>
      <c r="Q115" s="26"/>
    </row>
    <row r="116" spans="11:17" x14ac:dyDescent="0.15">
      <c r="K116" s="26"/>
      <c r="L116" s="26"/>
      <c r="N116" s="26"/>
      <c r="O116" s="26"/>
      <c r="P116" s="26"/>
      <c r="Q116" s="26"/>
    </row>
    <row r="117" spans="11:17" x14ac:dyDescent="0.15">
      <c r="K117" s="26"/>
      <c r="L117" s="26"/>
      <c r="N117" s="26"/>
      <c r="O117" s="26"/>
      <c r="P117" s="26"/>
      <c r="Q117" s="26"/>
    </row>
    <row r="118" spans="11:17" x14ac:dyDescent="0.15">
      <c r="K118" s="26"/>
      <c r="L118" s="26"/>
      <c r="N118" s="26"/>
      <c r="O118" s="26"/>
      <c r="P118" s="26"/>
      <c r="Q118" s="26"/>
    </row>
    <row r="119" spans="11:17" x14ac:dyDescent="0.15">
      <c r="K119" s="26"/>
      <c r="L119" s="26"/>
      <c r="N119" s="26"/>
      <c r="O119" s="26"/>
      <c r="P119" s="26"/>
      <c r="Q119" s="26"/>
    </row>
    <row r="120" spans="11:17" x14ac:dyDescent="0.15">
      <c r="K120" s="26"/>
      <c r="L120" s="26"/>
      <c r="N120" s="26"/>
      <c r="O120" s="26"/>
      <c r="P120" s="26"/>
      <c r="Q120" s="26"/>
    </row>
    <row r="121" spans="11:17" x14ac:dyDescent="0.15">
      <c r="K121" s="26"/>
      <c r="L121" s="26"/>
      <c r="N121" s="26"/>
      <c r="O121" s="26"/>
      <c r="P121" s="26"/>
      <c r="Q121" s="26"/>
    </row>
    <row r="122" spans="11:17" x14ac:dyDescent="0.15">
      <c r="K122" s="26"/>
      <c r="L122" s="26"/>
      <c r="N122" s="26"/>
      <c r="O122" s="26"/>
      <c r="P122" s="26"/>
    </row>
    <row r="123" spans="11:17" x14ac:dyDescent="0.15">
      <c r="K123" s="26"/>
      <c r="L123" s="26"/>
      <c r="N123" s="26"/>
      <c r="O123" s="26"/>
      <c r="P123" s="26"/>
    </row>
    <row r="124" spans="11:17" x14ac:dyDescent="0.15">
      <c r="K124" s="26"/>
      <c r="L124" s="26"/>
      <c r="N124" s="26"/>
      <c r="O124" s="26"/>
      <c r="P124" s="26"/>
    </row>
    <row r="125" spans="11:17" x14ac:dyDescent="0.15">
      <c r="K125" s="26"/>
      <c r="L125" s="26"/>
      <c r="N125" s="26"/>
      <c r="O125" s="26"/>
      <c r="P125" s="26"/>
    </row>
    <row r="126" spans="11:17" x14ac:dyDescent="0.15">
      <c r="K126" s="26"/>
      <c r="L126" s="26"/>
      <c r="N126" s="26"/>
      <c r="O126" s="26"/>
      <c r="P126" s="26"/>
    </row>
    <row r="127" spans="11:17" x14ac:dyDescent="0.15">
      <c r="K127" s="26"/>
      <c r="L127" s="26"/>
      <c r="N127" s="26"/>
      <c r="O127" s="26"/>
      <c r="P127" s="26"/>
    </row>
    <row r="128" spans="11:17" x14ac:dyDescent="0.15">
      <c r="K128" s="26"/>
      <c r="L128" s="26"/>
      <c r="N128" s="26"/>
      <c r="O128" s="26"/>
      <c r="P128" s="26"/>
    </row>
    <row r="129" spans="11:16" x14ac:dyDescent="0.15">
      <c r="K129" s="26"/>
      <c r="L129" s="26"/>
      <c r="N129" s="26"/>
      <c r="O129" s="26"/>
      <c r="P129" s="26"/>
    </row>
    <row r="130" spans="11:16" x14ac:dyDescent="0.15">
      <c r="K130" s="26"/>
      <c r="L130" s="26"/>
      <c r="N130" s="26"/>
      <c r="O130" s="26"/>
      <c r="P130" s="26"/>
    </row>
    <row r="131" spans="11:16" x14ac:dyDescent="0.15">
      <c r="K131" s="26"/>
      <c r="L131" s="26"/>
      <c r="N131" s="26"/>
      <c r="O131" s="26"/>
      <c r="P131" s="26"/>
    </row>
    <row r="132" spans="11:16" x14ac:dyDescent="0.15">
      <c r="K132" s="26"/>
      <c r="L132" s="26"/>
      <c r="N132" s="26"/>
      <c r="O132" s="26"/>
      <c r="P132" s="26"/>
    </row>
    <row r="133" spans="11:16" x14ac:dyDescent="0.15">
      <c r="K133" s="26"/>
      <c r="L133" s="26"/>
      <c r="N133" s="26"/>
      <c r="O133" s="26"/>
      <c r="P133" s="26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D90"/>
  <sheetViews>
    <sheetView zoomScaleNormal="100" workbookViewId="0">
      <selection activeCell="N33" sqref="N3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53" customWidth="1"/>
    <col min="19" max="30" width="7.625" customWidth="1"/>
  </cols>
  <sheetData>
    <row r="1" spans="5:30" ht="13.5" customHeight="1" x14ac:dyDescent="0.15">
      <c r="H1" s="16" t="s">
        <v>64</v>
      </c>
      <c r="J1" s="102"/>
      <c r="Q1" s="26"/>
      <c r="R1" s="109"/>
    </row>
    <row r="2" spans="5:30" x14ac:dyDescent="0.15">
      <c r="H2" s="283" t="s">
        <v>189</v>
      </c>
      <c r="I2" s="3"/>
      <c r="J2" s="187" t="s">
        <v>102</v>
      </c>
      <c r="K2" s="3"/>
      <c r="L2" s="180" t="s">
        <v>188</v>
      </c>
      <c r="R2" s="110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5:30" x14ac:dyDescent="0.15">
      <c r="H3" s="23" t="s">
        <v>98</v>
      </c>
      <c r="I3" s="3"/>
      <c r="J3" s="145" t="s">
        <v>99</v>
      </c>
      <c r="K3" s="3"/>
      <c r="L3" s="42" t="s">
        <v>98</v>
      </c>
      <c r="M3" s="82"/>
      <c r="R3" s="48"/>
      <c r="S3" s="26"/>
      <c r="T3" s="26"/>
      <c r="U3" s="26"/>
      <c r="V3" s="26"/>
    </row>
    <row r="4" spans="5:30" x14ac:dyDescent="0.15">
      <c r="H4" s="89">
        <v>26279</v>
      </c>
      <c r="I4" s="3">
        <v>31</v>
      </c>
      <c r="J4" s="33" t="s">
        <v>63</v>
      </c>
      <c r="K4" s="203">
        <f>SUM(I4)</f>
        <v>31</v>
      </c>
      <c r="L4" s="275">
        <v>36129</v>
      </c>
      <c r="M4" s="45"/>
      <c r="R4" s="48"/>
      <c r="S4" s="26"/>
      <c r="T4" s="26"/>
      <c r="U4" s="26"/>
      <c r="V4" s="26"/>
    </row>
    <row r="5" spans="5:30" x14ac:dyDescent="0.15">
      <c r="H5" s="88">
        <v>23543</v>
      </c>
      <c r="I5" s="3">
        <v>33</v>
      </c>
      <c r="J5" s="33" t="s">
        <v>0</v>
      </c>
      <c r="K5" s="203">
        <f t="shared" ref="K5:K13" si="0">SUM(I5)</f>
        <v>33</v>
      </c>
      <c r="L5" s="275">
        <v>18113</v>
      </c>
      <c r="M5" s="45"/>
      <c r="R5" s="48"/>
      <c r="S5" s="26"/>
      <c r="T5" s="26"/>
      <c r="U5" s="26"/>
      <c r="V5" s="26"/>
    </row>
    <row r="6" spans="5:30" x14ac:dyDescent="0.15">
      <c r="H6" s="88">
        <v>18457</v>
      </c>
      <c r="I6" s="3">
        <v>17</v>
      </c>
      <c r="J6" s="33" t="s">
        <v>21</v>
      </c>
      <c r="K6" s="203">
        <f t="shared" si="0"/>
        <v>17</v>
      </c>
      <c r="L6" s="275">
        <v>34189</v>
      </c>
      <c r="M6" s="45"/>
      <c r="R6" s="48"/>
      <c r="S6" s="26"/>
      <c r="T6" s="26"/>
      <c r="U6" s="26"/>
      <c r="V6" s="26"/>
    </row>
    <row r="7" spans="5:30" x14ac:dyDescent="0.15">
      <c r="H7" s="88">
        <v>16765</v>
      </c>
      <c r="I7" s="3">
        <v>34</v>
      </c>
      <c r="J7" s="33" t="s">
        <v>1</v>
      </c>
      <c r="K7" s="203">
        <f t="shared" si="0"/>
        <v>34</v>
      </c>
      <c r="L7" s="275">
        <v>16844</v>
      </c>
      <c r="M7" s="45"/>
      <c r="R7" s="48"/>
      <c r="S7" s="26"/>
      <c r="T7" s="26"/>
      <c r="U7" s="26"/>
      <c r="V7" s="26"/>
    </row>
    <row r="8" spans="5:30" x14ac:dyDescent="0.15">
      <c r="H8" s="88">
        <v>15567</v>
      </c>
      <c r="I8" s="3">
        <v>3</v>
      </c>
      <c r="J8" s="33" t="s">
        <v>10</v>
      </c>
      <c r="K8" s="203">
        <f t="shared" si="0"/>
        <v>3</v>
      </c>
      <c r="L8" s="275">
        <v>16451</v>
      </c>
      <c r="M8" s="45"/>
      <c r="R8" s="48"/>
      <c r="S8" s="26"/>
      <c r="T8" s="26"/>
      <c r="U8" s="26"/>
      <c r="V8" s="26"/>
    </row>
    <row r="9" spans="5:30" x14ac:dyDescent="0.15">
      <c r="H9" s="88">
        <v>11248</v>
      </c>
      <c r="I9" s="3">
        <v>25</v>
      </c>
      <c r="J9" s="33" t="s">
        <v>29</v>
      </c>
      <c r="K9" s="203">
        <f t="shared" si="0"/>
        <v>25</v>
      </c>
      <c r="L9" s="275">
        <v>10797</v>
      </c>
      <c r="M9" s="45"/>
      <c r="R9" s="48"/>
      <c r="S9" s="26"/>
      <c r="T9" s="26"/>
      <c r="U9" s="26"/>
      <c r="V9" s="26"/>
    </row>
    <row r="10" spans="5:30" x14ac:dyDescent="0.15">
      <c r="H10" s="88">
        <v>9532</v>
      </c>
      <c r="I10" s="3">
        <v>13</v>
      </c>
      <c r="J10" s="33" t="s">
        <v>7</v>
      </c>
      <c r="K10" s="203">
        <f t="shared" si="0"/>
        <v>13</v>
      </c>
      <c r="L10" s="275">
        <v>11013</v>
      </c>
      <c r="M10" s="45"/>
      <c r="R10" s="48"/>
      <c r="S10" s="26"/>
      <c r="T10" s="26"/>
      <c r="U10" s="26"/>
      <c r="V10" s="26"/>
    </row>
    <row r="11" spans="5:30" x14ac:dyDescent="0.15">
      <c r="H11" s="88">
        <v>9052</v>
      </c>
      <c r="I11" s="3">
        <v>40</v>
      </c>
      <c r="J11" s="33" t="s">
        <v>2</v>
      </c>
      <c r="K11" s="203">
        <f t="shared" si="0"/>
        <v>40</v>
      </c>
      <c r="L11" s="276">
        <v>11647</v>
      </c>
      <c r="M11" s="45"/>
      <c r="N11" s="29"/>
      <c r="R11" s="48"/>
      <c r="S11" s="26"/>
      <c r="T11" s="26"/>
      <c r="U11" s="26"/>
      <c r="V11" s="26"/>
    </row>
    <row r="12" spans="5:30" x14ac:dyDescent="0.15">
      <c r="H12" s="426">
        <v>7359</v>
      </c>
      <c r="I12" s="3">
        <v>2</v>
      </c>
      <c r="J12" s="33" t="s">
        <v>6</v>
      </c>
      <c r="K12" s="203">
        <f t="shared" si="0"/>
        <v>2</v>
      </c>
      <c r="L12" s="276">
        <v>8549</v>
      </c>
      <c r="M12" s="45"/>
      <c r="R12" s="48"/>
      <c r="S12" s="26"/>
      <c r="T12" s="26"/>
      <c r="U12" s="26"/>
      <c r="V12" s="26"/>
    </row>
    <row r="13" spans="5:30" ht="14.25" thickBot="1" x14ac:dyDescent="0.2">
      <c r="E13" s="17"/>
      <c r="H13" s="418">
        <v>5811</v>
      </c>
      <c r="I13" s="14">
        <v>38</v>
      </c>
      <c r="J13" s="77" t="s">
        <v>38</v>
      </c>
      <c r="K13" s="203">
        <f t="shared" si="0"/>
        <v>38</v>
      </c>
      <c r="L13" s="276">
        <v>3163</v>
      </c>
      <c r="M13" s="45"/>
      <c r="R13" s="48"/>
      <c r="S13" s="26"/>
      <c r="T13" s="26"/>
      <c r="U13" s="26"/>
      <c r="V13" s="26"/>
    </row>
    <row r="14" spans="5:30" ht="14.25" thickTop="1" x14ac:dyDescent="0.15">
      <c r="E14" s="17"/>
      <c r="H14" s="378">
        <v>5461</v>
      </c>
      <c r="I14" s="222">
        <v>16</v>
      </c>
      <c r="J14" s="382" t="s">
        <v>3</v>
      </c>
      <c r="K14" s="108" t="s">
        <v>8</v>
      </c>
      <c r="L14" s="277">
        <v>205413</v>
      </c>
      <c r="N14" s="32"/>
      <c r="R14" s="48"/>
      <c r="S14" s="26"/>
      <c r="T14" s="26"/>
      <c r="U14" s="26"/>
      <c r="V14" s="26"/>
    </row>
    <row r="15" spans="5:30" x14ac:dyDescent="0.15">
      <c r="H15" s="88">
        <v>4470</v>
      </c>
      <c r="I15" s="3">
        <v>26</v>
      </c>
      <c r="J15" s="33" t="s">
        <v>30</v>
      </c>
      <c r="K15" s="50"/>
      <c r="L15" s="27"/>
      <c r="N15" s="32"/>
      <c r="R15" s="48"/>
      <c r="S15" s="26"/>
      <c r="T15" s="26"/>
      <c r="U15" s="26"/>
      <c r="V15" s="26"/>
    </row>
    <row r="16" spans="5:30" x14ac:dyDescent="0.15">
      <c r="H16" s="88">
        <v>3858</v>
      </c>
      <c r="I16" s="3">
        <v>11</v>
      </c>
      <c r="J16" s="33" t="s">
        <v>17</v>
      </c>
      <c r="K16" s="50"/>
      <c r="L16" s="32"/>
      <c r="R16" s="48"/>
      <c r="S16" s="26"/>
      <c r="T16" s="26"/>
      <c r="U16" s="26"/>
      <c r="V16" s="26"/>
    </row>
    <row r="17" spans="1:22" x14ac:dyDescent="0.15">
      <c r="H17" s="44">
        <v>3721</v>
      </c>
      <c r="I17" s="3">
        <v>21</v>
      </c>
      <c r="J17" s="3" t="s">
        <v>159</v>
      </c>
      <c r="L17" s="32"/>
      <c r="R17" s="48"/>
      <c r="S17" s="26"/>
      <c r="T17" s="26"/>
      <c r="U17" s="26"/>
      <c r="V17" s="26"/>
    </row>
    <row r="18" spans="1:22" x14ac:dyDescent="0.15">
      <c r="H18" s="123">
        <v>3241</v>
      </c>
      <c r="I18" s="3">
        <v>14</v>
      </c>
      <c r="J18" s="33" t="s">
        <v>19</v>
      </c>
      <c r="L18" s="188" t="s">
        <v>102</v>
      </c>
      <c r="M18" t="s">
        <v>62</v>
      </c>
      <c r="N18" s="42" t="s">
        <v>74</v>
      </c>
      <c r="R18" s="48"/>
      <c r="S18" s="26"/>
      <c r="T18" s="26"/>
      <c r="U18" s="26"/>
      <c r="V18" s="26"/>
    </row>
    <row r="19" spans="1:22" ht="14.25" thickBot="1" x14ac:dyDescent="0.2">
      <c r="H19" s="89">
        <v>1982</v>
      </c>
      <c r="I19" s="3">
        <v>9</v>
      </c>
      <c r="J19" s="3" t="s">
        <v>164</v>
      </c>
      <c r="K19" s="117">
        <f>SUM(I4)</f>
        <v>31</v>
      </c>
      <c r="L19" s="33" t="s">
        <v>63</v>
      </c>
      <c r="M19" s="370">
        <v>14461</v>
      </c>
      <c r="N19" s="89">
        <f>SUM(H4)</f>
        <v>26279</v>
      </c>
      <c r="R19" s="48"/>
      <c r="S19" s="26"/>
      <c r="T19" s="26"/>
      <c r="U19" s="26"/>
      <c r="V19" s="26"/>
    </row>
    <row r="20" spans="1:22" x14ac:dyDescent="0.15">
      <c r="A20" s="58" t="s">
        <v>46</v>
      </c>
      <c r="B20" s="59" t="s">
        <v>53</v>
      </c>
      <c r="C20" s="59" t="s">
        <v>190</v>
      </c>
      <c r="D20" s="59" t="s">
        <v>191</v>
      </c>
      <c r="E20" s="59" t="s">
        <v>51</v>
      </c>
      <c r="F20" s="59" t="s">
        <v>50</v>
      </c>
      <c r="G20" s="60" t="s">
        <v>52</v>
      </c>
      <c r="H20" s="88">
        <v>1690</v>
      </c>
      <c r="I20" s="3">
        <v>1</v>
      </c>
      <c r="J20" s="33" t="s">
        <v>4</v>
      </c>
      <c r="K20" s="117">
        <f t="shared" ref="K20:K28" si="1">SUM(I5)</f>
        <v>33</v>
      </c>
      <c r="L20" s="33" t="s">
        <v>0</v>
      </c>
      <c r="M20" s="371">
        <v>23737</v>
      </c>
      <c r="N20" s="89">
        <f t="shared" ref="N20:N28" si="2">SUM(H5)</f>
        <v>23543</v>
      </c>
      <c r="R20" s="48"/>
      <c r="S20" s="26"/>
      <c r="T20" s="26"/>
      <c r="U20" s="26"/>
      <c r="V20" s="26"/>
    </row>
    <row r="21" spans="1:22" x14ac:dyDescent="0.15">
      <c r="A21" s="61">
        <v>1</v>
      </c>
      <c r="B21" s="33" t="s">
        <v>63</v>
      </c>
      <c r="C21" s="202">
        <f>SUM(H4)</f>
        <v>26279</v>
      </c>
      <c r="D21" s="89">
        <f>SUM(L4)</f>
        <v>36129</v>
      </c>
      <c r="E21" s="52">
        <f t="shared" ref="E21:E30" si="3">SUM(N19/M19*100)</f>
        <v>181.72325565313602</v>
      </c>
      <c r="F21" s="52">
        <f t="shared" ref="F21:F31" si="4">SUM(C21/D21*100)</f>
        <v>72.736582800520353</v>
      </c>
      <c r="G21" s="62"/>
      <c r="H21" s="292">
        <v>1574</v>
      </c>
      <c r="I21" s="3">
        <v>36</v>
      </c>
      <c r="J21" s="33" t="s">
        <v>5</v>
      </c>
      <c r="K21" s="117">
        <f t="shared" si="1"/>
        <v>17</v>
      </c>
      <c r="L21" s="33" t="s">
        <v>21</v>
      </c>
      <c r="M21" s="371">
        <v>20386</v>
      </c>
      <c r="N21" s="89">
        <f t="shared" si="2"/>
        <v>18457</v>
      </c>
      <c r="R21" s="48"/>
      <c r="S21" s="26"/>
      <c r="T21" s="26"/>
      <c r="U21" s="26"/>
      <c r="V21" s="26"/>
    </row>
    <row r="22" spans="1:22" x14ac:dyDescent="0.15">
      <c r="A22" s="61">
        <v>2</v>
      </c>
      <c r="B22" s="33" t="s">
        <v>0</v>
      </c>
      <c r="C22" s="202">
        <f t="shared" ref="C22:C30" si="5">SUM(H5)</f>
        <v>23543</v>
      </c>
      <c r="D22" s="89">
        <f t="shared" ref="D22:D29" si="6">SUM(L5)</f>
        <v>18113</v>
      </c>
      <c r="E22" s="52">
        <f t="shared" si="3"/>
        <v>99.182710536293555</v>
      </c>
      <c r="F22" s="52">
        <f t="shared" si="4"/>
        <v>129.97846850328494</v>
      </c>
      <c r="G22" s="62"/>
      <c r="H22" s="88">
        <v>1145</v>
      </c>
      <c r="I22" s="3">
        <v>24</v>
      </c>
      <c r="J22" s="33" t="s">
        <v>28</v>
      </c>
      <c r="K22" s="117">
        <f t="shared" si="1"/>
        <v>34</v>
      </c>
      <c r="L22" s="33" t="s">
        <v>1</v>
      </c>
      <c r="M22" s="371">
        <v>16475</v>
      </c>
      <c r="N22" s="89">
        <f t="shared" si="2"/>
        <v>16765</v>
      </c>
      <c r="R22" s="48"/>
      <c r="S22" s="26"/>
      <c r="T22" s="26"/>
      <c r="U22" s="26"/>
      <c r="V22" s="26"/>
    </row>
    <row r="23" spans="1:22" x14ac:dyDescent="0.15">
      <c r="A23" s="61">
        <v>3</v>
      </c>
      <c r="B23" s="33" t="s">
        <v>21</v>
      </c>
      <c r="C23" s="202">
        <f t="shared" si="5"/>
        <v>18457</v>
      </c>
      <c r="D23" s="89">
        <f t="shared" si="6"/>
        <v>34189</v>
      </c>
      <c r="E23" s="52">
        <f t="shared" si="3"/>
        <v>90.537623859511427</v>
      </c>
      <c r="F23" s="52">
        <f t="shared" si="4"/>
        <v>53.98519991810231</v>
      </c>
      <c r="G23" s="62"/>
      <c r="H23" s="88">
        <v>852</v>
      </c>
      <c r="I23" s="3">
        <v>37</v>
      </c>
      <c r="J23" s="33" t="s">
        <v>37</v>
      </c>
      <c r="K23" s="117">
        <f t="shared" si="1"/>
        <v>3</v>
      </c>
      <c r="L23" s="33" t="s">
        <v>10</v>
      </c>
      <c r="M23" s="371">
        <v>35065</v>
      </c>
      <c r="N23" s="89">
        <f t="shared" si="2"/>
        <v>15567</v>
      </c>
      <c r="R23" s="48"/>
      <c r="S23" s="26"/>
      <c r="T23" s="26"/>
      <c r="U23" s="26"/>
      <c r="V23" s="26"/>
    </row>
    <row r="24" spans="1:22" x14ac:dyDescent="0.15">
      <c r="A24" s="61">
        <v>4</v>
      </c>
      <c r="B24" s="33" t="s">
        <v>1</v>
      </c>
      <c r="C24" s="202">
        <f t="shared" si="5"/>
        <v>16765</v>
      </c>
      <c r="D24" s="89">
        <f t="shared" si="6"/>
        <v>16844</v>
      </c>
      <c r="E24" s="52">
        <f t="shared" si="3"/>
        <v>101.76024279210924</v>
      </c>
      <c r="F24" s="52">
        <f t="shared" si="4"/>
        <v>99.530990263595342</v>
      </c>
      <c r="G24" s="62"/>
      <c r="H24" s="44">
        <v>340</v>
      </c>
      <c r="I24" s="3">
        <v>39</v>
      </c>
      <c r="J24" s="33" t="s">
        <v>39</v>
      </c>
      <c r="K24" s="117">
        <f t="shared" si="1"/>
        <v>25</v>
      </c>
      <c r="L24" s="33" t="s">
        <v>29</v>
      </c>
      <c r="M24" s="371">
        <v>10919</v>
      </c>
      <c r="N24" s="89">
        <f t="shared" si="2"/>
        <v>11248</v>
      </c>
      <c r="R24" s="48"/>
      <c r="S24" s="26"/>
      <c r="T24" s="26"/>
      <c r="U24" s="26"/>
      <c r="V24" s="26"/>
    </row>
    <row r="25" spans="1:22" x14ac:dyDescent="0.15">
      <c r="A25" s="61">
        <v>5</v>
      </c>
      <c r="B25" s="33" t="s">
        <v>10</v>
      </c>
      <c r="C25" s="202">
        <f t="shared" si="5"/>
        <v>15567</v>
      </c>
      <c r="D25" s="89">
        <f t="shared" si="6"/>
        <v>16451</v>
      </c>
      <c r="E25" s="52">
        <f t="shared" si="3"/>
        <v>44.394695565378584</v>
      </c>
      <c r="F25" s="52">
        <f t="shared" si="4"/>
        <v>94.626466476202054</v>
      </c>
      <c r="G25" s="72"/>
      <c r="H25" s="292">
        <v>328</v>
      </c>
      <c r="I25" s="3">
        <v>12</v>
      </c>
      <c r="J25" s="33" t="s">
        <v>18</v>
      </c>
      <c r="K25" s="117">
        <f t="shared" si="1"/>
        <v>13</v>
      </c>
      <c r="L25" s="33" t="s">
        <v>7</v>
      </c>
      <c r="M25" s="371">
        <v>10387</v>
      </c>
      <c r="N25" s="89">
        <f t="shared" si="2"/>
        <v>9532</v>
      </c>
      <c r="R25" s="48"/>
      <c r="S25" s="26"/>
      <c r="T25" s="26"/>
      <c r="U25" s="26"/>
      <c r="V25" s="26"/>
    </row>
    <row r="26" spans="1:22" x14ac:dyDescent="0.15">
      <c r="A26" s="61">
        <v>6</v>
      </c>
      <c r="B26" s="33" t="s">
        <v>29</v>
      </c>
      <c r="C26" s="202">
        <f t="shared" si="5"/>
        <v>11248</v>
      </c>
      <c r="D26" s="89">
        <f t="shared" si="6"/>
        <v>10797</v>
      </c>
      <c r="E26" s="52">
        <f t="shared" si="3"/>
        <v>103.01309643740268</v>
      </c>
      <c r="F26" s="52">
        <f t="shared" si="4"/>
        <v>104.17708622765582</v>
      </c>
      <c r="G26" s="62"/>
      <c r="H26" s="88">
        <v>263</v>
      </c>
      <c r="I26" s="3">
        <v>20</v>
      </c>
      <c r="J26" s="33" t="s">
        <v>24</v>
      </c>
      <c r="K26" s="117">
        <f t="shared" si="1"/>
        <v>40</v>
      </c>
      <c r="L26" s="33" t="s">
        <v>2</v>
      </c>
      <c r="M26" s="372">
        <v>10335</v>
      </c>
      <c r="N26" s="89">
        <f t="shared" si="2"/>
        <v>9052</v>
      </c>
      <c r="R26" s="48"/>
      <c r="S26" s="26"/>
      <c r="T26" s="26"/>
      <c r="U26" s="26"/>
      <c r="V26" s="26"/>
    </row>
    <row r="27" spans="1:22" x14ac:dyDescent="0.15">
      <c r="A27" s="61">
        <v>7</v>
      </c>
      <c r="B27" s="33" t="s">
        <v>7</v>
      </c>
      <c r="C27" s="202">
        <f t="shared" si="5"/>
        <v>9532</v>
      </c>
      <c r="D27" s="89">
        <f t="shared" si="6"/>
        <v>11013</v>
      </c>
      <c r="E27" s="52">
        <f t="shared" si="3"/>
        <v>91.768556849908549</v>
      </c>
      <c r="F27" s="52">
        <f t="shared" si="4"/>
        <v>86.552256424225916</v>
      </c>
      <c r="G27" s="62"/>
      <c r="H27" s="88">
        <v>257</v>
      </c>
      <c r="I27" s="3">
        <v>32</v>
      </c>
      <c r="J27" s="33" t="s">
        <v>35</v>
      </c>
      <c r="K27" s="117">
        <f t="shared" si="1"/>
        <v>2</v>
      </c>
      <c r="L27" s="33" t="s">
        <v>6</v>
      </c>
      <c r="M27" s="373">
        <v>12303</v>
      </c>
      <c r="N27" s="89">
        <f t="shared" si="2"/>
        <v>7359</v>
      </c>
      <c r="R27" s="48"/>
      <c r="S27" s="26"/>
      <c r="T27" s="26"/>
      <c r="U27" s="26"/>
      <c r="V27" s="26"/>
    </row>
    <row r="28" spans="1:22" ht="14.25" thickBot="1" x14ac:dyDescent="0.2">
      <c r="A28" s="61">
        <v>8</v>
      </c>
      <c r="B28" s="33" t="s">
        <v>2</v>
      </c>
      <c r="C28" s="202">
        <f t="shared" si="5"/>
        <v>9052</v>
      </c>
      <c r="D28" s="89">
        <f t="shared" si="6"/>
        <v>11647</v>
      </c>
      <c r="E28" s="52">
        <f t="shared" si="3"/>
        <v>87.5858732462506</v>
      </c>
      <c r="F28" s="52">
        <f t="shared" si="4"/>
        <v>77.719584442345663</v>
      </c>
      <c r="G28" s="73"/>
      <c r="H28" s="44">
        <v>250</v>
      </c>
      <c r="I28" s="3">
        <v>10</v>
      </c>
      <c r="J28" s="33" t="s">
        <v>16</v>
      </c>
      <c r="K28" s="181">
        <f t="shared" si="1"/>
        <v>38</v>
      </c>
      <c r="L28" s="77" t="s">
        <v>38</v>
      </c>
      <c r="M28" s="373">
        <v>2668</v>
      </c>
      <c r="N28" s="167">
        <f t="shared" si="2"/>
        <v>5811</v>
      </c>
      <c r="R28" s="48"/>
      <c r="S28" s="26"/>
      <c r="T28" s="26"/>
      <c r="U28" s="26"/>
      <c r="V28" s="26"/>
    </row>
    <row r="29" spans="1:22" ht="14.25" thickTop="1" x14ac:dyDescent="0.15">
      <c r="A29" s="61">
        <v>9</v>
      </c>
      <c r="B29" s="33" t="s">
        <v>6</v>
      </c>
      <c r="C29" s="202">
        <f t="shared" si="5"/>
        <v>7359</v>
      </c>
      <c r="D29" s="89">
        <f t="shared" si="6"/>
        <v>8549</v>
      </c>
      <c r="E29" s="52">
        <f t="shared" si="3"/>
        <v>59.814679346500853</v>
      </c>
      <c r="F29" s="52">
        <f t="shared" si="4"/>
        <v>86.08024330331034</v>
      </c>
      <c r="G29" s="72"/>
      <c r="H29" s="88">
        <v>175</v>
      </c>
      <c r="I29" s="3">
        <v>4</v>
      </c>
      <c r="J29" s="33" t="s">
        <v>11</v>
      </c>
      <c r="K29" s="115"/>
      <c r="L29" s="115" t="s">
        <v>168</v>
      </c>
      <c r="M29" s="374">
        <v>190171</v>
      </c>
      <c r="N29" s="172">
        <f>SUM(H44)</f>
        <v>173521</v>
      </c>
      <c r="R29" s="48"/>
      <c r="S29" s="26"/>
      <c r="T29" s="26"/>
      <c r="U29" s="26"/>
      <c r="V29" s="26"/>
    </row>
    <row r="30" spans="1:22" ht="14.25" thickBot="1" x14ac:dyDescent="0.2">
      <c r="A30" s="74">
        <v>10</v>
      </c>
      <c r="B30" s="77" t="s">
        <v>38</v>
      </c>
      <c r="C30" s="202">
        <f t="shared" si="5"/>
        <v>5811</v>
      </c>
      <c r="D30" s="89">
        <f>SUM(L13)</f>
        <v>3163</v>
      </c>
      <c r="E30" s="57">
        <f t="shared" si="3"/>
        <v>217.80359820089953</v>
      </c>
      <c r="F30" s="63">
        <f t="shared" si="4"/>
        <v>183.71798925071135</v>
      </c>
      <c r="G30" s="75"/>
      <c r="H30" s="292">
        <v>137</v>
      </c>
      <c r="I30" s="3">
        <v>7</v>
      </c>
      <c r="J30" s="33" t="s">
        <v>14</v>
      </c>
      <c r="R30" s="48"/>
      <c r="S30" s="26"/>
      <c r="T30" s="26"/>
      <c r="U30" s="26"/>
      <c r="V30" s="26"/>
    </row>
    <row r="31" spans="1:22" ht="14.25" thickBot="1" x14ac:dyDescent="0.2">
      <c r="A31" s="65"/>
      <c r="B31" s="66" t="s">
        <v>57</v>
      </c>
      <c r="C31" s="67">
        <f>SUM(H44)</f>
        <v>173521</v>
      </c>
      <c r="D31" s="67">
        <f>SUM(L14)</f>
        <v>205413</v>
      </c>
      <c r="E31" s="70">
        <f>SUM(N29/M29*100)</f>
        <v>91.244721855593127</v>
      </c>
      <c r="F31" s="63">
        <f t="shared" si="4"/>
        <v>84.474205624765716</v>
      </c>
      <c r="G31" s="71"/>
      <c r="H31" s="88">
        <v>76</v>
      </c>
      <c r="I31" s="3">
        <v>5</v>
      </c>
      <c r="J31" s="33" t="s">
        <v>12</v>
      </c>
      <c r="L31" s="32"/>
      <c r="M31" s="26"/>
      <c r="N31" s="26"/>
      <c r="R31" s="48"/>
      <c r="S31" s="26"/>
      <c r="T31" s="26"/>
      <c r="U31" s="26"/>
      <c r="V31" s="26"/>
    </row>
    <row r="32" spans="1:22" x14ac:dyDescent="0.15">
      <c r="H32" s="89">
        <v>41</v>
      </c>
      <c r="I32" s="3">
        <v>15</v>
      </c>
      <c r="J32" s="33" t="s">
        <v>20</v>
      </c>
      <c r="L32" s="32"/>
      <c r="M32" s="26"/>
      <c r="N32" s="26"/>
      <c r="R32" s="48"/>
      <c r="S32" s="26"/>
      <c r="T32" s="26"/>
      <c r="U32" s="26"/>
      <c r="V32" s="26"/>
    </row>
    <row r="33" spans="3:30" x14ac:dyDescent="0.15">
      <c r="C33" s="26"/>
      <c r="E33" s="17"/>
      <c r="H33" s="88">
        <v>27</v>
      </c>
      <c r="I33" s="3">
        <v>18</v>
      </c>
      <c r="J33" s="33" t="s">
        <v>22</v>
      </c>
      <c r="L33" s="32"/>
      <c r="M33" s="26"/>
      <c r="N33" s="26"/>
      <c r="R33" s="48"/>
      <c r="S33" s="26"/>
      <c r="T33" s="26"/>
      <c r="U33" s="26"/>
      <c r="V33" s="26"/>
    </row>
    <row r="34" spans="3:30" x14ac:dyDescent="0.15">
      <c r="H34" s="88">
        <v>16</v>
      </c>
      <c r="I34" s="3">
        <v>23</v>
      </c>
      <c r="J34" s="33" t="s">
        <v>27</v>
      </c>
      <c r="L34" s="32"/>
      <c r="M34" s="26"/>
      <c r="N34" s="26"/>
      <c r="R34" s="48"/>
      <c r="S34" s="26"/>
      <c r="T34" s="26"/>
      <c r="U34" s="26"/>
      <c r="V34" s="26"/>
    </row>
    <row r="35" spans="3:30" x14ac:dyDescent="0.15">
      <c r="C35" s="26"/>
      <c r="E35" s="17"/>
      <c r="H35" s="123">
        <v>2</v>
      </c>
      <c r="I35" s="3">
        <v>29</v>
      </c>
      <c r="J35" s="33" t="s">
        <v>54</v>
      </c>
      <c r="L35" s="32"/>
      <c r="M35" s="26"/>
      <c r="N35" s="26"/>
      <c r="R35" s="48"/>
      <c r="S35" s="26"/>
      <c r="T35" s="26"/>
      <c r="U35" s="26"/>
      <c r="V35" s="26"/>
    </row>
    <row r="36" spans="3:30" x14ac:dyDescent="0.15">
      <c r="H36" s="89">
        <v>1</v>
      </c>
      <c r="I36" s="3">
        <v>19</v>
      </c>
      <c r="J36" s="33" t="s">
        <v>23</v>
      </c>
      <c r="L36" s="32"/>
      <c r="M36" s="26"/>
      <c r="N36" s="26"/>
      <c r="R36" s="48"/>
      <c r="S36" s="26"/>
      <c r="T36" s="26"/>
      <c r="U36" s="26"/>
      <c r="V36" s="26"/>
    </row>
    <row r="37" spans="3:30" x14ac:dyDescent="0.15">
      <c r="H37" s="336">
        <v>1</v>
      </c>
      <c r="I37" s="3">
        <v>35</v>
      </c>
      <c r="J37" s="33" t="s">
        <v>36</v>
      </c>
      <c r="L37" s="32"/>
      <c r="M37" s="26"/>
      <c r="N37" s="26"/>
      <c r="R37" s="48"/>
      <c r="S37" s="26"/>
      <c r="T37" s="26"/>
      <c r="U37" s="26"/>
      <c r="V37" s="26"/>
    </row>
    <row r="38" spans="3:30" x14ac:dyDescent="0.15">
      <c r="H38" s="88">
        <v>0</v>
      </c>
      <c r="I38" s="3">
        <v>6</v>
      </c>
      <c r="J38" s="33" t="s">
        <v>13</v>
      </c>
      <c r="L38" s="32"/>
      <c r="M38" s="26"/>
      <c r="N38" s="26"/>
      <c r="R38" s="48"/>
      <c r="S38" s="26"/>
      <c r="T38" s="26"/>
      <c r="U38" s="26"/>
      <c r="V38" s="26"/>
    </row>
    <row r="39" spans="3:30" x14ac:dyDescent="0.15">
      <c r="H39" s="88">
        <v>0</v>
      </c>
      <c r="I39" s="3">
        <v>8</v>
      </c>
      <c r="J39" s="33" t="s">
        <v>15</v>
      </c>
      <c r="L39" s="32"/>
      <c r="M39" s="26"/>
      <c r="N39" s="26"/>
      <c r="R39" s="48"/>
      <c r="S39" s="26"/>
      <c r="T39" s="26"/>
      <c r="U39" s="26"/>
      <c r="V39" s="26"/>
    </row>
    <row r="40" spans="3:30" x14ac:dyDescent="0.15">
      <c r="H40" s="88">
        <v>0</v>
      </c>
      <c r="I40" s="3">
        <v>22</v>
      </c>
      <c r="J40" s="33" t="s">
        <v>26</v>
      </c>
      <c r="L40" s="32"/>
      <c r="M40" s="26"/>
      <c r="N40" s="26"/>
      <c r="R40" s="48"/>
      <c r="S40" s="26"/>
      <c r="T40" s="26"/>
      <c r="U40" s="26"/>
      <c r="V40" s="26"/>
    </row>
    <row r="41" spans="3:30" x14ac:dyDescent="0.15">
      <c r="H41" s="88">
        <v>0</v>
      </c>
      <c r="I41" s="3">
        <v>27</v>
      </c>
      <c r="J41" s="33" t="s">
        <v>31</v>
      </c>
      <c r="N41" s="26"/>
      <c r="R41" s="48"/>
      <c r="S41" s="26"/>
      <c r="T41" s="26"/>
      <c r="U41" s="26"/>
      <c r="V41" s="26"/>
    </row>
    <row r="42" spans="3:30" x14ac:dyDescent="0.15">
      <c r="H42" s="88">
        <v>0</v>
      </c>
      <c r="I42" s="3">
        <v>28</v>
      </c>
      <c r="J42" s="33" t="s">
        <v>32</v>
      </c>
      <c r="M42" s="48"/>
      <c r="N42" s="26"/>
      <c r="R42" s="48"/>
      <c r="S42" s="26"/>
      <c r="T42" s="26"/>
      <c r="U42" s="26"/>
      <c r="V42" s="26"/>
    </row>
    <row r="43" spans="3:30" x14ac:dyDescent="0.15">
      <c r="H43" s="88">
        <v>0</v>
      </c>
      <c r="I43" s="3">
        <v>30</v>
      </c>
      <c r="J43" s="33" t="s">
        <v>33</v>
      </c>
      <c r="M43" s="48"/>
      <c r="N43" s="26"/>
      <c r="R43" s="48"/>
      <c r="S43" s="30"/>
      <c r="T43" s="30"/>
      <c r="U43" s="30"/>
    </row>
    <row r="44" spans="3:30" x14ac:dyDescent="0.15">
      <c r="H44" s="120">
        <f>SUM(H4:H43)</f>
        <v>173521</v>
      </c>
      <c r="I44" s="3"/>
      <c r="J44" s="3" t="s">
        <v>48</v>
      </c>
      <c r="M44" s="48"/>
      <c r="N44" s="26"/>
      <c r="R44" s="48"/>
    </row>
    <row r="45" spans="3:30" x14ac:dyDescent="0.15">
      <c r="M45" s="48"/>
      <c r="N45" s="26"/>
    </row>
    <row r="46" spans="3:30" x14ac:dyDescent="0.15">
      <c r="M46" s="48"/>
      <c r="N46" s="26"/>
      <c r="R46" s="109"/>
    </row>
    <row r="47" spans="3:30" x14ac:dyDescent="0.15">
      <c r="M47" s="48"/>
      <c r="N47" s="26"/>
      <c r="R47" s="110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</row>
    <row r="48" spans="3:30" x14ac:dyDescent="0.15">
      <c r="H48" s="189" t="s">
        <v>189</v>
      </c>
      <c r="I48" s="3"/>
      <c r="J48" s="190" t="s">
        <v>90</v>
      </c>
      <c r="K48" s="3"/>
      <c r="L48" s="329" t="s">
        <v>188</v>
      </c>
      <c r="M48" s="48"/>
      <c r="N48" s="26"/>
      <c r="R48" s="48"/>
      <c r="S48" s="26"/>
      <c r="T48" s="26"/>
      <c r="U48" s="26"/>
      <c r="V48" s="26"/>
    </row>
    <row r="49" spans="1:22" x14ac:dyDescent="0.15">
      <c r="H49" s="95" t="s">
        <v>98</v>
      </c>
      <c r="I49" s="3"/>
      <c r="J49" s="145" t="s">
        <v>9</v>
      </c>
      <c r="K49" s="3"/>
      <c r="L49" s="329" t="s">
        <v>173</v>
      </c>
      <c r="M49" s="82"/>
      <c r="R49" s="48"/>
      <c r="S49" s="26"/>
      <c r="T49" s="26"/>
      <c r="U49" s="26"/>
      <c r="V49" s="26"/>
    </row>
    <row r="50" spans="1:22" x14ac:dyDescent="0.15">
      <c r="H50" s="425">
        <v>28623</v>
      </c>
      <c r="I50" s="3">
        <v>16</v>
      </c>
      <c r="J50" s="33" t="s">
        <v>3</v>
      </c>
      <c r="K50" s="327">
        <f>SUM(I50)</f>
        <v>16</v>
      </c>
      <c r="L50" s="330">
        <v>26407</v>
      </c>
      <c r="M50" s="45"/>
      <c r="R50" s="48"/>
      <c r="S50" s="26"/>
      <c r="T50" s="26"/>
      <c r="U50" s="26"/>
      <c r="V50" s="26"/>
    </row>
    <row r="51" spans="1:22" x14ac:dyDescent="0.15">
      <c r="H51" s="44">
        <v>8298</v>
      </c>
      <c r="I51" s="3">
        <v>33</v>
      </c>
      <c r="J51" s="33" t="s">
        <v>0</v>
      </c>
      <c r="K51" s="327">
        <f t="shared" ref="K51:K59" si="7">SUM(I51)</f>
        <v>33</v>
      </c>
      <c r="L51" s="331">
        <v>11150</v>
      </c>
      <c r="M51" s="45"/>
      <c r="R51" s="48"/>
      <c r="S51" s="26"/>
      <c r="T51" s="26"/>
      <c r="U51" s="26"/>
      <c r="V51" s="26"/>
    </row>
    <row r="52" spans="1:22" ht="14.25" thickBot="1" x14ac:dyDescent="0.2">
      <c r="H52" s="88">
        <v>6570</v>
      </c>
      <c r="I52" s="3">
        <v>26</v>
      </c>
      <c r="J52" s="33" t="s">
        <v>30</v>
      </c>
      <c r="K52" s="327">
        <f t="shared" si="7"/>
        <v>26</v>
      </c>
      <c r="L52" s="331">
        <v>6157</v>
      </c>
      <c r="M52" s="45"/>
      <c r="R52" s="48"/>
      <c r="S52" s="26"/>
      <c r="T52" s="26"/>
      <c r="U52" s="26"/>
      <c r="V52" s="26"/>
    </row>
    <row r="53" spans="1:22" x14ac:dyDescent="0.15">
      <c r="A53" s="58" t="s">
        <v>46</v>
      </c>
      <c r="B53" s="59" t="s">
        <v>53</v>
      </c>
      <c r="C53" s="59" t="s">
        <v>185</v>
      </c>
      <c r="D53" s="59" t="s">
        <v>178</v>
      </c>
      <c r="E53" s="59" t="s">
        <v>51</v>
      </c>
      <c r="F53" s="59" t="s">
        <v>50</v>
      </c>
      <c r="G53" s="60" t="s">
        <v>52</v>
      </c>
      <c r="H53" s="88">
        <v>5994</v>
      </c>
      <c r="I53" s="3">
        <v>38</v>
      </c>
      <c r="J53" s="33" t="s">
        <v>38</v>
      </c>
      <c r="K53" s="327">
        <f t="shared" si="7"/>
        <v>38</v>
      </c>
      <c r="L53" s="331">
        <v>5106</v>
      </c>
      <c r="M53" s="45"/>
      <c r="R53" s="48"/>
      <c r="S53" s="26"/>
      <c r="T53" s="26"/>
      <c r="U53" s="26"/>
      <c r="V53" s="26"/>
    </row>
    <row r="54" spans="1:22" x14ac:dyDescent="0.15">
      <c r="A54" s="61">
        <v>1</v>
      </c>
      <c r="B54" s="33" t="s">
        <v>3</v>
      </c>
      <c r="C54" s="43">
        <f>SUM(H50)</f>
        <v>28623</v>
      </c>
      <c r="D54" s="98">
        <f>SUM(L50)</f>
        <v>26407</v>
      </c>
      <c r="E54" s="52">
        <f t="shared" ref="E54:E63" si="8">SUM(N67/M67*100)</f>
        <v>125.03494670627293</v>
      </c>
      <c r="F54" s="52">
        <f t="shared" ref="F54:F61" si="9">SUM(C54/D54*100)</f>
        <v>108.3917143181732</v>
      </c>
      <c r="G54" s="62"/>
      <c r="H54" s="44">
        <v>3765</v>
      </c>
      <c r="I54" s="3">
        <v>34</v>
      </c>
      <c r="J54" s="33" t="s">
        <v>1</v>
      </c>
      <c r="K54" s="327">
        <f t="shared" si="7"/>
        <v>34</v>
      </c>
      <c r="L54" s="331">
        <v>4185</v>
      </c>
      <c r="M54" s="45"/>
      <c r="R54" s="48"/>
      <c r="S54" s="26"/>
      <c r="T54" s="26"/>
      <c r="U54" s="26"/>
      <c r="V54" s="26"/>
    </row>
    <row r="55" spans="1:22" x14ac:dyDescent="0.15">
      <c r="A55" s="61">
        <v>2</v>
      </c>
      <c r="B55" s="33" t="s">
        <v>0</v>
      </c>
      <c r="C55" s="43">
        <f t="shared" ref="C55:C63" si="10">SUM(H51)</f>
        <v>8298</v>
      </c>
      <c r="D55" s="98">
        <f t="shared" ref="D55:D63" si="11">SUM(L51)</f>
        <v>11150</v>
      </c>
      <c r="E55" s="52">
        <f t="shared" si="8"/>
        <v>128.85093167701865</v>
      </c>
      <c r="F55" s="52">
        <f t="shared" si="9"/>
        <v>74.421524663677133</v>
      </c>
      <c r="G55" s="62"/>
      <c r="H55" s="44">
        <v>1664</v>
      </c>
      <c r="I55" s="3">
        <v>25</v>
      </c>
      <c r="J55" s="33" t="s">
        <v>29</v>
      </c>
      <c r="K55" s="327">
        <f t="shared" si="7"/>
        <v>25</v>
      </c>
      <c r="L55" s="331">
        <v>877</v>
      </c>
      <c r="M55" s="45"/>
      <c r="R55" s="48"/>
      <c r="S55" s="26"/>
      <c r="T55" s="26"/>
      <c r="U55" s="26"/>
      <c r="V55" s="26"/>
    </row>
    <row r="56" spans="1:22" x14ac:dyDescent="0.15">
      <c r="A56" s="61">
        <v>3</v>
      </c>
      <c r="B56" s="33" t="s">
        <v>30</v>
      </c>
      <c r="C56" s="43">
        <f t="shared" si="10"/>
        <v>6570</v>
      </c>
      <c r="D56" s="98">
        <f t="shared" si="11"/>
        <v>6157</v>
      </c>
      <c r="E56" s="52">
        <f t="shared" si="8"/>
        <v>83.833099400280716</v>
      </c>
      <c r="F56" s="52">
        <f t="shared" si="9"/>
        <v>106.70781224622381</v>
      </c>
      <c r="G56" s="62"/>
      <c r="H56" s="44">
        <v>1166</v>
      </c>
      <c r="I56" s="3">
        <v>40</v>
      </c>
      <c r="J56" s="33" t="s">
        <v>2</v>
      </c>
      <c r="K56" s="327">
        <f t="shared" si="7"/>
        <v>40</v>
      </c>
      <c r="L56" s="331">
        <v>1218</v>
      </c>
      <c r="M56" s="45"/>
      <c r="R56" s="48"/>
      <c r="S56" s="26"/>
      <c r="T56" s="26"/>
      <c r="U56" s="26"/>
      <c r="V56" s="26"/>
    </row>
    <row r="57" spans="1:22" x14ac:dyDescent="0.15">
      <c r="A57" s="61">
        <v>4</v>
      </c>
      <c r="B57" s="33" t="s">
        <v>38</v>
      </c>
      <c r="C57" s="43">
        <f t="shared" si="10"/>
        <v>5994</v>
      </c>
      <c r="D57" s="98">
        <f t="shared" si="11"/>
        <v>5106</v>
      </c>
      <c r="E57" s="52">
        <f t="shared" si="8"/>
        <v>80.553689020292978</v>
      </c>
      <c r="F57" s="52">
        <f t="shared" si="9"/>
        <v>117.39130434782609</v>
      </c>
      <c r="G57" s="62"/>
      <c r="H57" s="88">
        <v>1069</v>
      </c>
      <c r="I57" s="3">
        <v>36</v>
      </c>
      <c r="J57" s="33" t="s">
        <v>5</v>
      </c>
      <c r="K57" s="327">
        <f t="shared" si="7"/>
        <v>36</v>
      </c>
      <c r="L57" s="331">
        <v>673</v>
      </c>
      <c r="M57" s="45"/>
      <c r="R57" s="48"/>
      <c r="S57" s="26"/>
      <c r="T57" s="26"/>
      <c r="U57" s="26"/>
      <c r="V57" s="26"/>
    </row>
    <row r="58" spans="1:22" x14ac:dyDescent="0.15">
      <c r="A58" s="61">
        <v>5</v>
      </c>
      <c r="B58" s="33" t="s">
        <v>1</v>
      </c>
      <c r="C58" s="43">
        <f t="shared" si="10"/>
        <v>3765</v>
      </c>
      <c r="D58" s="98">
        <f t="shared" si="11"/>
        <v>4185</v>
      </c>
      <c r="E58" s="52">
        <f t="shared" si="8"/>
        <v>105.02092050209204</v>
      </c>
      <c r="F58" s="52">
        <f t="shared" si="9"/>
        <v>89.964157706093189</v>
      </c>
      <c r="G58" s="72"/>
      <c r="H58" s="44">
        <v>945</v>
      </c>
      <c r="I58" s="3">
        <v>14</v>
      </c>
      <c r="J58" s="33" t="s">
        <v>19</v>
      </c>
      <c r="K58" s="327">
        <f t="shared" si="7"/>
        <v>14</v>
      </c>
      <c r="L58" s="331">
        <v>1146</v>
      </c>
      <c r="M58" s="45"/>
      <c r="R58" s="48"/>
      <c r="S58" s="26"/>
      <c r="T58" s="26"/>
      <c r="U58" s="26"/>
      <c r="V58" s="26"/>
    </row>
    <row r="59" spans="1:22" ht="14.25" thickBot="1" x14ac:dyDescent="0.2">
      <c r="A59" s="61">
        <v>6</v>
      </c>
      <c r="B59" s="33" t="s">
        <v>29</v>
      </c>
      <c r="C59" s="43">
        <f t="shared" si="10"/>
        <v>1664</v>
      </c>
      <c r="D59" s="98">
        <f t="shared" si="11"/>
        <v>877</v>
      </c>
      <c r="E59" s="52">
        <f t="shared" si="8"/>
        <v>69.740150880134109</v>
      </c>
      <c r="F59" s="52">
        <f t="shared" si="9"/>
        <v>189.73774230330673</v>
      </c>
      <c r="G59" s="62"/>
      <c r="H59" s="379">
        <v>827</v>
      </c>
      <c r="I59" s="14">
        <v>31</v>
      </c>
      <c r="J59" s="77" t="s">
        <v>105</v>
      </c>
      <c r="K59" s="328">
        <f t="shared" si="7"/>
        <v>31</v>
      </c>
      <c r="L59" s="332">
        <v>751</v>
      </c>
      <c r="M59" s="45"/>
      <c r="R59" s="48"/>
      <c r="S59" s="26"/>
      <c r="T59" s="26"/>
      <c r="U59" s="26"/>
      <c r="V59" s="26"/>
    </row>
    <row r="60" spans="1:22" ht="14.25" thickTop="1" x14ac:dyDescent="0.15">
      <c r="A60" s="61">
        <v>7</v>
      </c>
      <c r="B60" s="33" t="s">
        <v>2</v>
      </c>
      <c r="C60" s="89">
        <f t="shared" si="10"/>
        <v>1166</v>
      </c>
      <c r="D60" s="98">
        <f t="shared" si="11"/>
        <v>1218</v>
      </c>
      <c r="E60" s="52">
        <f t="shared" si="8"/>
        <v>115.55996035678891</v>
      </c>
      <c r="F60" s="52">
        <f t="shared" si="9"/>
        <v>95.730706075533661</v>
      </c>
      <c r="G60" s="62"/>
      <c r="H60" s="419">
        <v>505</v>
      </c>
      <c r="I60" s="222">
        <v>24</v>
      </c>
      <c r="J60" s="382" t="s">
        <v>28</v>
      </c>
      <c r="K60" s="367" t="s">
        <v>8</v>
      </c>
      <c r="L60" s="376">
        <v>58984</v>
      </c>
      <c r="M60" s="48"/>
      <c r="N60" s="90"/>
      <c r="R60" s="48"/>
      <c r="S60" s="90"/>
      <c r="T60" s="90"/>
      <c r="U60" s="90"/>
      <c r="V60" s="90"/>
    </row>
    <row r="61" spans="1:22" x14ac:dyDescent="0.15">
      <c r="A61" s="61">
        <v>8</v>
      </c>
      <c r="B61" s="33" t="s">
        <v>5</v>
      </c>
      <c r="C61" s="43">
        <f t="shared" si="10"/>
        <v>1069</v>
      </c>
      <c r="D61" s="98">
        <f t="shared" si="11"/>
        <v>673</v>
      </c>
      <c r="E61" s="52">
        <f t="shared" si="8"/>
        <v>54.624425140521204</v>
      </c>
      <c r="F61" s="52">
        <f t="shared" si="9"/>
        <v>158.8410104011887</v>
      </c>
      <c r="G61" s="73"/>
      <c r="H61" s="44">
        <v>315</v>
      </c>
      <c r="I61" s="3">
        <v>1</v>
      </c>
      <c r="J61" s="33" t="s">
        <v>4</v>
      </c>
      <c r="K61" s="50"/>
      <c r="M61" s="48"/>
      <c r="N61" s="26"/>
      <c r="R61" s="48"/>
      <c r="S61" s="26"/>
      <c r="T61" s="26"/>
      <c r="U61" s="26"/>
      <c r="V61" s="26"/>
    </row>
    <row r="62" spans="1:22" x14ac:dyDescent="0.15">
      <c r="A62" s="61">
        <v>9</v>
      </c>
      <c r="B62" s="33" t="s">
        <v>19</v>
      </c>
      <c r="C62" s="43">
        <f t="shared" si="10"/>
        <v>945</v>
      </c>
      <c r="D62" s="98">
        <f t="shared" si="11"/>
        <v>1146</v>
      </c>
      <c r="E62" s="52">
        <f t="shared" si="8"/>
        <v>100.85378868729988</v>
      </c>
      <c r="F62" s="52">
        <f>SUM(C62/D62*100)</f>
        <v>82.460732984293202</v>
      </c>
      <c r="G62" s="72"/>
      <c r="H62" s="44">
        <v>242</v>
      </c>
      <c r="I62" s="3">
        <v>11</v>
      </c>
      <c r="J62" s="33" t="s">
        <v>17</v>
      </c>
      <c r="K62" s="50"/>
      <c r="M62" s="48"/>
      <c r="N62" s="26"/>
      <c r="R62" s="48"/>
      <c r="S62" s="26"/>
      <c r="T62" s="26"/>
      <c r="U62" s="26"/>
      <c r="V62" s="26"/>
    </row>
    <row r="63" spans="1:22" ht="14.25" thickBot="1" x14ac:dyDescent="0.2">
      <c r="A63" s="74">
        <v>10</v>
      </c>
      <c r="B63" s="77" t="s">
        <v>63</v>
      </c>
      <c r="C63" s="43">
        <f t="shared" si="10"/>
        <v>827</v>
      </c>
      <c r="D63" s="98">
        <f t="shared" si="11"/>
        <v>751</v>
      </c>
      <c r="E63" s="57">
        <f t="shared" si="8"/>
        <v>87.513227513227505</v>
      </c>
      <c r="F63" s="52">
        <f>SUM(C63/D63*100)</f>
        <v>110.11984021304926</v>
      </c>
      <c r="G63" s="75"/>
      <c r="H63" s="44">
        <v>106</v>
      </c>
      <c r="I63" s="3">
        <v>15</v>
      </c>
      <c r="J63" s="33" t="s">
        <v>20</v>
      </c>
      <c r="K63" s="50"/>
      <c r="M63" s="48"/>
      <c r="N63" s="26"/>
      <c r="R63" s="48"/>
      <c r="S63" s="26"/>
      <c r="T63" s="26"/>
      <c r="U63" s="26"/>
      <c r="V63" s="26"/>
    </row>
    <row r="64" spans="1:22" ht="14.25" thickBot="1" x14ac:dyDescent="0.2">
      <c r="A64" s="65"/>
      <c r="B64" s="66" t="s">
        <v>58</v>
      </c>
      <c r="C64" s="67">
        <f>SUM(H90)</f>
        <v>60421</v>
      </c>
      <c r="D64" s="67">
        <f>SUM(L60)</f>
        <v>58984</v>
      </c>
      <c r="E64" s="70">
        <f>SUM(N77/M77*100)</f>
        <v>105.64958908900157</v>
      </c>
      <c r="F64" s="70">
        <f>SUM(C64/D64*100)</f>
        <v>102.43625389936253</v>
      </c>
      <c r="G64" s="71"/>
      <c r="H64" s="428">
        <v>97</v>
      </c>
      <c r="I64" s="3">
        <v>37</v>
      </c>
      <c r="J64" s="33" t="s">
        <v>37</v>
      </c>
      <c r="K64" s="50"/>
      <c r="M64" s="48"/>
      <c r="N64" s="26"/>
      <c r="R64" s="48"/>
      <c r="S64" s="26"/>
      <c r="T64" s="26"/>
      <c r="U64" s="26"/>
      <c r="V64" s="26"/>
    </row>
    <row r="65" spans="3:22" x14ac:dyDescent="0.15">
      <c r="H65" s="89">
        <v>90</v>
      </c>
      <c r="I65" s="3">
        <v>9</v>
      </c>
      <c r="J65" s="3" t="s">
        <v>164</v>
      </c>
      <c r="M65" s="48"/>
      <c r="N65" s="26"/>
      <c r="R65" s="48"/>
      <c r="S65" s="26"/>
      <c r="T65" s="26"/>
      <c r="U65" s="26"/>
      <c r="V65" s="26"/>
    </row>
    <row r="66" spans="3:22" x14ac:dyDescent="0.15">
      <c r="H66" s="44">
        <v>69</v>
      </c>
      <c r="I66" s="3">
        <v>17</v>
      </c>
      <c r="J66" s="33" t="s">
        <v>21</v>
      </c>
      <c r="L66" s="191" t="s">
        <v>90</v>
      </c>
      <c r="M66" s="343" t="s">
        <v>68</v>
      </c>
      <c r="N66" s="42" t="s">
        <v>74</v>
      </c>
      <c r="R66" s="48"/>
      <c r="S66" s="26"/>
      <c r="T66" s="26"/>
      <c r="U66" s="26"/>
      <c r="V66" s="26"/>
    </row>
    <row r="67" spans="3:22" x14ac:dyDescent="0.15">
      <c r="C67" s="26"/>
      <c r="H67" s="44">
        <v>54</v>
      </c>
      <c r="I67" s="3">
        <v>13</v>
      </c>
      <c r="J67" s="33" t="s">
        <v>7</v>
      </c>
      <c r="K67" s="3">
        <f>SUM(I50)</f>
        <v>16</v>
      </c>
      <c r="L67" s="33" t="s">
        <v>3</v>
      </c>
      <c r="M67" s="394">
        <v>22892</v>
      </c>
      <c r="N67" s="89">
        <f>SUM(H50)</f>
        <v>28623</v>
      </c>
      <c r="R67" s="48"/>
      <c r="S67" s="26"/>
      <c r="T67" s="26"/>
      <c r="U67" s="26"/>
      <c r="V67" s="26"/>
    </row>
    <row r="68" spans="3:22" x14ac:dyDescent="0.15">
      <c r="C68" s="26"/>
      <c r="H68" s="44">
        <v>18</v>
      </c>
      <c r="I68" s="3">
        <v>19</v>
      </c>
      <c r="J68" s="33" t="s">
        <v>23</v>
      </c>
      <c r="K68" s="3">
        <f t="shared" ref="K68:K76" si="12">SUM(I51)</f>
        <v>33</v>
      </c>
      <c r="L68" s="33" t="s">
        <v>0</v>
      </c>
      <c r="M68" s="395">
        <v>6440</v>
      </c>
      <c r="N68" s="89">
        <f t="shared" ref="N68:N76" si="13">SUM(H51)</f>
        <v>8298</v>
      </c>
      <c r="R68" s="48"/>
      <c r="S68" s="26"/>
      <c r="T68" s="26"/>
      <c r="U68" s="26"/>
      <c r="V68" s="26"/>
    </row>
    <row r="69" spans="3:22" x14ac:dyDescent="0.15">
      <c r="H69" s="44">
        <v>4</v>
      </c>
      <c r="I69" s="3">
        <v>23</v>
      </c>
      <c r="J69" s="33" t="s">
        <v>27</v>
      </c>
      <c r="K69" s="3">
        <f t="shared" si="12"/>
        <v>26</v>
      </c>
      <c r="L69" s="33" t="s">
        <v>30</v>
      </c>
      <c r="M69" s="395">
        <v>7837</v>
      </c>
      <c r="N69" s="89">
        <f t="shared" si="13"/>
        <v>6570</v>
      </c>
      <c r="R69" s="48"/>
      <c r="S69" s="26"/>
      <c r="T69" s="26"/>
      <c r="U69" s="26"/>
      <c r="V69" s="26"/>
    </row>
    <row r="70" spans="3:22" x14ac:dyDescent="0.15">
      <c r="H70" s="88">
        <v>0</v>
      </c>
      <c r="I70" s="3">
        <v>2</v>
      </c>
      <c r="J70" s="33" t="s">
        <v>6</v>
      </c>
      <c r="K70" s="3">
        <f t="shared" si="12"/>
        <v>38</v>
      </c>
      <c r="L70" s="33" t="s">
        <v>38</v>
      </c>
      <c r="M70" s="395">
        <v>7441</v>
      </c>
      <c r="N70" s="89">
        <f t="shared" si="13"/>
        <v>5994</v>
      </c>
      <c r="R70" s="48"/>
      <c r="S70" s="26"/>
      <c r="T70" s="26"/>
      <c r="U70" s="26"/>
      <c r="V70" s="26"/>
    </row>
    <row r="71" spans="3:22" x14ac:dyDescent="0.15">
      <c r="H71" s="88">
        <v>0</v>
      </c>
      <c r="I71" s="3">
        <v>3</v>
      </c>
      <c r="J71" s="33" t="s">
        <v>10</v>
      </c>
      <c r="K71" s="3">
        <f t="shared" si="12"/>
        <v>34</v>
      </c>
      <c r="L71" s="33" t="s">
        <v>1</v>
      </c>
      <c r="M71" s="395">
        <v>3585</v>
      </c>
      <c r="N71" s="89">
        <f t="shared" si="13"/>
        <v>3765</v>
      </c>
      <c r="R71" s="48"/>
      <c r="S71" s="26"/>
      <c r="T71" s="26"/>
      <c r="U71" s="26"/>
      <c r="V71" s="26"/>
    </row>
    <row r="72" spans="3:22" x14ac:dyDescent="0.15">
      <c r="H72" s="44">
        <v>0</v>
      </c>
      <c r="I72" s="3">
        <v>4</v>
      </c>
      <c r="J72" s="33" t="s">
        <v>11</v>
      </c>
      <c r="K72" s="3">
        <f t="shared" si="12"/>
        <v>25</v>
      </c>
      <c r="L72" s="33" t="s">
        <v>29</v>
      </c>
      <c r="M72" s="395">
        <v>2386</v>
      </c>
      <c r="N72" s="89">
        <f t="shared" si="13"/>
        <v>1664</v>
      </c>
      <c r="R72" s="48"/>
      <c r="S72" s="26"/>
      <c r="T72" s="26"/>
      <c r="U72" s="26"/>
      <c r="V72" s="26"/>
    </row>
    <row r="73" spans="3:22" x14ac:dyDescent="0.15">
      <c r="H73" s="44">
        <v>0</v>
      </c>
      <c r="I73" s="3">
        <v>5</v>
      </c>
      <c r="J73" s="33" t="s">
        <v>12</v>
      </c>
      <c r="K73" s="3">
        <f t="shared" si="12"/>
        <v>40</v>
      </c>
      <c r="L73" s="33" t="s">
        <v>2</v>
      </c>
      <c r="M73" s="395">
        <v>1009</v>
      </c>
      <c r="N73" s="89">
        <f t="shared" si="13"/>
        <v>1166</v>
      </c>
      <c r="R73" s="48"/>
      <c r="S73" s="26"/>
      <c r="T73" s="26"/>
      <c r="U73" s="26"/>
      <c r="V73" s="26"/>
    </row>
    <row r="74" spans="3:22" x14ac:dyDescent="0.15">
      <c r="H74" s="44">
        <v>0</v>
      </c>
      <c r="I74" s="3">
        <v>6</v>
      </c>
      <c r="J74" s="33" t="s">
        <v>13</v>
      </c>
      <c r="K74" s="3">
        <f t="shared" si="12"/>
        <v>36</v>
      </c>
      <c r="L74" s="33" t="s">
        <v>5</v>
      </c>
      <c r="M74" s="395">
        <v>1957</v>
      </c>
      <c r="N74" s="89">
        <f t="shared" si="13"/>
        <v>1069</v>
      </c>
      <c r="R74" s="48"/>
      <c r="S74" s="26"/>
      <c r="T74" s="26"/>
      <c r="U74" s="26"/>
      <c r="V74" s="26"/>
    </row>
    <row r="75" spans="3:22" x14ac:dyDescent="0.15">
      <c r="H75" s="44">
        <v>0</v>
      </c>
      <c r="I75" s="3">
        <v>7</v>
      </c>
      <c r="J75" s="33" t="s">
        <v>14</v>
      </c>
      <c r="K75" s="3">
        <f t="shared" si="12"/>
        <v>14</v>
      </c>
      <c r="L75" s="33" t="s">
        <v>19</v>
      </c>
      <c r="M75" s="395">
        <v>937</v>
      </c>
      <c r="N75" s="89">
        <f t="shared" si="13"/>
        <v>945</v>
      </c>
      <c r="R75" s="48"/>
      <c r="S75" s="26"/>
      <c r="T75" s="26"/>
      <c r="U75" s="26"/>
      <c r="V75" s="26"/>
    </row>
    <row r="76" spans="3:22" ht="14.25" thickBot="1" x14ac:dyDescent="0.2">
      <c r="H76" s="44">
        <v>0</v>
      </c>
      <c r="I76" s="3">
        <v>8</v>
      </c>
      <c r="J76" s="33" t="s">
        <v>15</v>
      </c>
      <c r="K76" s="14">
        <f t="shared" si="12"/>
        <v>31</v>
      </c>
      <c r="L76" s="77" t="s">
        <v>63</v>
      </c>
      <c r="M76" s="396">
        <v>945</v>
      </c>
      <c r="N76" s="167">
        <f t="shared" si="13"/>
        <v>827</v>
      </c>
      <c r="R76" s="48"/>
      <c r="S76" s="26"/>
      <c r="T76" s="26"/>
      <c r="U76" s="26"/>
      <c r="V76" s="26"/>
    </row>
    <row r="77" spans="3:22" ht="14.25" thickTop="1" x14ac:dyDescent="0.15">
      <c r="H77" s="44">
        <v>0</v>
      </c>
      <c r="I77" s="3">
        <v>10</v>
      </c>
      <c r="J77" s="33" t="s">
        <v>16</v>
      </c>
      <c r="K77" s="3"/>
      <c r="L77" s="115" t="s">
        <v>61</v>
      </c>
      <c r="M77" s="297">
        <v>57190</v>
      </c>
      <c r="N77" s="172">
        <f>SUM(H90)</f>
        <v>60421</v>
      </c>
      <c r="R77" s="48"/>
      <c r="S77" s="26"/>
      <c r="T77" s="26"/>
      <c r="U77" s="26"/>
      <c r="V77" s="26"/>
    </row>
    <row r="78" spans="3:22" x14ac:dyDescent="0.15">
      <c r="H78" s="43">
        <v>0</v>
      </c>
      <c r="I78" s="3">
        <v>12</v>
      </c>
      <c r="J78" s="33" t="s">
        <v>18</v>
      </c>
      <c r="R78" s="48"/>
      <c r="S78" s="26"/>
      <c r="T78" s="26"/>
      <c r="U78" s="26"/>
      <c r="V78" s="26"/>
    </row>
    <row r="79" spans="3:22" x14ac:dyDescent="0.15">
      <c r="H79" s="44">
        <v>0</v>
      </c>
      <c r="I79" s="3">
        <v>18</v>
      </c>
      <c r="J79" s="33" t="s">
        <v>22</v>
      </c>
      <c r="R79" s="48"/>
      <c r="S79" s="26"/>
      <c r="T79" s="26"/>
      <c r="U79" s="26"/>
      <c r="V79" s="26"/>
    </row>
    <row r="80" spans="3:22" x14ac:dyDescent="0.15">
      <c r="H80" s="123">
        <v>0</v>
      </c>
      <c r="I80" s="3">
        <v>20</v>
      </c>
      <c r="J80" s="33" t="s">
        <v>24</v>
      </c>
      <c r="R80" s="48"/>
      <c r="S80" s="26"/>
      <c r="T80" s="26"/>
      <c r="U80" s="26"/>
      <c r="V80" s="26"/>
    </row>
    <row r="81" spans="8:22" x14ac:dyDescent="0.15">
      <c r="H81" s="43">
        <v>0</v>
      </c>
      <c r="I81" s="3">
        <v>21</v>
      </c>
      <c r="J81" s="33" t="s">
        <v>71</v>
      </c>
      <c r="R81" s="48"/>
      <c r="S81" s="26"/>
      <c r="T81" s="26"/>
      <c r="U81" s="26"/>
      <c r="V81" s="26"/>
    </row>
    <row r="82" spans="8:22" x14ac:dyDescent="0.15">
      <c r="H82" s="292">
        <v>0</v>
      </c>
      <c r="I82" s="3">
        <v>22</v>
      </c>
      <c r="J82" s="33" t="s">
        <v>26</v>
      </c>
      <c r="R82" s="48"/>
      <c r="S82" s="26"/>
      <c r="T82" s="26"/>
      <c r="U82" s="26"/>
      <c r="V82" s="26"/>
    </row>
    <row r="83" spans="8:22" x14ac:dyDescent="0.15">
      <c r="H83" s="44">
        <v>0</v>
      </c>
      <c r="I83" s="3">
        <v>27</v>
      </c>
      <c r="J83" s="33" t="s">
        <v>31</v>
      </c>
      <c r="R83" s="48"/>
      <c r="S83" s="26"/>
      <c r="T83" s="26"/>
      <c r="U83" s="26"/>
      <c r="V83" s="26"/>
    </row>
    <row r="84" spans="8:22" x14ac:dyDescent="0.15">
      <c r="H84" s="44">
        <v>0</v>
      </c>
      <c r="I84" s="3">
        <v>28</v>
      </c>
      <c r="J84" s="33" t="s">
        <v>32</v>
      </c>
      <c r="R84" s="48"/>
      <c r="S84" s="26"/>
      <c r="T84" s="26"/>
      <c r="U84" s="26"/>
      <c r="V84" s="26"/>
    </row>
    <row r="85" spans="8:22" x14ac:dyDescent="0.15">
      <c r="H85" s="88">
        <v>0</v>
      </c>
      <c r="I85" s="3">
        <v>29</v>
      </c>
      <c r="J85" s="33" t="s">
        <v>54</v>
      </c>
      <c r="R85" s="48"/>
      <c r="S85" s="26"/>
      <c r="T85" s="26"/>
      <c r="U85" s="26"/>
      <c r="V85" s="26"/>
    </row>
    <row r="86" spans="8:22" x14ac:dyDescent="0.15">
      <c r="H86" s="44">
        <v>0</v>
      </c>
      <c r="I86" s="3">
        <v>30</v>
      </c>
      <c r="J86" s="33" t="s">
        <v>33</v>
      </c>
      <c r="R86" s="48"/>
      <c r="S86" s="26"/>
      <c r="T86" s="26"/>
      <c r="U86" s="26"/>
      <c r="V86" s="26"/>
    </row>
    <row r="87" spans="8:22" x14ac:dyDescent="0.15">
      <c r="H87" s="44">
        <v>0</v>
      </c>
      <c r="I87" s="3">
        <v>32</v>
      </c>
      <c r="J87" s="33" t="s">
        <v>35</v>
      </c>
      <c r="R87" s="48"/>
      <c r="S87" s="26"/>
      <c r="T87" s="26"/>
      <c r="U87" s="26"/>
      <c r="V87" s="26"/>
    </row>
    <row r="88" spans="8:22" x14ac:dyDescent="0.15">
      <c r="H88" s="44">
        <v>0</v>
      </c>
      <c r="I88" s="3">
        <v>35</v>
      </c>
      <c r="J88" s="33" t="s">
        <v>36</v>
      </c>
      <c r="R88" s="48"/>
      <c r="S88" s="30"/>
      <c r="T88" s="30"/>
    </row>
    <row r="89" spans="8:22" x14ac:dyDescent="0.15">
      <c r="H89" s="88">
        <v>0</v>
      </c>
      <c r="I89" s="3">
        <v>39</v>
      </c>
      <c r="J89" s="33" t="s">
        <v>39</v>
      </c>
      <c r="R89" s="48"/>
    </row>
    <row r="90" spans="8:22" x14ac:dyDescent="0.15">
      <c r="H90" s="118">
        <f>SUM(H50:H89)</f>
        <v>60421</v>
      </c>
      <c r="I90" s="3"/>
      <c r="J90" s="3" t="s">
        <v>48</v>
      </c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4340-8B1B-4A3D-936D-A321353451DD}">
  <sheetPr>
    <tabColor indexed="53"/>
  </sheetPr>
  <dimension ref="A1:AD90"/>
  <sheetViews>
    <sheetView zoomScaleNormal="100" workbookViewId="0">
      <selection activeCell="N33" sqref="N33"/>
    </sheetView>
  </sheetViews>
  <sheetFormatPr defaultRowHeight="13.5" customHeight="1" x14ac:dyDescent="0.15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customWidth="1"/>
    <col min="14" max="14" width="14.25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 x14ac:dyDescent="0.2">
      <c r="H1" s="161" t="s">
        <v>69</v>
      </c>
      <c r="I1" t="s">
        <v>49</v>
      </c>
      <c r="J1" s="46"/>
      <c r="L1" s="47"/>
      <c r="N1" s="47"/>
      <c r="O1" s="48"/>
      <c r="R1" s="109"/>
    </row>
    <row r="2" spans="8:30" ht="13.5" customHeight="1" x14ac:dyDescent="0.15">
      <c r="H2" s="293" t="s">
        <v>194</v>
      </c>
      <c r="I2" s="3"/>
      <c r="J2" s="183" t="s">
        <v>69</v>
      </c>
      <c r="K2" s="81"/>
      <c r="L2" s="319" t="s">
        <v>193</v>
      </c>
      <c r="N2" s="48"/>
      <c r="O2" s="1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8:30" ht="13.5" customHeight="1" x14ac:dyDescent="0.15">
      <c r="H3" s="23" t="s">
        <v>98</v>
      </c>
      <c r="I3" s="3"/>
      <c r="J3" s="145" t="s">
        <v>9</v>
      </c>
      <c r="K3" s="81"/>
      <c r="L3" s="320" t="s">
        <v>98</v>
      </c>
      <c r="N3" s="48"/>
      <c r="O3" s="1"/>
      <c r="R3" s="48"/>
      <c r="S3" s="26"/>
      <c r="T3" s="26"/>
      <c r="U3" s="26"/>
      <c r="V3" s="26"/>
    </row>
    <row r="4" spans="8:30" ht="13.5" customHeight="1" x14ac:dyDescent="0.15">
      <c r="H4" s="89">
        <v>38729</v>
      </c>
      <c r="I4" s="3">
        <v>33</v>
      </c>
      <c r="J4" s="161" t="s">
        <v>0</v>
      </c>
      <c r="K4" s="121">
        <f>SUM(I4)</f>
        <v>33</v>
      </c>
      <c r="L4" s="312">
        <v>22782</v>
      </c>
      <c r="M4" s="96"/>
      <c r="N4" s="94"/>
      <c r="O4" s="1"/>
      <c r="R4" s="48"/>
      <c r="S4" s="26"/>
      <c r="T4" s="26"/>
      <c r="U4" s="26"/>
      <c r="V4" s="26"/>
    </row>
    <row r="5" spans="8:30" ht="13.5" customHeight="1" x14ac:dyDescent="0.15">
      <c r="H5" s="88">
        <v>10834</v>
      </c>
      <c r="I5" s="3">
        <v>34</v>
      </c>
      <c r="J5" s="161" t="s">
        <v>1</v>
      </c>
      <c r="K5" s="121">
        <f t="shared" ref="K5:K13" si="0">SUM(I5)</f>
        <v>34</v>
      </c>
      <c r="L5" s="313">
        <v>10152</v>
      </c>
      <c r="M5" s="96"/>
      <c r="N5" s="94"/>
      <c r="O5" s="1"/>
      <c r="R5" s="48"/>
      <c r="S5" s="26"/>
      <c r="T5" s="26"/>
      <c r="U5" s="26"/>
      <c r="V5" s="26"/>
    </row>
    <row r="6" spans="8:30" ht="13.5" customHeight="1" x14ac:dyDescent="0.15">
      <c r="H6" s="88">
        <v>10357</v>
      </c>
      <c r="I6" s="3">
        <v>9</v>
      </c>
      <c r="J6" s="3" t="s">
        <v>163</v>
      </c>
      <c r="K6" s="121">
        <f t="shared" si="0"/>
        <v>9</v>
      </c>
      <c r="L6" s="313">
        <v>9996</v>
      </c>
      <c r="M6" s="96"/>
      <c r="O6" s="1"/>
      <c r="R6" s="48"/>
      <c r="S6" s="26"/>
      <c r="T6" s="26"/>
      <c r="U6" s="26"/>
      <c r="V6" s="26"/>
    </row>
    <row r="7" spans="8:30" ht="13.5" customHeight="1" x14ac:dyDescent="0.15">
      <c r="H7" s="292">
        <v>9650</v>
      </c>
      <c r="I7" s="3">
        <v>13</v>
      </c>
      <c r="J7" s="161" t="s">
        <v>7</v>
      </c>
      <c r="K7" s="121">
        <f t="shared" si="0"/>
        <v>13</v>
      </c>
      <c r="L7" s="313">
        <v>11664</v>
      </c>
      <c r="M7" s="96"/>
      <c r="O7" s="1"/>
      <c r="R7" s="48"/>
      <c r="S7" s="26"/>
      <c r="T7" s="26"/>
      <c r="U7" s="26"/>
      <c r="V7" s="26"/>
    </row>
    <row r="8" spans="8:30" ht="13.5" customHeight="1" x14ac:dyDescent="0.15">
      <c r="H8" s="88">
        <v>6152</v>
      </c>
      <c r="I8" s="3">
        <v>24</v>
      </c>
      <c r="J8" s="161" t="s">
        <v>28</v>
      </c>
      <c r="K8" s="121">
        <f t="shared" si="0"/>
        <v>24</v>
      </c>
      <c r="L8" s="313">
        <v>5526</v>
      </c>
      <c r="M8" s="96"/>
      <c r="N8" s="94"/>
      <c r="O8" s="1"/>
      <c r="R8" s="48"/>
      <c r="S8" s="26"/>
      <c r="T8" s="26"/>
      <c r="U8" s="26"/>
      <c r="V8" s="26"/>
    </row>
    <row r="9" spans="8:30" ht="13.5" customHeight="1" x14ac:dyDescent="0.15">
      <c r="H9" s="88">
        <v>4526</v>
      </c>
      <c r="I9" s="3">
        <v>25</v>
      </c>
      <c r="J9" s="161" t="s">
        <v>29</v>
      </c>
      <c r="K9" s="121">
        <f t="shared" si="0"/>
        <v>25</v>
      </c>
      <c r="L9" s="313">
        <v>7909</v>
      </c>
      <c r="M9" s="96"/>
      <c r="O9" s="1"/>
      <c r="R9" s="48"/>
      <c r="S9" s="26"/>
      <c r="T9" s="26"/>
      <c r="U9" s="26"/>
      <c r="V9" s="26"/>
    </row>
    <row r="10" spans="8:30" ht="13.5" customHeight="1" x14ac:dyDescent="0.15">
      <c r="H10" s="88">
        <v>2449</v>
      </c>
      <c r="I10" s="3">
        <v>12</v>
      </c>
      <c r="J10" s="161" t="s">
        <v>18</v>
      </c>
      <c r="K10" s="121">
        <f t="shared" si="0"/>
        <v>12</v>
      </c>
      <c r="L10" s="313">
        <v>2464</v>
      </c>
      <c r="M10" s="96"/>
      <c r="O10" s="1"/>
      <c r="R10" s="48"/>
      <c r="S10" s="26"/>
      <c r="T10" s="26"/>
      <c r="U10" s="26"/>
      <c r="V10" s="26"/>
    </row>
    <row r="11" spans="8:30" ht="13.5" customHeight="1" x14ac:dyDescent="0.15">
      <c r="H11" s="88">
        <v>2017</v>
      </c>
      <c r="I11" s="3">
        <v>20</v>
      </c>
      <c r="J11" s="161" t="s">
        <v>24</v>
      </c>
      <c r="K11" s="121">
        <f t="shared" si="0"/>
        <v>20</v>
      </c>
      <c r="L11" s="313">
        <v>1100</v>
      </c>
      <c r="M11" s="96"/>
      <c r="O11" s="1"/>
      <c r="R11" s="48"/>
      <c r="S11" s="26"/>
      <c r="T11" s="26"/>
      <c r="U11" s="26"/>
      <c r="V11" s="26"/>
    </row>
    <row r="12" spans="8:30" ht="13.5" customHeight="1" x14ac:dyDescent="0.15">
      <c r="H12" s="88">
        <v>1320</v>
      </c>
      <c r="I12" s="3">
        <v>40</v>
      </c>
      <c r="J12" s="161" t="s">
        <v>2</v>
      </c>
      <c r="K12" s="121">
        <f t="shared" si="0"/>
        <v>40</v>
      </c>
      <c r="L12" s="313">
        <v>583</v>
      </c>
      <c r="M12" s="96"/>
      <c r="R12" s="48"/>
      <c r="S12" s="26"/>
      <c r="T12" s="26"/>
      <c r="U12" s="90"/>
      <c r="V12" s="26"/>
    </row>
    <row r="13" spans="8:30" ht="13.5" customHeight="1" thickBot="1" x14ac:dyDescent="0.2">
      <c r="H13" s="167">
        <v>1246</v>
      </c>
      <c r="I13" s="14">
        <v>36</v>
      </c>
      <c r="J13" s="163" t="s">
        <v>5</v>
      </c>
      <c r="K13" s="182">
        <f t="shared" si="0"/>
        <v>36</v>
      </c>
      <c r="L13" s="321">
        <v>1451</v>
      </c>
      <c r="M13" s="96"/>
      <c r="N13" s="97"/>
      <c r="R13" s="48"/>
      <c r="S13" s="26"/>
      <c r="T13" s="26"/>
      <c r="U13" s="26"/>
      <c r="V13" s="26"/>
    </row>
    <row r="14" spans="8:30" ht="13.5" customHeight="1" thickTop="1" x14ac:dyDescent="0.15">
      <c r="H14" s="378">
        <v>1124</v>
      </c>
      <c r="I14" s="222">
        <v>16</v>
      </c>
      <c r="J14" s="223" t="s">
        <v>3</v>
      </c>
      <c r="K14" s="81" t="s">
        <v>8</v>
      </c>
      <c r="L14" s="322">
        <v>82088</v>
      </c>
      <c r="N14" s="48"/>
      <c r="R14" s="48"/>
      <c r="S14" s="26"/>
      <c r="T14" s="26"/>
      <c r="U14" s="26"/>
      <c r="V14" s="26"/>
    </row>
    <row r="15" spans="8:30" ht="13.5" customHeight="1" x14ac:dyDescent="0.15">
      <c r="H15" s="292">
        <v>1092</v>
      </c>
      <c r="I15" s="3">
        <v>17</v>
      </c>
      <c r="J15" s="161" t="s">
        <v>21</v>
      </c>
      <c r="K15" s="50"/>
      <c r="L15" s="26"/>
      <c r="N15" s="32"/>
      <c r="R15" s="48"/>
      <c r="S15" s="26"/>
      <c r="T15" s="26"/>
      <c r="U15" s="26"/>
      <c r="V15" s="26"/>
    </row>
    <row r="16" spans="8:30" ht="13.5" customHeight="1" x14ac:dyDescent="0.15">
      <c r="H16" s="88">
        <v>843</v>
      </c>
      <c r="I16" s="3">
        <v>22</v>
      </c>
      <c r="J16" s="161" t="s">
        <v>26</v>
      </c>
      <c r="K16" s="50"/>
      <c r="R16" s="48"/>
      <c r="S16" s="26"/>
      <c r="T16" s="26"/>
      <c r="U16" s="26"/>
      <c r="V16" s="26"/>
    </row>
    <row r="17" spans="1:22" ht="13.5" customHeight="1" x14ac:dyDescent="0.15">
      <c r="H17" s="88">
        <v>654</v>
      </c>
      <c r="I17" s="3">
        <v>1</v>
      </c>
      <c r="J17" s="161" t="s">
        <v>4</v>
      </c>
      <c r="K17" s="45"/>
      <c r="L17" s="26"/>
      <c r="R17" s="48"/>
      <c r="S17" s="26"/>
      <c r="T17" s="26"/>
      <c r="U17" s="26"/>
      <c r="V17" s="26"/>
    </row>
    <row r="18" spans="1:22" ht="13.5" customHeight="1" x14ac:dyDescent="0.15">
      <c r="H18" s="123">
        <v>548</v>
      </c>
      <c r="I18" s="3">
        <v>18</v>
      </c>
      <c r="J18" s="161" t="s">
        <v>22</v>
      </c>
      <c r="K18" s="45"/>
      <c r="L18" s="26"/>
      <c r="R18" s="48"/>
      <c r="S18" s="26"/>
      <c r="T18" s="26"/>
      <c r="U18" s="26"/>
      <c r="V18" s="26"/>
    </row>
    <row r="19" spans="1:22" ht="13.5" customHeight="1" x14ac:dyDescent="0.15">
      <c r="H19" s="410">
        <v>542</v>
      </c>
      <c r="I19" s="3">
        <v>21</v>
      </c>
      <c r="J19" s="161" t="s">
        <v>25</v>
      </c>
      <c r="L19" s="32" t="s">
        <v>69</v>
      </c>
      <c r="M19" s="93" t="s">
        <v>62</v>
      </c>
      <c r="N19" s="42" t="s">
        <v>74</v>
      </c>
      <c r="R19" s="48"/>
      <c r="S19" s="26"/>
      <c r="T19" s="26"/>
      <c r="U19" s="26"/>
      <c r="V19" s="26"/>
    </row>
    <row r="20" spans="1:22" ht="13.5" customHeight="1" thickBot="1" x14ac:dyDescent="0.2">
      <c r="H20" s="88">
        <v>533</v>
      </c>
      <c r="I20" s="3">
        <v>6</v>
      </c>
      <c r="J20" s="161" t="s">
        <v>13</v>
      </c>
      <c r="K20" s="121">
        <f>SUM(I4)</f>
        <v>33</v>
      </c>
      <c r="L20" s="161" t="s">
        <v>0</v>
      </c>
      <c r="M20" s="323">
        <v>43403</v>
      </c>
      <c r="N20" s="89">
        <f>SUM(H4)</f>
        <v>38729</v>
      </c>
      <c r="R20" s="48"/>
      <c r="S20" s="26"/>
      <c r="T20" s="26"/>
      <c r="U20" s="26"/>
      <c r="V20" s="26"/>
    </row>
    <row r="21" spans="1:22" ht="13.5" customHeight="1" x14ac:dyDescent="0.15">
      <c r="A21" s="58" t="s">
        <v>46</v>
      </c>
      <c r="B21" s="59" t="s">
        <v>47</v>
      </c>
      <c r="C21" s="59" t="s">
        <v>185</v>
      </c>
      <c r="D21" s="59" t="s">
        <v>178</v>
      </c>
      <c r="E21" s="59" t="s">
        <v>41</v>
      </c>
      <c r="F21" s="59" t="s">
        <v>50</v>
      </c>
      <c r="G21" s="60" t="s">
        <v>52</v>
      </c>
      <c r="H21" s="88">
        <v>483</v>
      </c>
      <c r="I21" s="3">
        <v>26</v>
      </c>
      <c r="J21" s="161" t="s">
        <v>30</v>
      </c>
      <c r="K21" s="121">
        <f t="shared" ref="K21:K29" si="1">SUM(I5)</f>
        <v>34</v>
      </c>
      <c r="L21" s="161" t="s">
        <v>1</v>
      </c>
      <c r="M21" s="324">
        <v>10051</v>
      </c>
      <c r="N21" s="89">
        <f t="shared" ref="N21:N29" si="2">SUM(H5)</f>
        <v>10834</v>
      </c>
      <c r="R21" s="48"/>
      <c r="S21" s="26"/>
      <c r="T21" s="26"/>
      <c r="U21" s="26"/>
      <c r="V21" s="26"/>
    </row>
    <row r="22" spans="1:22" ht="13.5" customHeight="1" x14ac:dyDescent="0.15">
      <c r="A22" s="61">
        <v>1</v>
      </c>
      <c r="B22" s="161" t="s">
        <v>0</v>
      </c>
      <c r="C22" s="43">
        <f>SUM(H4)</f>
        <v>38729</v>
      </c>
      <c r="D22" s="98">
        <f>SUM(L4)</f>
        <v>22782</v>
      </c>
      <c r="E22" s="55">
        <f t="shared" ref="E22:E31" si="3">SUM(N20/M20*100)</f>
        <v>89.231159136465223</v>
      </c>
      <c r="F22" s="52">
        <f t="shared" ref="F22:F32" si="4">SUM(C22/D22*100)</f>
        <v>169.99824422789922</v>
      </c>
      <c r="G22" s="62"/>
      <c r="H22" s="88">
        <v>343</v>
      </c>
      <c r="I22" s="3">
        <v>31</v>
      </c>
      <c r="J22" s="3" t="s">
        <v>63</v>
      </c>
      <c r="K22" s="121">
        <f t="shared" si="1"/>
        <v>9</v>
      </c>
      <c r="L22" s="3" t="s">
        <v>163</v>
      </c>
      <c r="M22" s="324">
        <v>10471</v>
      </c>
      <c r="N22" s="89">
        <f t="shared" si="2"/>
        <v>10357</v>
      </c>
      <c r="R22" s="48"/>
      <c r="S22" s="26"/>
      <c r="T22" s="26"/>
      <c r="U22" s="26"/>
      <c r="V22" s="26"/>
    </row>
    <row r="23" spans="1:22" ht="13.5" customHeight="1" x14ac:dyDescent="0.15">
      <c r="A23" s="61">
        <v>2</v>
      </c>
      <c r="B23" s="161" t="s">
        <v>1</v>
      </c>
      <c r="C23" s="43">
        <f t="shared" ref="C23:C31" si="5">SUM(H5)</f>
        <v>10834</v>
      </c>
      <c r="D23" s="98">
        <f t="shared" ref="D23:D31" si="6">SUM(L5)</f>
        <v>10152</v>
      </c>
      <c r="E23" s="55">
        <f t="shared" si="3"/>
        <v>107.79026962491294</v>
      </c>
      <c r="F23" s="52">
        <f t="shared" si="4"/>
        <v>106.71788810086682</v>
      </c>
      <c r="G23" s="62"/>
      <c r="H23" s="88">
        <v>283</v>
      </c>
      <c r="I23" s="3">
        <v>38</v>
      </c>
      <c r="J23" s="161" t="s">
        <v>38</v>
      </c>
      <c r="K23" s="121">
        <f t="shared" si="1"/>
        <v>13</v>
      </c>
      <c r="L23" s="161" t="s">
        <v>7</v>
      </c>
      <c r="M23" s="324">
        <v>10101</v>
      </c>
      <c r="N23" s="89">
        <f t="shared" si="2"/>
        <v>9650</v>
      </c>
      <c r="R23" s="48"/>
      <c r="S23" s="26"/>
      <c r="T23" s="26"/>
      <c r="U23" s="26"/>
      <c r="V23" s="26"/>
    </row>
    <row r="24" spans="1:22" ht="13.5" customHeight="1" x14ac:dyDescent="0.15">
      <c r="A24" s="61">
        <v>3</v>
      </c>
      <c r="B24" s="3" t="s">
        <v>163</v>
      </c>
      <c r="C24" s="43">
        <f t="shared" si="5"/>
        <v>10357</v>
      </c>
      <c r="D24" s="98">
        <f t="shared" si="6"/>
        <v>9996</v>
      </c>
      <c r="E24" s="55">
        <f t="shared" si="3"/>
        <v>98.911278769936018</v>
      </c>
      <c r="F24" s="52">
        <f t="shared" si="4"/>
        <v>103.61144457783114</v>
      </c>
      <c r="G24" s="62"/>
      <c r="H24" s="88">
        <v>182</v>
      </c>
      <c r="I24" s="3">
        <v>14</v>
      </c>
      <c r="J24" s="161" t="s">
        <v>19</v>
      </c>
      <c r="K24" s="121">
        <f t="shared" si="1"/>
        <v>24</v>
      </c>
      <c r="L24" s="161" t="s">
        <v>28</v>
      </c>
      <c r="M24" s="324">
        <v>6053</v>
      </c>
      <c r="N24" s="89">
        <f t="shared" si="2"/>
        <v>6152</v>
      </c>
      <c r="R24" s="48"/>
      <c r="S24" s="26"/>
      <c r="T24" s="26"/>
      <c r="U24" s="26"/>
      <c r="V24" s="26"/>
    </row>
    <row r="25" spans="1:22" ht="13.5" customHeight="1" x14ac:dyDescent="0.15">
      <c r="A25" s="61">
        <v>4</v>
      </c>
      <c r="B25" s="161" t="s">
        <v>7</v>
      </c>
      <c r="C25" s="43">
        <f t="shared" si="5"/>
        <v>9650</v>
      </c>
      <c r="D25" s="98">
        <f t="shared" si="6"/>
        <v>11664</v>
      </c>
      <c r="E25" s="55">
        <f t="shared" si="3"/>
        <v>95.535095535095536</v>
      </c>
      <c r="F25" s="52">
        <f t="shared" si="4"/>
        <v>82.733196159122073</v>
      </c>
      <c r="G25" s="62"/>
      <c r="H25" s="88">
        <v>111</v>
      </c>
      <c r="I25" s="3">
        <v>11</v>
      </c>
      <c r="J25" s="161" t="s">
        <v>17</v>
      </c>
      <c r="K25" s="121">
        <f t="shared" si="1"/>
        <v>25</v>
      </c>
      <c r="L25" s="161" t="s">
        <v>29</v>
      </c>
      <c r="M25" s="324">
        <v>4519</v>
      </c>
      <c r="N25" s="89">
        <f t="shared" si="2"/>
        <v>4526</v>
      </c>
      <c r="R25" s="48"/>
      <c r="S25" s="26"/>
      <c r="T25" s="26"/>
      <c r="U25" s="26"/>
      <c r="V25" s="26"/>
    </row>
    <row r="26" spans="1:22" ht="13.5" customHeight="1" x14ac:dyDescent="0.15">
      <c r="A26" s="61">
        <v>5</v>
      </c>
      <c r="B26" s="161" t="s">
        <v>28</v>
      </c>
      <c r="C26" s="43">
        <f t="shared" si="5"/>
        <v>6152</v>
      </c>
      <c r="D26" s="98">
        <f t="shared" si="6"/>
        <v>5526</v>
      </c>
      <c r="E26" s="55">
        <f t="shared" si="3"/>
        <v>101.63555261853628</v>
      </c>
      <c r="F26" s="52">
        <f t="shared" si="4"/>
        <v>111.32826637712631</v>
      </c>
      <c r="G26" s="72"/>
      <c r="H26" s="88">
        <v>104</v>
      </c>
      <c r="I26" s="3">
        <v>2</v>
      </c>
      <c r="J26" s="161" t="s">
        <v>6</v>
      </c>
      <c r="K26" s="121">
        <f t="shared" si="1"/>
        <v>12</v>
      </c>
      <c r="L26" s="161" t="s">
        <v>18</v>
      </c>
      <c r="M26" s="324">
        <v>2844</v>
      </c>
      <c r="N26" s="89">
        <f t="shared" si="2"/>
        <v>2449</v>
      </c>
      <c r="R26" s="48"/>
      <c r="S26" s="26"/>
      <c r="T26" s="26"/>
      <c r="U26" s="26"/>
      <c r="V26" s="26"/>
    </row>
    <row r="27" spans="1:22" ht="13.5" customHeight="1" x14ac:dyDescent="0.15">
      <c r="A27" s="61">
        <v>6</v>
      </c>
      <c r="B27" s="161" t="s">
        <v>29</v>
      </c>
      <c r="C27" s="43">
        <f t="shared" si="5"/>
        <v>4526</v>
      </c>
      <c r="D27" s="98">
        <f t="shared" si="6"/>
        <v>7909</v>
      </c>
      <c r="E27" s="55">
        <f t="shared" si="3"/>
        <v>100.15490152688649</v>
      </c>
      <c r="F27" s="52">
        <f t="shared" si="4"/>
        <v>57.225945125806042</v>
      </c>
      <c r="G27" s="76"/>
      <c r="H27" s="88">
        <v>24</v>
      </c>
      <c r="I27" s="3">
        <v>5</v>
      </c>
      <c r="J27" s="161" t="s">
        <v>12</v>
      </c>
      <c r="K27" s="121">
        <f t="shared" si="1"/>
        <v>20</v>
      </c>
      <c r="L27" s="161" t="s">
        <v>24</v>
      </c>
      <c r="M27" s="324">
        <v>2414</v>
      </c>
      <c r="N27" s="89">
        <f t="shared" si="2"/>
        <v>2017</v>
      </c>
      <c r="R27" s="48"/>
      <c r="S27" s="26"/>
      <c r="T27" s="26"/>
      <c r="U27" s="26"/>
      <c r="V27" s="26"/>
    </row>
    <row r="28" spans="1:22" ht="13.5" customHeight="1" x14ac:dyDescent="0.15">
      <c r="A28" s="61">
        <v>7</v>
      </c>
      <c r="B28" s="161" t="s">
        <v>18</v>
      </c>
      <c r="C28" s="43">
        <f t="shared" si="5"/>
        <v>2449</v>
      </c>
      <c r="D28" s="98">
        <f t="shared" si="6"/>
        <v>2464</v>
      </c>
      <c r="E28" s="55">
        <f t="shared" si="3"/>
        <v>86.111111111111114</v>
      </c>
      <c r="F28" s="52">
        <f t="shared" si="4"/>
        <v>99.391233766233768</v>
      </c>
      <c r="G28" s="62"/>
      <c r="H28" s="88">
        <v>15</v>
      </c>
      <c r="I28" s="3">
        <v>27</v>
      </c>
      <c r="J28" s="161" t="s">
        <v>31</v>
      </c>
      <c r="K28" s="121">
        <f t="shared" si="1"/>
        <v>40</v>
      </c>
      <c r="L28" s="161" t="s">
        <v>2</v>
      </c>
      <c r="M28" s="324">
        <v>1231</v>
      </c>
      <c r="N28" s="89">
        <f t="shared" si="2"/>
        <v>1320</v>
      </c>
      <c r="R28" s="48"/>
      <c r="S28" s="26"/>
      <c r="T28" s="26"/>
      <c r="U28" s="26"/>
      <c r="V28" s="26"/>
    </row>
    <row r="29" spans="1:22" ht="13.5" customHeight="1" thickBot="1" x14ac:dyDescent="0.2">
      <c r="A29" s="61">
        <v>8</v>
      </c>
      <c r="B29" s="161" t="s">
        <v>24</v>
      </c>
      <c r="C29" s="43">
        <f t="shared" si="5"/>
        <v>2017</v>
      </c>
      <c r="D29" s="98">
        <f t="shared" si="6"/>
        <v>1100</v>
      </c>
      <c r="E29" s="55">
        <f t="shared" si="3"/>
        <v>83.554266777133392</v>
      </c>
      <c r="F29" s="52">
        <f t="shared" si="4"/>
        <v>183.36363636363637</v>
      </c>
      <c r="G29" s="73"/>
      <c r="H29" s="88">
        <v>13</v>
      </c>
      <c r="I29" s="3">
        <v>29</v>
      </c>
      <c r="J29" s="161" t="s">
        <v>54</v>
      </c>
      <c r="K29" s="182">
        <f t="shared" si="1"/>
        <v>36</v>
      </c>
      <c r="L29" s="163" t="s">
        <v>5</v>
      </c>
      <c r="M29" s="325">
        <v>1098</v>
      </c>
      <c r="N29" s="89">
        <f t="shared" si="2"/>
        <v>1246</v>
      </c>
      <c r="R29" s="48"/>
      <c r="S29" s="26"/>
      <c r="T29" s="26"/>
      <c r="U29" s="26"/>
      <c r="V29" s="26"/>
    </row>
    <row r="30" spans="1:22" ht="13.5" customHeight="1" thickTop="1" x14ac:dyDescent="0.15">
      <c r="A30" s="61">
        <v>9</v>
      </c>
      <c r="B30" s="161" t="s">
        <v>2</v>
      </c>
      <c r="C30" s="43">
        <f t="shared" si="5"/>
        <v>1320</v>
      </c>
      <c r="D30" s="98">
        <f t="shared" si="6"/>
        <v>583</v>
      </c>
      <c r="E30" s="55">
        <f t="shared" si="3"/>
        <v>107.22989439480098</v>
      </c>
      <c r="F30" s="52">
        <f t="shared" si="4"/>
        <v>226.41509433962264</v>
      </c>
      <c r="G30" s="72"/>
      <c r="H30" s="292">
        <v>10</v>
      </c>
      <c r="I30" s="3">
        <v>32</v>
      </c>
      <c r="J30" s="161" t="s">
        <v>35</v>
      </c>
      <c r="K30" s="115"/>
      <c r="L30" s="335" t="s">
        <v>106</v>
      </c>
      <c r="M30" s="326">
        <v>100223</v>
      </c>
      <c r="N30" s="89">
        <f>SUM(H44)</f>
        <v>94189</v>
      </c>
      <c r="R30" s="48"/>
      <c r="S30" s="26"/>
      <c r="T30" s="26"/>
      <c r="U30" s="26"/>
      <c r="V30" s="26"/>
    </row>
    <row r="31" spans="1:22" ht="13.5" customHeight="1" thickBot="1" x14ac:dyDescent="0.2">
      <c r="A31" s="74">
        <v>10</v>
      </c>
      <c r="B31" s="163" t="s">
        <v>5</v>
      </c>
      <c r="C31" s="43">
        <f t="shared" si="5"/>
        <v>1246</v>
      </c>
      <c r="D31" s="98">
        <f t="shared" si="6"/>
        <v>1451</v>
      </c>
      <c r="E31" s="56">
        <f t="shared" si="3"/>
        <v>113.47905282331512</v>
      </c>
      <c r="F31" s="63">
        <f t="shared" si="4"/>
        <v>85.871812543073744</v>
      </c>
      <c r="G31" s="75"/>
      <c r="H31" s="88">
        <v>5</v>
      </c>
      <c r="I31" s="3">
        <v>4</v>
      </c>
      <c r="J31" s="161" t="s">
        <v>11</v>
      </c>
      <c r="K31" s="45"/>
      <c r="L31" s="218"/>
      <c r="R31" s="48"/>
      <c r="S31" s="26"/>
      <c r="T31" s="26"/>
      <c r="U31" s="26"/>
      <c r="V31" s="26"/>
    </row>
    <row r="32" spans="1:22" ht="13.5" customHeight="1" thickBot="1" x14ac:dyDescent="0.2">
      <c r="A32" s="65"/>
      <c r="B32" s="66" t="s">
        <v>57</v>
      </c>
      <c r="C32" s="67">
        <f>SUM(H44)</f>
        <v>94189</v>
      </c>
      <c r="D32" s="67">
        <f>SUM(L14)</f>
        <v>82088</v>
      </c>
      <c r="E32" s="68">
        <f>SUM(N30/M30*100)</f>
        <v>93.979425880286954</v>
      </c>
      <c r="F32" s="63">
        <f t="shared" si="4"/>
        <v>114.74149693012376</v>
      </c>
      <c r="G32" s="71"/>
      <c r="H32" s="89">
        <v>0</v>
      </c>
      <c r="I32" s="3">
        <v>3</v>
      </c>
      <c r="J32" s="161" t="s">
        <v>10</v>
      </c>
      <c r="K32" s="45"/>
      <c r="L32" s="29"/>
      <c r="R32" s="48"/>
      <c r="S32" s="26"/>
      <c r="T32" s="26"/>
      <c r="U32" s="26"/>
      <c r="V32" s="26"/>
    </row>
    <row r="33" spans="3:30" ht="13.5" customHeight="1" x14ac:dyDescent="0.15">
      <c r="H33" s="88">
        <v>0</v>
      </c>
      <c r="I33" s="3">
        <v>7</v>
      </c>
      <c r="J33" s="161" t="s">
        <v>14</v>
      </c>
      <c r="K33" s="45"/>
      <c r="L33" s="29"/>
      <c r="R33" s="48"/>
      <c r="S33" s="26"/>
      <c r="T33" s="26"/>
      <c r="U33" s="26"/>
      <c r="V33" s="26"/>
    </row>
    <row r="34" spans="3:30" ht="13.5" customHeight="1" x14ac:dyDescent="0.15">
      <c r="C34" s="10"/>
      <c r="D34" s="10"/>
      <c r="H34" s="123">
        <v>0</v>
      </c>
      <c r="I34" s="3">
        <v>8</v>
      </c>
      <c r="J34" s="161" t="s">
        <v>15</v>
      </c>
      <c r="K34" s="45"/>
      <c r="L34" s="29"/>
      <c r="R34" s="48"/>
      <c r="S34" s="26"/>
      <c r="T34" s="26"/>
      <c r="U34" s="26"/>
      <c r="V34" s="26"/>
    </row>
    <row r="35" spans="3:30" ht="13.5" customHeight="1" x14ac:dyDescent="0.15">
      <c r="H35" s="89">
        <v>0</v>
      </c>
      <c r="I35" s="3">
        <v>10</v>
      </c>
      <c r="J35" s="161" t="s">
        <v>16</v>
      </c>
      <c r="K35" s="45"/>
      <c r="L35" s="29"/>
      <c r="R35" s="48"/>
      <c r="S35" s="26"/>
      <c r="T35" s="26"/>
      <c r="U35" s="26"/>
      <c r="V35" s="26"/>
    </row>
    <row r="36" spans="3:30" ht="13.5" customHeight="1" x14ac:dyDescent="0.15">
      <c r="H36" s="88">
        <v>0</v>
      </c>
      <c r="I36" s="3">
        <v>15</v>
      </c>
      <c r="J36" s="161" t="s">
        <v>20</v>
      </c>
      <c r="K36" s="45"/>
      <c r="L36" s="29"/>
      <c r="R36" s="48"/>
      <c r="S36" s="26"/>
      <c r="T36" s="26"/>
      <c r="U36" s="26"/>
      <c r="V36" s="26"/>
    </row>
    <row r="37" spans="3:30" ht="13.5" customHeight="1" x14ac:dyDescent="0.15">
      <c r="H37" s="88">
        <v>0</v>
      </c>
      <c r="I37" s="3">
        <v>19</v>
      </c>
      <c r="J37" s="161" t="s">
        <v>23</v>
      </c>
      <c r="K37" s="45"/>
      <c r="L37" s="26"/>
      <c r="R37" s="48"/>
      <c r="S37" s="26"/>
      <c r="T37" s="26"/>
      <c r="U37" s="26"/>
      <c r="V37" s="90"/>
    </row>
    <row r="38" spans="3:30" ht="13.5" customHeight="1" x14ac:dyDescent="0.15">
      <c r="H38" s="88">
        <v>0</v>
      </c>
      <c r="I38" s="3">
        <v>23</v>
      </c>
      <c r="J38" s="161" t="s">
        <v>27</v>
      </c>
      <c r="K38" s="45"/>
      <c r="L38" s="26"/>
      <c r="R38" s="48"/>
      <c r="S38" s="26"/>
      <c r="T38" s="26"/>
      <c r="U38" s="26"/>
      <c r="V38" s="26"/>
    </row>
    <row r="39" spans="3:30" ht="13.5" customHeight="1" x14ac:dyDescent="0.15">
      <c r="H39" s="292">
        <v>0</v>
      </c>
      <c r="I39" s="3">
        <v>28</v>
      </c>
      <c r="J39" s="161" t="s">
        <v>32</v>
      </c>
      <c r="K39" s="45"/>
      <c r="L39" s="26"/>
      <c r="R39" s="48"/>
      <c r="S39" s="26"/>
      <c r="T39" s="26"/>
      <c r="U39" s="26"/>
      <c r="V39" s="26"/>
    </row>
    <row r="40" spans="3:30" ht="13.5" customHeight="1" x14ac:dyDescent="0.15">
      <c r="H40" s="88">
        <v>0</v>
      </c>
      <c r="I40" s="3">
        <v>30</v>
      </c>
      <c r="J40" s="161" t="s">
        <v>33</v>
      </c>
      <c r="K40" s="45"/>
      <c r="L40" s="26"/>
      <c r="R40" s="48"/>
      <c r="S40" s="26"/>
      <c r="T40" s="26"/>
      <c r="U40" s="26"/>
      <c r="V40" s="26"/>
    </row>
    <row r="41" spans="3:30" ht="13.5" customHeight="1" x14ac:dyDescent="0.15">
      <c r="H41" s="292">
        <v>0</v>
      </c>
      <c r="I41" s="3">
        <v>35</v>
      </c>
      <c r="J41" s="161" t="s">
        <v>36</v>
      </c>
      <c r="K41" s="45"/>
      <c r="L41" s="26"/>
      <c r="R41" s="48"/>
      <c r="S41" s="26"/>
      <c r="T41" s="26"/>
      <c r="U41" s="26"/>
      <c r="V41" s="26"/>
    </row>
    <row r="42" spans="3:30" ht="13.5" customHeight="1" x14ac:dyDescent="0.15">
      <c r="H42" s="88">
        <v>0</v>
      </c>
      <c r="I42" s="3">
        <v>37</v>
      </c>
      <c r="J42" s="161" t="s">
        <v>37</v>
      </c>
      <c r="K42" s="45"/>
      <c r="L42" s="26"/>
      <c r="R42" s="48"/>
      <c r="S42" s="26"/>
      <c r="T42" s="26"/>
      <c r="U42" s="26"/>
      <c r="V42" s="26"/>
    </row>
    <row r="43" spans="3:30" ht="13.5" customHeight="1" x14ac:dyDescent="0.15">
      <c r="H43" s="88">
        <v>0</v>
      </c>
      <c r="I43" s="3">
        <v>39</v>
      </c>
      <c r="J43" s="161" t="s">
        <v>39</v>
      </c>
      <c r="K43" s="45"/>
      <c r="L43" s="26"/>
      <c r="R43" s="48"/>
      <c r="S43" s="30"/>
      <c r="T43" s="30"/>
      <c r="U43" s="30"/>
      <c r="V43" s="30"/>
    </row>
    <row r="44" spans="3:30" ht="13.5" customHeight="1" x14ac:dyDescent="0.15">
      <c r="H44" s="118">
        <f>SUM(H4:H43)</f>
        <v>94189</v>
      </c>
      <c r="I44" s="3"/>
      <c r="J44" s="161" t="s">
        <v>48</v>
      </c>
      <c r="K44" s="54"/>
      <c r="R44" s="48"/>
    </row>
    <row r="45" spans="3:30" ht="13.5" customHeight="1" x14ac:dyDescent="0.15">
      <c r="R45" s="109"/>
    </row>
    <row r="46" spans="3:30" ht="13.5" customHeight="1" x14ac:dyDescent="0.15">
      <c r="R46" s="47"/>
      <c r="S46" s="10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</row>
    <row r="47" spans="3:30" ht="13.5" customHeight="1" x14ac:dyDescent="0.2">
      <c r="I47" t="s">
        <v>49</v>
      </c>
      <c r="J47" s="46"/>
      <c r="L47" s="47"/>
      <c r="N47" s="47"/>
      <c r="R47" s="48"/>
      <c r="S47" s="26"/>
      <c r="T47" s="26"/>
      <c r="U47" s="26"/>
      <c r="V47" s="26"/>
    </row>
    <row r="48" spans="3:30" ht="13.5" customHeight="1" x14ac:dyDescent="0.15">
      <c r="H48" s="184" t="s">
        <v>189</v>
      </c>
      <c r="I48" s="3"/>
      <c r="J48" s="179" t="s">
        <v>103</v>
      </c>
      <c r="K48" s="81"/>
      <c r="L48" s="299" t="s">
        <v>193</v>
      </c>
      <c r="N48" s="48"/>
      <c r="R48" s="48"/>
      <c r="S48" s="26"/>
      <c r="T48" s="26"/>
      <c r="U48" s="26"/>
      <c r="V48" s="26"/>
    </row>
    <row r="49" spans="1:22" ht="13.5" customHeight="1" x14ac:dyDescent="0.15">
      <c r="H49" s="7" t="s">
        <v>98</v>
      </c>
      <c r="I49" s="3"/>
      <c r="J49" s="145" t="s">
        <v>9</v>
      </c>
      <c r="K49" s="99"/>
      <c r="L49" s="95" t="s">
        <v>98</v>
      </c>
      <c r="N49" s="48"/>
      <c r="R49" s="48"/>
      <c r="S49" s="26"/>
      <c r="T49" s="26"/>
      <c r="U49" s="26"/>
      <c r="V49" s="26"/>
    </row>
    <row r="50" spans="1:22" ht="13.5" customHeight="1" x14ac:dyDescent="0.15">
      <c r="H50" s="410">
        <v>292605</v>
      </c>
      <c r="I50" s="161">
        <v>17</v>
      </c>
      <c r="J50" s="161" t="s">
        <v>21</v>
      </c>
      <c r="K50" s="124">
        <f>SUM(I50)</f>
        <v>17</v>
      </c>
      <c r="L50" s="300">
        <v>290292</v>
      </c>
      <c r="M50" s="79"/>
      <c r="N50" s="48"/>
      <c r="O50" s="26"/>
      <c r="R50" s="48"/>
      <c r="S50" s="26"/>
      <c r="T50" s="26"/>
      <c r="U50" s="26"/>
      <c r="V50" s="26"/>
    </row>
    <row r="51" spans="1:22" ht="13.5" customHeight="1" x14ac:dyDescent="0.15">
      <c r="H51" s="195">
        <v>105770</v>
      </c>
      <c r="I51" s="161">
        <v>36</v>
      </c>
      <c r="J51" s="161" t="s">
        <v>5</v>
      </c>
      <c r="K51" s="124">
        <f t="shared" ref="K51:K59" si="7">SUM(I51)</f>
        <v>36</v>
      </c>
      <c r="L51" s="300">
        <v>91711</v>
      </c>
      <c r="M51" s="79"/>
      <c r="N51" s="48"/>
      <c r="O51" s="26"/>
      <c r="R51" s="48"/>
      <c r="S51" s="26"/>
      <c r="T51" s="26"/>
      <c r="U51" s="26"/>
      <c r="V51" s="26"/>
    </row>
    <row r="52" spans="1:22" ht="13.5" customHeight="1" x14ac:dyDescent="0.15">
      <c r="H52" s="292">
        <v>23220</v>
      </c>
      <c r="I52" s="161">
        <v>16</v>
      </c>
      <c r="J52" s="161" t="s">
        <v>3</v>
      </c>
      <c r="K52" s="124">
        <f t="shared" si="7"/>
        <v>16</v>
      </c>
      <c r="L52" s="300">
        <v>27445</v>
      </c>
      <c r="M52" s="79"/>
      <c r="N52" s="48"/>
      <c r="O52" s="26"/>
      <c r="R52" s="48"/>
      <c r="S52" s="26"/>
      <c r="T52" s="26"/>
      <c r="U52" s="26"/>
      <c r="V52" s="26"/>
    </row>
    <row r="53" spans="1:22" ht="13.5" customHeight="1" thickBot="1" x14ac:dyDescent="0.2">
      <c r="H53" s="88">
        <v>17907</v>
      </c>
      <c r="I53" s="161">
        <v>26</v>
      </c>
      <c r="J53" s="161" t="s">
        <v>30</v>
      </c>
      <c r="K53" s="124">
        <f t="shared" si="7"/>
        <v>26</v>
      </c>
      <c r="L53" s="300">
        <v>18560</v>
      </c>
      <c r="M53" s="79"/>
      <c r="N53" s="48"/>
      <c r="R53" s="48"/>
      <c r="S53" s="26"/>
      <c r="T53" s="26"/>
      <c r="U53" s="26"/>
      <c r="V53" s="26"/>
    </row>
    <row r="54" spans="1:22" ht="13.5" customHeight="1" x14ac:dyDescent="0.15">
      <c r="A54" s="58" t="s">
        <v>46</v>
      </c>
      <c r="B54" s="59" t="s">
        <v>47</v>
      </c>
      <c r="C54" s="59" t="s">
        <v>185</v>
      </c>
      <c r="D54" s="59" t="s">
        <v>178</v>
      </c>
      <c r="E54" s="59" t="s">
        <v>41</v>
      </c>
      <c r="F54" s="59" t="s">
        <v>50</v>
      </c>
      <c r="G54" s="60" t="s">
        <v>52</v>
      </c>
      <c r="H54" s="88">
        <v>15414</v>
      </c>
      <c r="I54" s="161">
        <v>24</v>
      </c>
      <c r="J54" s="161" t="s">
        <v>28</v>
      </c>
      <c r="K54" s="124">
        <f t="shared" si="7"/>
        <v>24</v>
      </c>
      <c r="L54" s="300">
        <v>13747</v>
      </c>
      <c r="M54" s="79"/>
      <c r="N54" s="48"/>
      <c r="R54" s="48"/>
      <c r="S54" s="26"/>
      <c r="T54" s="26"/>
      <c r="U54" s="26"/>
      <c r="V54" s="26"/>
    </row>
    <row r="55" spans="1:22" ht="13.5" customHeight="1" x14ac:dyDescent="0.15">
      <c r="A55" s="61">
        <v>1</v>
      </c>
      <c r="B55" s="161" t="s">
        <v>21</v>
      </c>
      <c r="C55" s="43">
        <f>SUM(H50)</f>
        <v>292605</v>
      </c>
      <c r="D55" s="5">
        <f t="shared" ref="D55:D64" si="8">SUM(L50)</f>
        <v>290292</v>
      </c>
      <c r="E55" s="52">
        <f>SUM(N66/M66*100)</f>
        <v>68.706457498291769</v>
      </c>
      <c r="F55" s="52">
        <f t="shared" ref="F55:F65" si="9">SUM(C55/D55*100)</f>
        <v>100.79678392790707</v>
      </c>
      <c r="G55" s="62"/>
      <c r="H55" s="88">
        <v>13863</v>
      </c>
      <c r="I55" s="161">
        <v>40</v>
      </c>
      <c r="J55" s="161" t="s">
        <v>2</v>
      </c>
      <c r="K55" s="124">
        <f t="shared" si="7"/>
        <v>40</v>
      </c>
      <c r="L55" s="300">
        <v>11112</v>
      </c>
      <c r="M55" s="79"/>
      <c r="N55" s="48"/>
      <c r="R55" s="48"/>
      <c r="S55" s="26"/>
      <c r="T55" s="26"/>
      <c r="U55" s="26"/>
      <c r="V55" s="26"/>
    </row>
    <row r="56" spans="1:22" ht="13.5" customHeight="1" x14ac:dyDescent="0.15">
      <c r="A56" s="61">
        <v>2</v>
      </c>
      <c r="B56" s="161" t="s">
        <v>5</v>
      </c>
      <c r="C56" s="43">
        <f t="shared" ref="C56:C64" si="10">SUM(H51)</f>
        <v>105770</v>
      </c>
      <c r="D56" s="5">
        <f t="shared" si="8"/>
        <v>91711</v>
      </c>
      <c r="E56" s="52">
        <f t="shared" ref="E56:E65" si="11">SUM(N67/M67*100)</f>
        <v>94.117333001130092</v>
      </c>
      <c r="F56" s="52">
        <f t="shared" si="9"/>
        <v>115.32967691988965</v>
      </c>
      <c r="G56" s="62"/>
      <c r="H56" s="292">
        <v>12256</v>
      </c>
      <c r="I56" s="161">
        <v>37</v>
      </c>
      <c r="J56" s="161" t="s">
        <v>37</v>
      </c>
      <c r="K56" s="124">
        <f t="shared" si="7"/>
        <v>37</v>
      </c>
      <c r="L56" s="300">
        <v>8353</v>
      </c>
      <c r="M56" s="79"/>
      <c r="N56" s="48"/>
      <c r="R56" s="48"/>
      <c r="S56" s="26"/>
      <c r="T56" s="26"/>
      <c r="U56" s="26"/>
      <c r="V56" s="26"/>
    </row>
    <row r="57" spans="1:22" ht="13.5" customHeight="1" x14ac:dyDescent="0.15">
      <c r="A57" s="61">
        <v>3</v>
      </c>
      <c r="B57" s="161" t="s">
        <v>3</v>
      </c>
      <c r="C57" s="43">
        <f t="shared" si="10"/>
        <v>23220</v>
      </c>
      <c r="D57" s="5">
        <f t="shared" si="8"/>
        <v>27445</v>
      </c>
      <c r="E57" s="52">
        <f t="shared" si="11"/>
        <v>111.06859274849326</v>
      </c>
      <c r="F57" s="52">
        <f t="shared" si="9"/>
        <v>84.605574785935517</v>
      </c>
      <c r="G57" s="62"/>
      <c r="H57" s="88">
        <v>8855</v>
      </c>
      <c r="I57" s="161">
        <v>25</v>
      </c>
      <c r="J57" s="161" t="s">
        <v>29</v>
      </c>
      <c r="K57" s="124">
        <f t="shared" si="7"/>
        <v>25</v>
      </c>
      <c r="L57" s="300">
        <v>10387</v>
      </c>
      <c r="M57" s="79"/>
      <c r="N57" s="48"/>
      <c r="R57" s="48"/>
      <c r="S57" s="26"/>
      <c r="T57" s="26"/>
      <c r="U57" s="26"/>
      <c r="V57" s="26"/>
    </row>
    <row r="58" spans="1:22" ht="13.5" customHeight="1" x14ac:dyDescent="0.15">
      <c r="A58" s="61">
        <v>4</v>
      </c>
      <c r="B58" s="161" t="s">
        <v>30</v>
      </c>
      <c r="C58" s="43">
        <f t="shared" si="10"/>
        <v>17907</v>
      </c>
      <c r="D58" s="5">
        <f t="shared" si="8"/>
        <v>18560</v>
      </c>
      <c r="E58" s="52">
        <f t="shared" si="11"/>
        <v>97.809700677299531</v>
      </c>
      <c r="F58" s="52">
        <f t="shared" si="9"/>
        <v>96.481681034482762</v>
      </c>
      <c r="G58" s="62"/>
      <c r="H58" s="379">
        <v>8189</v>
      </c>
      <c r="I58" s="163">
        <v>38</v>
      </c>
      <c r="J58" s="163" t="s">
        <v>38</v>
      </c>
      <c r="K58" s="124">
        <f t="shared" si="7"/>
        <v>38</v>
      </c>
      <c r="L58" s="298">
        <v>12202</v>
      </c>
      <c r="M58" s="79"/>
      <c r="N58" s="48"/>
      <c r="R58" s="48"/>
      <c r="S58" s="26"/>
      <c r="T58" s="26"/>
      <c r="U58" s="26"/>
      <c r="V58" s="26"/>
    </row>
    <row r="59" spans="1:22" ht="13.5" customHeight="1" thickBot="1" x14ac:dyDescent="0.2">
      <c r="A59" s="61">
        <v>5</v>
      </c>
      <c r="B59" s="161" t="s">
        <v>28</v>
      </c>
      <c r="C59" s="43">
        <f t="shared" si="10"/>
        <v>15414</v>
      </c>
      <c r="D59" s="5">
        <f t="shared" si="8"/>
        <v>13747</v>
      </c>
      <c r="E59" s="52">
        <f t="shared" si="11"/>
        <v>100.11691348402184</v>
      </c>
      <c r="F59" s="52">
        <f t="shared" si="9"/>
        <v>112.12628209791227</v>
      </c>
      <c r="G59" s="72"/>
      <c r="H59" s="433">
        <v>5498</v>
      </c>
      <c r="I59" s="163">
        <v>34</v>
      </c>
      <c r="J59" s="163" t="s">
        <v>1</v>
      </c>
      <c r="K59" s="124">
        <f t="shared" si="7"/>
        <v>34</v>
      </c>
      <c r="L59" s="298">
        <v>5525</v>
      </c>
      <c r="M59" s="79"/>
      <c r="N59" s="48"/>
      <c r="R59" s="48"/>
      <c r="S59" s="26"/>
      <c r="T59" s="26"/>
      <c r="U59" s="26"/>
      <c r="V59" s="26"/>
    </row>
    <row r="60" spans="1:22" ht="13.5" customHeight="1" x14ac:dyDescent="0.15">
      <c r="A60" s="61">
        <v>6</v>
      </c>
      <c r="B60" s="161" t="s">
        <v>2</v>
      </c>
      <c r="C60" s="43">
        <f t="shared" si="10"/>
        <v>13863</v>
      </c>
      <c r="D60" s="5">
        <f t="shared" si="8"/>
        <v>11112</v>
      </c>
      <c r="E60" s="52">
        <f t="shared" si="11"/>
        <v>95.521256804244473</v>
      </c>
      <c r="F60" s="52">
        <f t="shared" si="9"/>
        <v>124.75701943844493</v>
      </c>
      <c r="G60" s="62"/>
      <c r="H60" s="386">
        <v>3454</v>
      </c>
      <c r="I60" s="223">
        <v>33</v>
      </c>
      <c r="J60" s="223" t="s">
        <v>0</v>
      </c>
      <c r="K60" s="81" t="s">
        <v>8</v>
      </c>
      <c r="L60" s="413">
        <v>505051</v>
      </c>
      <c r="R60" s="48"/>
      <c r="S60" s="26"/>
      <c r="T60" s="26"/>
      <c r="U60" s="26"/>
      <c r="V60" s="26"/>
    </row>
    <row r="61" spans="1:22" ht="13.5" customHeight="1" x14ac:dyDescent="0.15">
      <c r="A61" s="61">
        <v>7</v>
      </c>
      <c r="B61" s="161" t="s">
        <v>37</v>
      </c>
      <c r="C61" s="43">
        <f t="shared" si="10"/>
        <v>12256</v>
      </c>
      <c r="D61" s="5">
        <f t="shared" si="8"/>
        <v>8353</v>
      </c>
      <c r="E61" s="52">
        <f t="shared" si="11"/>
        <v>125.15061778821608</v>
      </c>
      <c r="F61" s="52">
        <f t="shared" si="9"/>
        <v>146.72572728361069</v>
      </c>
      <c r="G61" s="62"/>
      <c r="H61" s="88">
        <v>2722</v>
      </c>
      <c r="I61" s="161">
        <v>15</v>
      </c>
      <c r="J61" s="161" t="s">
        <v>20</v>
      </c>
      <c r="K61" s="50"/>
      <c r="L61" s="26"/>
      <c r="N61" s="32"/>
      <c r="R61" s="48"/>
      <c r="S61" s="26"/>
      <c r="T61" s="26"/>
      <c r="U61" s="26"/>
      <c r="V61" s="26"/>
    </row>
    <row r="62" spans="1:22" ht="13.5" customHeight="1" x14ac:dyDescent="0.15">
      <c r="A62" s="61">
        <v>8</v>
      </c>
      <c r="B62" s="161" t="s">
        <v>29</v>
      </c>
      <c r="C62" s="43">
        <f t="shared" si="10"/>
        <v>8855</v>
      </c>
      <c r="D62" s="5">
        <f t="shared" si="8"/>
        <v>10387</v>
      </c>
      <c r="E62" s="52">
        <f t="shared" si="11"/>
        <v>102.63096893834029</v>
      </c>
      <c r="F62" s="52">
        <f t="shared" si="9"/>
        <v>85.250794262058335</v>
      </c>
      <c r="G62" s="73"/>
      <c r="H62" s="88">
        <v>1921</v>
      </c>
      <c r="I62" s="161">
        <v>14</v>
      </c>
      <c r="J62" s="161" t="s">
        <v>19</v>
      </c>
      <c r="K62" s="50"/>
      <c r="R62" s="48"/>
      <c r="S62" s="26"/>
      <c r="T62" s="26"/>
      <c r="U62" s="26"/>
      <c r="V62" s="26"/>
    </row>
    <row r="63" spans="1:22" ht="13.5" customHeight="1" x14ac:dyDescent="0.15">
      <c r="A63" s="61">
        <v>9</v>
      </c>
      <c r="B63" s="163" t="s">
        <v>38</v>
      </c>
      <c r="C63" s="43">
        <f t="shared" si="10"/>
        <v>8189</v>
      </c>
      <c r="D63" s="5">
        <f t="shared" si="8"/>
        <v>12202</v>
      </c>
      <c r="E63" s="52">
        <f t="shared" si="11"/>
        <v>89.001195522225842</v>
      </c>
      <c r="F63" s="52">
        <f t="shared" si="9"/>
        <v>67.111948860842489</v>
      </c>
      <c r="G63" s="72"/>
      <c r="H63" s="88">
        <v>1745</v>
      </c>
      <c r="I63" s="161">
        <v>30</v>
      </c>
      <c r="J63" s="161" t="s">
        <v>97</v>
      </c>
      <c r="K63" s="45"/>
      <c r="L63" s="26"/>
      <c r="R63" s="48"/>
      <c r="S63" s="26"/>
      <c r="T63" s="26"/>
      <c r="U63" s="26"/>
      <c r="V63" s="26"/>
    </row>
    <row r="64" spans="1:22" ht="13.5" customHeight="1" thickBot="1" x14ac:dyDescent="0.2">
      <c r="A64" s="74">
        <v>10</v>
      </c>
      <c r="B64" s="163" t="s">
        <v>1</v>
      </c>
      <c r="C64" s="43">
        <f t="shared" si="10"/>
        <v>5498</v>
      </c>
      <c r="D64" s="5">
        <f t="shared" si="8"/>
        <v>5525</v>
      </c>
      <c r="E64" s="57">
        <f t="shared" si="11"/>
        <v>101.96587537091987</v>
      </c>
      <c r="F64" s="52">
        <f t="shared" si="9"/>
        <v>99.511312217194572</v>
      </c>
      <c r="G64" s="75"/>
      <c r="H64" s="123">
        <v>1706</v>
      </c>
      <c r="I64" s="161">
        <v>39</v>
      </c>
      <c r="J64" s="161" t="s">
        <v>39</v>
      </c>
      <c r="K64" s="45"/>
      <c r="L64" s="26"/>
      <c r="R64" s="48"/>
      <c r="S64" s="26"/>
      <c r="T64" s="26"/>
      <c r="U64" s="26"/>
      <c r="V64" s="26"/>
    </row>
    <row r="65" spans="1:22" ht="13.5" customHeight="1" thickBot="1" x14ac:dyDescent="0.2">
      <c r="A65" s="65"/>
      <c r="B65" s="66" t="s">
        <v>57</v>
      </c>
      <c r="C65" s="67">
        <f>SUM(H90)</f>
        <v>519635</v>
      </c>
      <c r="D65" s="67">
        <f>SUM(L60)</f>
        <v>505051</v>
      </c>
      <c r="E65" s="70">
        <f t="shared" si="11"/>
        <v>77.949771086723032</v>
      </c>
      <c r="F65" s="70">
        <f t="shared" si="9"/>
        <v>102.88762917012342</v>
      </c>
      <c r="G65" s="71"/>
      <c r="H65" s="89">
        <v>1068</v>
      </c>
      <c r="I65" s="161">
        <v>21</v>
      </c>
      <c r="J65" s="161" t="s">
        <v>25</v>
      </c>
      <c r="L65" s="192" t="s">
        <v>103</v>
      </c>
      <c r="M65" s="142" t="s">
        <v>62</v>
      </c>
      <c r="N65" t="s">
        <v>74</v>
      </c>
      <c r="R65" s="48"/>
      <c r="S65" s="26"/>
      <c r="T65" s="26"/>
      <c r="U65" s="26"/>
      <c r="V65" s="26"/>
    </row>
    <row r="66" spans="1:22" ht="13.5" customHeight="1" x14ac:dyDescent="0.15">
      <c r="H66" s="88">
        <v>906</v>
      </c>
      <c r="I66" s="161">
        <v>35</v>
      </c>
      <c r="J66" s="161" t="s">
        <v>36</v>
      </c>
      <c r="K66" s="117">
        <f>SUM(I50)</f>
        <v>17</v>
      </c>
      <c r="L66" s="161" t="s">
        <v>21</v>
      </c>
      <c r="M66" s="311">
        <v>425877</v>
      </c>
      <c r="N66" s="89">
        <f>SUM(H50)</f>
        <v>292605</v>
      </c>
      <c r="R66" s="48"/>
      <c r="S66" s="26"/>
      <c r="T66" s="26"/>
      <c r="U66" s="26"/>
      <c r="V66" s="26"/>
    </row>
    <row r="67" spans="1:22" ht="13.5" customHeight="1" x14ac:dyDescent="0.15">
      <c r="H67" s="88">
        <v>899</v>
      </c>
      <c r="I67" s="161">
        <v>29</v>
      </c>
      <c r="J67" s="161" t="s">
        <v>54</v>
      </c>
      <c r="K67" s="117">
        <f t="shared" ref="K67:K75" si="12">SUM(I51)</f>
        <v>36</v>
      </c>
      <c r="L67" s="161" t="s">
        <v>5</v>
      </c>
      <c r="M67" s="309">
        <v>112381</v>
      </c>
      <c r="N67" s="89">
        <f t="shared" ref="N67:N75" si="13">SUM(H51)</f>
        <v>105770</v>
      </c>
      <c r="R67" s="48"/>
      <c r="S67" s="26"/>
      <c r="T67" s="26"/>
      <c r="U67" s="26"/>
      <c r="V67" s="26"/>
    </row>
    <row r="68" spans="1:22" ht="13.5" customHeight="1" x14ac:dyDescent="0.15">
      <c r="C68" s="26"/>
      <c r="H68" s="88">
        <v>872</v>
      </c>
      <c r="I68" s="161">
        <v>1</v>
      </c>
      <c r="J68" s="161" t="s">
        <v>4</v>
      </c>
      <c r="K68" s="117">
        <f t="shared" si="12"/>
        <v>16</v>
      </c>
      <c r="L68" s="161" t="s">
        <v>3</v>
      </c>
      <c r="M68" s="309">
        <v>20906</v>
      </c>
      <c r="N68" s="89">
        <f t="shared" si="13"/>
        <v>23220</v>
      </c>
      <c r="R68" s="48"/>
      <c r="S68" s="26"/>
      <c r="T68" s="26"/>
      <c r="U68" s="26"/>
      <c r="V68" s="26"/>
    </row>
    <row r="69" spans="1:22" ht="13.5" customHeight="1" x14ac:dyDescent="0.15">
      <c r="H69" s="88">
        <v>337</v>
      </c>
      <c r="I69" s="161">
        <v>13</v>
      </c>
      <c r="J69" s="161" t="s">
        <v>7</v>
      </c>
      <c r="K69" s="117">
        <f t="shared" si="12"/>
        <v>26</v>
      </c>
      <c r="L69" s="161" t="s">
        <v>30</v>
      </c>
      <c r="M69" s="309">
        <v>18308</v>
      </c>
      <c r="N69" s="89">
        <f t="shared" si="13"/>
        <v>17907</v>
      </c>
      <c r="R69" s="48"/>
      <c r="S69" s="26"/>
      <c r="T69" s="26"/>
      <c r="U69" s="26"/>
      <c r="V69" s="26"/>
    </row>
    <row r="70" spans="1:22" ht="13.5" customHeight="1" x14ac:dyDescent="0.15">
      <c r="H70" s="88">
        <v>105</v>
      </c>
      <c r="I70" s="161">
        <v>23</v>
      </c>
      <c r="J70" s="161" t="s">
        <v>27</v>
      </c>
      <c r="K70" s="117">
        <f t="shared" si="12"/>
        <v>24</v>
      </c>
      <c r="L70" s="161" t="s">
        <v>28</v>
      </c>
      <c r="M70" s="309">
        <v>15396</v>
      </c>
      <c r="N70" s="89">
        <f t="shared" si="13"/>
        <v>15414</v>
      </c>
      <c r="R70" s="48"/>
      <c r="S70" s="26"/>
      <c r="T70" s="26"/>
      <c r="U70" s="26"/>
      <c r="V70" s="26"/>
    </row>
    <row r="71" spans="1:22" ht="13.5" customHeight="1" x14ac:dyDescent="0.15">
      <c r="H71" s="88">
        <v>100</v>
      </c>
      <c r="I71" s="161">
        <v>9</v>
      </c>
      <c r="J71" s="3" t="s">
        <v>163</v>
      </c>
      <c r="K71" s="117">
        <f t="shared" si="12"/>
        <v>40</v>
      </c>
      <c r="L71" s="161" t="s">
        <v>2</v>
      </c>
      <c r="M71" s="309">
        <v>14513</v>
      </c>
      <c r="N71" s="89">
        <f t="shared" si="13"/>
        <v>13863</v>
      </c>
      <c r="R71" s="48"/>
      <c r="S71" s="26"/>
      <c r="T71" s="26"/>
      <c r="U71" s="26"/>
      <c r="V71" s="26"/>
    </row>
    <row r="72" spans="1:22" ht="13.5" customHeight="1" x14ac:dyDescent="0.15">
      <c r="H72" s="88">
        <v>88</v>
      </c>
      <c r="I72" s="161">
        <v>22</v>
      </c>
      <c r="J72" s="161" t="s">
        <v>26</v>
      </c>
      <c r="K72" s="117">
        <f t="shared" si="12"/>
        <v>37</v>
      </c>
      <c r="L72" s="161" t="s">
        <v>37</v>
      </c>
      <c r="M72" s="309">
        <v>9793</v>
      </c>
      <c r="N72" s="89">
        <f t="shared" si="13"/>
        <v>12256</v>
      </c>
      <c r="R72" s="48"/>
      <c r="S72" s="26"/>
      <c r="T72" s="26"/>
      <c r="U72" s="26"/>
      <c r="V72" s="26"/>
    </row>
    <row r="73" spans="1:22" ht="13.5" customHeight="1" x14ac:dyDescent="0.15">
      <c r="H73" s="88">
        <v>69</v>
      </c>
      <c r="I73" s="161">
        <v>27</v>
      </c>
      <c r="J73" s="161" t="s">
        <v>31</v>
      </c>
      <c r="K73" s="117">
        <f t="shared" si="12"/>
        <v>25</v>
      </c>
      <c r="L73" s="161" t="s">
        <v>29</v>
      </c>
      <c r="M73" s="309">
        <v>8628</v>
      </c>
      <c r="N73" s="89">
        <f t="shared" si="13"/>
        <v>8855</v>
      </c>
      <c r="R73" s="48"/>
      <c r="S73" s="26"/>
      <c r="T73" s="26"/>
      <c r="U73" s="26"/>
      <c r="V73" s="26"/>
    </row>
    <row r="74" spans="1:22" ht="13.5" customHeight="1" x14ac:dyDescent="0.15">
      <c r="H74" s="88">
        <v>37</v>
      </c>
      <c r="I74" s="161">
        <v>4</v>
      </c>
      <c r="J74" s="161" t="s">
        <v>11</v>
      </c>
      <c r="K74" s="117">
        <f t="shared" si="12"/>
        <v>38</v>
      </c>
      <c r="L74" s="163" t="s">
        <v>38</v>
      </c>
      <c r="M74" s="310">
        <v>9201</v>
      </c>
      <c r="N74" s="89">
        <f t="shared" si="13"/>
        <v>8189</v>
      </c>
      <c r="R74" s="48"/>
      <c r="S74" s="26"/>
      <c r="T74" s="26"/>
      <c r="U74" s="26"/>
      <c r="V74" s="26"/>
    </row>
    <row r="75" spans="1:22" ht="13.5" customHeight="1" thickBot="1" x14ac:dyDescent="0.2">
      <c r="H75" s="88">
        <v>23</v>
      </c>
      <c r="I75" s="161">
        <v>28</v>
      </c>
      <c r="J75" s="161" t="s">
        <v>32</v>
      </c>
      <c r="K75" s="117">
        <f t="shared" si="12"/>
        <v>34</v>
      </c>
      <c r="L75" s="163" t="s">
        <v>1</v>
      </c>
      <c r="M75" s="310">
        <v>5392</v>
      </c>
      <c r="N75" s="167">
        <f t="shared" si="13"/>
        <v>5498</v>
      </c>
      <c r="R75" s="48"/>
      <c r="S75" s="26"/>
      <c r="T75" s="26"/>
      <c r="U75" s="26"/>
      <c r="V75" s="26"/>
    </row>
    <row r="76" spans="1:22" ht="13.5" customHeight="1" thickTop="1" x14ac:dyDescent="0.15">
      <c r="H76" s="88">
        <v>6</v>
      </c>
      <c r="I76" s="161">
        <v>18</v>
      </c>
      <c r="J76" s="161" t="s">
        <v>22</v>
      </c>
      <c r="K76" s="3"/>
      <c r="L76" s="335" t="s">
        <v>106</v>
      </c>
      <c r="M76" s="340">
        <v>666628</v>
      </c>
      <c r="N76" s="172">
        <f>SUM(H90)</f>
        <v>519635</v>
      </c>
      <c r="R76" s="48"/>
      <c r="S76" s="26"/>
      <c r="T76" s="26"/>
      <c r="U76" s="26"/>
      <c r="V76" s="26"/>
    </row>
    <row r="77" spans="1:22" ht="13.5" customHeight="1" x14ac:dyDescent="0.15">
      <c r="H77" s="88">
        <v>0</v>
      </c>
      <c r="I77" s="161">
        <v>2</v>
      </c>
      <c r="J77" s="161" t="s">
        <v>6</v>
      </c>
      <c r="K77" s="45"/>
      <c r="L77" s="29"/>
      <c r="R77" s="48"/>
      <c r="S77" s="26"/>
      <c r="T77" s="26"/>
      <c r="U77" s="26"/>
      <c r="V77" s="26"/>
    </row>
    <row r="78" spans="1:22" ht="13.5" customHeight="1" x14ac:dyDescent="0.15">
      <c r="H78" s="89">
        <v>0</v>
      </c>
      <c r="I78" s="161">
        <v>3</v>
      </c>
      <c r="J78" s="161" t="s">
        <v>10</v>
      </c>
      <c r="K78" s="45"/>
      <c r="L78" s="29"/>
      <c r="R78" s="48"/>
      <c r="S78" s="26"/>
      <c r="T78" s="26"/>
      <c r="U78" s="26"/>
      <c r="V78" s="26"/>
    </row>
    <row r="79" spans="1:22" ht="13.5" customHeight="1" x14ac:dyDescent="0.15">
      <c r="H79" s="88">
        <v>0</v>
      </c>
      <c r="I79" s="161">
        <v>5</v>
      </c>
      <c r="J79" s="161" t="s">
        <v>12</v>
      </c>
      <c r="K79" s="45"/>
      <c r="L79" s="29"/>
      <c r="R79" s="48"/>
      <c r="S79" s="26"/>
      <c r="T79" s="26"/>
      <c r="U79" s="26"/>
      <c r="V79" s="26"/>
    </row>
    <row r="80" spans="1:22" ht="13.5" customHeight="1" x14ac:dyDescent="0.15">
      <c r="H80" s="123">
        <v>0</v>
      </c>
      <c r="I80" s="161">
        <v>6</v>
      </c>
      <c r="J80" s="161" t="s">
        <v>13</v>
      </c>
      <c r="K80" s="45"/>
      <c r="L80" s="29"/>
      <c r="R80" s="48"/>
      <c r="S80" s="26"/>
      <c r="T80" s="26"/>
      <c r="U80" s="26"/>
      <c r="V80" s="26"/>
    </row>
    <row r="81" spans="8:22" ht="13.5" customHeight="1" x14ac:dyDescent="0.15">
      <c r="H81" s="410">
        <v>0</v>
      </c>
      <c r="I81" s="161">
        <v>7</v>
      </c>
      <c r="J81" s="161" t="s">
        <v>14</v>
      </c>
      <c r="K81" s="45"/>
      <c r="L81" s="29"/>
      <c r="R81" s="48"/>
      <c r="S81" s="26"/>
      <c r="T81" s="26"/>
      <c r="U81" s="26"/>
      <c r="V81" s="26"/>
    </row>
    <row r="82" spans="8:22" ht="13.5" customHeight="1" x14ac:dyDescent="0.15">
      <c r="H82" s="88">
        <v>0</v>
      </c>
      <c r="I82" s="161">
        <v>8</v>
      </c>
      <c r="J82" s="161" t="s">
        <v>15</v>
      </c>
      <c r="K82" s="45"/>
      <c r="L82" s="29"/>
      <c r="R82" s="48"/>
      <c r="S82" s="26"/>
      <c r="T82" s="26"/>
      <c r="U82" s="26"/>
      <c r="V82" s="26"/>
    </row>
    <row r="83" spans="8:22" ht="13.5" customHeight="1" x14ac:dyDescent="0.15">
      <c r="H83" s="88">
        <v>0</v>
      </c>
      <c r="I83" s="161">
        <v>10</v>
      </c>
      <c r="J83" s="161" t="s">
        <v>16</v>
      </c>
      <c r="K83" s="45"/>
      <c r="L83" s="29"/>
      <c r="R83" s="48"/>
      <c r="S83" s="26"/>
      <c r="T83" s="26"/>
      <c r="U83" s="26"/>
      <c r="V83" s="26"/>
    </row>
    <row r="84" spans="8:22" ht="13.5" customHeight="1" x14ac:dyDescent="0.15">
      <c r="H84" s="88">
        <v>0</v>
      </c>
      <c r="I84" s="161">
        <v>11</v>
      </c>
      <c r="J84" s="161" t="s">
        <v>17</v>
      </c>
      <c r="K84" s="45"/>
      <c r="L84" s="29"/>
      <c r="R84" s="48"/>
      <c r="S84" s="26"/>
      <c r="T84" s="26"/>
      <c r="U84" s="26"/>
      <c r="V84" s="26"/>
    </row>
    <row r="85" spans="8:22" ht="13.5" customHeight="1" x14ac:dyDescent="0.15">
      <c r="H85" s="88">
        <v>0</v>
      </c>
      <c r="I85" s="161">
        <v>12</v>
      </c>
      <c r="J85" s="161" t="s">
        <v>18</v>
      </c>
      <c r="K85" s="45"/>
      <c r="L85" s="29"/>
      <c r="R85" s="48"/>
      <c r="S85" s="26"/>
      <c r="T85" s="26"/>
      <c r="U85" s="26"/>
      <c r="V85" s="26"/>
    </row>
    <row r="86" spans="8:22" ht="13.5" customHeight="1" x14ac:dyDescent="0.15">
      <c r="H86" s="88">
        <v>0</v>
      </c>
      <c r="I86" s="161">
        <v>19</v>
      </c>
      <c r="J86" s="161" t="s">
        <v>23</v>
      </c>
      <c r="K86" s="45"/>
      <c r="L86" s="29"/>
      <c r="R86" s="48"/>
      <c r="S86" s="26"/>
      <c r="T86" s="26"/>
      <c r="U86" s="26"/>
      <c r="V86" s="26"/>
    </row>
    <row r="87" spans="8:22" ht="13.5" customHeight="1" x14ac:dyDescent="0.15">
      <c r="H87" s="88">
        <v>0</v>
      </c>
      <c r="I87" s="161">
        <v>20</v>
      </c>
      <c r="J87" s="161" t="s">
        <v>24</v>
      </c>
      <c r="K87" s="45"/>
      <c r="L87" s="26"/>
      <c r="R87" s="48"/>
      <c r="S87" s="30"/>
      <c r="T87" s="30"/>
      <c r="U87" s="30"/>
    </row>
    <row r="88" spans="8:22" ht="13.5" customHeight="1" x14ac:dyDescent="0.15">
      <c r="H88" s="88">
        <v>0</v>
      </c>
      <c r="I88" s="161">
        <v>31</v>
      </c>
      <c r="J88" s="161" t="s">
        <v>34</v>
      </c>
      <c r="K88" s="45"/>
      <c r="L88" s="26"/>
    </row>
    <row r="89" spans="8:22" ht="13.5" customHeight="1" x14ac:dyDescent="0.15">
      <c r="H89" s="88">
        <v>0</v>
      </c>
      <c r="I89" s="161">
        <v>32</v>
      </c>
      <c r="J89" s="161" t="s">
        <v>35</v>
      </c>
      <c r="K89" s="45"/>
      <c r="L89" s="26"/>
    </row>
    <row r="90" spans="8:22" ht="13.5" customHeight="1" x14ac:dyDescent="0.15">
      <c r="H90" s="118">
        <f>SUM(H50:H89)</f>
        <v>519635</v>
      </c>
      <c r="I90" s="3"/>
      <c r="J90" s="6" t="s">
        <v>48</v>
      </c>
      <c r="K90" s="54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C66B5-3D3E-478F-9DD4-3A1B022C4ED5}">
  <sheetPr>
    <tabColor rgb="FFCC99FF"/>
  </sheetPr>
  <dimension ref="A1:U109"/>
  <sheetViews>
    <sheetView zoomScaleNormal="100" workbookViewId="0">
      <selection activeCell="N33" sqref="N33"/>
    </sheetView>
  </sheetViews>
  <sheetFormatPr defaultRowHeight="13.5" x14ac:dyDescent="0.1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29" customWidth="1"/>
    <col min="10" max="10" width="12.8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25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 x14ac:dyDescent="0.15">
      <c r="A1" s="463" t="s">
        <v>208</v>
      </c>
      <c r="B1" s="464"/>
      <c r="C1" s="464"/>
      <c r="D1" s="464"/>
      <c r="E1" s="464"/>
      <c r="F1" s="464"/>
      <c r="G1" s="464"/>
      <c r="I1" s="387"/>
      <c r="J1" s="398"/>
      <c r="M1" s="16"/>
      <c r="N1" t="s">
        <v>185</v>
      </c>
      <c r="O1" s="405"/>
      <c r="Q1" s="282" t="s">
        <v>178</v>
      </c>
    </row>
    <row r="2" spans="1:19" ht="13.5" customHeight="1" x14ac:dyDescent="0.15">
      <c r="H2" s="3"/>
      <c r="I2" s="145" t="s">
        <v>9</v>
      </c>
      <c r="J2" s="8" t="s">
        <v>67</v>
      </c>
      <c r="K2" s="3" t="s">
        <v>44</v>
      </c>
      <c r="L2" s="3"/>
      <c r="M2" s="8" t="s">
        <v>9</v>
      </c>
      <c r="N2" s="406"/>
      <c r="O2" s="89"/>
      <c r="P2" s="3"/>
      <c r="Q2" s="406"/>
      <c r="R2" s="403"/>
      <c r="S2" s="404"/>
    </row>
    <row r="3" spans="1:19" ht="13.5" customHeight="1" x14ac:dyDescent="0.15">
      <c r="H3" s="3">
        <v>17</v>
      </c>
      <c r="I3" s="161" t="s">
        <v>21</v>
      </c>
      <c r="J3" s="220">
        <v>472367</v>
      </c>
      <c r="K3" s="198">
        <v>1</v>
      </c>
      <c r="L3" s="3">
        <f>SUM(H3)</f>
        <v>17</v>
      </c>
      <c r="M3" s="161" t="s">
        <v>21</v>
      </c>
      <c r="N3" s="13">
        <f>SUM(J3)</f>
        <v>472367</v>
      </c>
      <c r="O3" s="3">
        <f>SUM(H3)</f>
        <v>17</v>
      </c>
      <c r="P3" s="161" t="s">
        <v>21</v>
      </c>
      <c r="Q3" s="199">
        <v>329497</v>
      </c>
      <c r="R3" s="403"/>
      <c r="S3" s="404"/>
    </row>
    <row r="4" spans="1:19" ht="13.5" customHeight="1" x14ac:dyDescent="0.15">
      <c r="H4" s="3">
        <v>36</v>
      </c>
      <c r="I4" s="161" t="s">
        <v>5</v>
      </c>
      <c r="J4" s="13">
        <v>145698</v>
      </c>
      <c r="K4" s="198">
        <v>2</v>
      </c>
      <c r="L4" s="3">
        <f t="shared" ref="L4:L12" si="0">SUM(H4)</f>
        <v>36</v>
      </c>
      <c r="M4" s="161" t="s">
        <v>5</v>
      </c>
      <c r="N4" s="13">
        <f t="shared" ref="N4:N12" si="1">SUM(J4)</f>
        <v>145698</v>
      </c>
      <c r="O4" s="3">
        <f t="shared" ref="O4:O12" si="2">SUM(H4)</f>
        <v>36</v>
      </c>
      <c r="P4" s="161" t="s">
        <v>5</v>
      </c>
      <c r="Q4" s="86">
        <v>134823</v>
      </c>
      <c r="R4" s="403"/>
      <c r="S4" s="404"/>
    </row>
    <row r="5" spans="1:19" ht="13.5" customHeight="1" x14ac:dyDescent="0.15">
      <c r="H5" s="3">
        <v>26</v>
      </c>
      <c r="I5" s="161" t="s">
        <v>30</v>
      </c>
      <c r="J5" s="13">
        <v>135742</v>
      </c>
      <c r="K5" s="198">
        <v>3</v>
      </c>
      <c r="L5" s="3">
        <f t="shared" si="0"/>
        <v>26</v>
      </c>
      <c r="M5" s="161" t="s">
        <v>30</v>
      </c>
      <c r="N5" s="13">
        <f t="shared" si="1"/>
        <v>135742</v>
      </c>
      <c r="O5" s="3">
        <f t="shared" si="2"/>
        <v>26</v>
      </c>
      <c r="P5" s="161" t="s">
        <v>30</v>
      </c>
      <c r="Q5" s="86">
        <v>140712</v>
      </c>
    </row>
    <row r="6" spans="1:19" ht="13.5" customHeight="1" x14ac:dyDescent="0.15">
      <c r="H6" s="3">
        <v>31</v>
      </c>
      <c r="I6" s="161" t="s">
        <v>63</v>
      </c>
      <c r="J6" s="220">
        <v>92333</v>
      </c>
      <c r="K6" s="198">
        <v>4</v>
      </c>
      <c r="L6" s="3">
        <f t="shared" si="0"/>
        <v>31</v>
      </c>
      <c r="M6" s="161" t="s">
        <v>63</v>
      </c>
      <c r="N6" s="13">
        <f t="shared" si="1"/>
        <v>92333</v>
      </c>
      <c r="O6" s="3">
        <f t="shared" si="2"/>
        <v>31</v>
      </c>
      <c r="P6" s="161" t="s">
        <v>63</v>
      </c>
      <c r="Q6" s="86">
        <v>89995</v>
      </c>
    </row>
    <row r="7" spans="1:19" ht="13.5" customHeight="1" x14ac:dyDescent="0.15">
      <c r="H7" s="3">
        <v>33</v>
      </c>
      <c r="I7" s="161" t="s">
        <v>0</v>
      </c>
      <c r="J7" s="220">
        <v>78237</v>
      </c>
      <c r="K7" s="198">
        <v>5</v>
      </c>
      <c r="L7" s="3">
        <f t="shared" si="0"/>
        <v>33</v>
      </c>
      <c r="M7" s="161" t="s">
        <v>0</v>
      </c>
      <c r="N7" s="13">
        <f t="shared" si="1"/>
        <v>78237</v>
      </c>
      <c r="O7" s="3">
        <f t="shared" si="2"/>
        <v>33</v>
      </c>
      <c r="P7" s="161" t="s">
        <v>0</v>
      </c>
      <c r="Q7" s="86">
        <v>69723</v>
      </c>
    </row>
    <row r="8" spans="1:19" ht="13.5" customHeight="1" x14ac:dyDescent="0.15">
      <c r="H8" s="33">
        <v>40</v>
      </c>
      <c r="I8" s="161" t="s">
        <v>2</v>
      </c>
      <c r="J8" s="13">
        <v>68552</v>
      </c>
      <c r="K8" s="198">
        <v>6</v>
      </c>
      <c r="L8" s="3">
        <f t="shared" si="0"/>
        <v>40</v>
      </c>
      <c r="M8" s="161" t="s">
        <v>2</v>
      </c>
      <c r="N8" s="13">
        <f t="shared" si="1"/>
        <v>68552</v>
      </c>
      <c r="O8" s="3">
        <f t="shared" si="2"/>
        <v>40</v>
      </c>
      <c r="P8" s="161" t="s">
        <v>2</v>
      </c>
      <c r="Q8" s="86">
        <v>59996</v>
      </c>
    </row>
    <row r="9" spans="1:19" ht="13.5" customHeight="1" x14ac:dyDescent="0.15">
      <c r="H9" s="14">
        <v>16</v>
      </c>
      <c r="I9" s="163" t="s">
        <v>3</v>
      </c>
      <c r="J9" s="13">
        <v>64804</v>
      </c>
      <c r="K9" s="198">
        <v>7</v>
      </c>
      <c r="L9" s="3">
        <f t="shared" si="0"/>
        <v>16</v>
      </c>
      <c r="M9" s="163" t="s">
        <v>3</v>
      </c>
      <c r="N9" s="13">
        <f t="shared" si="1"/>
        <v>64804</v>
      </c>
      <c r="O9" s="3">
        <f t="shared" si="2"/>
        <v>16</v>
      </c>
      <c r="P9" s="163" t="s">
        <v>3</v>
      </c>
      <c r="Q9" s="86">
        <v>69029</v>
      </c>
    </row>
    <row r="10" spans="1:19" ht="13.5" customHeight="1" x14ac:dyDescent="0.15">
      <c r="H10" s="3">
        <v>34</v>
      </c>
      <c r="I10" s="161" t="s">
        <v>1</v>
      </c>
      <c r="J10" s="13">
        <v>64020</v>
      </c>
      <c r="K10" s="198">
        <v>8</v>
      </c>
      <c r="L10" s="3">
        <f t="shared" si="0"/>
        <v>34</v>
      </c>
      <c r="M10" s="161" t="s">
        <v>1</v>
      </c>
      <c r="N10" s="13">
        <f t="shared" si="1"/>
        <v>64020</v>
      </c>
      <c r="O10" s="3">
        <f t="shared" si="2"/>
        <v>34</v>
      </c>
      <c r="P10" s="161" t="s">
        <v>1</v>
      </c>
      <c r="Q10" s="86">
        <v>60727</v>
      </c>
    </row>
    <row r="11" spans="1:19" ht="13.5" customHeight="1" x14ac:dyDescent="0.15">
      <c r="H11" s="14">
        <v>2</v>
      </c>
      <c r="I11" s="163" t="s">
        <v>6</v>
      </c>
      <c r="J11" s="13">
        <v>49130</v>
      </c>
      <c r="K11" s="198">
        <v>9</v>
      </c>
      <c r="L11" s="3">
        <f t="shared" si="0"/>
        <v>2</v>
      </c>
      <c r="M11" s="163" t="s">
        <v>6</v>
      </c>
      <c r="N11" s="13">
        <f t="shared" si="1"/>
        <v>49130</v>
      </c>
      <c r="O11" s="3">
        <f t="shared" si="2"/>
        <v>2</v>
      </c>
      <c r="P11" s="163" t="s">
        <v>6</v>
      </c>
      <c r="Q11" s="86">
        <v>46715</v>
      </c>
    </row>
    <row r="12" spans="1:19" ht="13.5" customHeight="1" thickBot="1" x14ac:dyDescent="0.2">
      <c r="H12" s="274">
        <v>25</v>
      </c>
      <c r="I12" s="380" t="s">
        <v>29</v>
      </c>
      <c r="J12" s="422">
        <v>47713</v>
      </c>
      <c r="K12" s="197">
        <v>10</v>
      </c>
      <c r="L12" s="3">
        <f t="shared" si="0"/>
        <v>25</v>
      </c>
      <c r="M12" s="380" t="s">
        <v>29</v>
      </c>
      <c r="N12" s="114">
        <f t="shared" si="1"/>
        <v>47713</v>
      </c>
      <c r="O12" s="14">
        <f t="shared" si="2"/>
        <v>25</v>
      </c>
      <c r="P12" s="380" t="s">
        <v>29</v>
      </c>
      <c r="Q12" s="200">
        <v>45048</v>
      </c>
    </row>
    <row r="13" spans="1:19" ht="13.5" customHeight="1" thickTop="1" thickBot="1" x14ac:dyDescent="0.2">
      <c r="H13" s="122">
        <v>13</v>
      </c>
      <c r="I13" s="175" t="s">
        <v>7</v>
      </c>
      <c r="J13" s="424">
        <v>45178</v>
      </c>
      <c r="K13" s="104"/>
      <c r="L13" s="78"/>
      <c r="M13" s="164"/>
      <c r="N13" s="339">
        <f>SUM(J43)</f>
        <v>1553783</v>
      </c>
      <c r="O13" s="3"/>
      <c r="P13" s="273" t="s">
        <v>8</v>
      </c>
      <c r="Q13" s="201">
        <v>1409249</v>
      </c>
    </row>
    <row r="14" spans="1:19" ht="13.5" customHeight="1" x14ac:dyDescent="0.15">
      <c r="B14" s="19"/>
      <c r="H14" s="3">
        <v>38</v>
      </c>
      <c r="I14" s="161" t="s">
        <v>38</v>
      </c>
      <c r="J14" s="220">
        <v>39762</v>
      </c>
      <c r="K14" s="104"/>
      <c r="L14" s="26"/>
      <c r="O14"/>
    </row>
    <row r="15" spans="1:19" ht="13.5" customHeight="1" x14ac:dyDescent="0.15">
      <c r="H15" s="3">
        <v>24</v>
      </c>
      <c r="I15" s="161" t="s">
        <v>28</v>
      </c>
      <c r="J15" s="13">
        <v>39227</v>
      </c>
      <c r="K15" s="104"/>
      <c r="L15" s="26"/>
      <c r="M15" t="s">
        <v>186</v>
      </c>
      <c r="N15" s="15"/>
      <c r="O15"/>
      <c r="P15" t="s">
        <v>187</v>
      </c>
      <c r="Q15" s="85"/>
    </row>
    <row r="16" spans="1:19" ht="13.5" customHeight="1" x14ac:dyDescent="0.15">
      <c r="C16" s="15"/>
      <c r="E16" s="17"/>
      <c r="H16" s="3">
        <v>3</v>
      </c>
      <c r="I16" s="161" t="s">
        <v>10</v>
      </c>
      <c r="J16" s="13">
        <v>33268</v>
      </c>
      <c r="K16" s="104"/>
      <c r="L16" s="3">
        <f>SUM(L3)</f>
        <v>17</v>
      </c>
      <c r="M16" s="13">
        <f>SUM(N3)</f>
        <v>472367</v>
      </c>
      <c r="N16" s="161" t="s">
        <v>21</v>
      </c>
      <c r="O16" s="3">
        <f>SUM(O3)</f>
        <v>17</v>
      </c>
      <c r="P16" s="13">
        <f>SUM(M16)</f>
        <v>472367</v>
      </c>
      <c r="Q16" s="278">
        <v>470782</v>
      </c>
      <c r="R16" s="79"/>
    </row>
    <row r="17" spans="2:20" ht="13.5" customHeight="1" x14ac:dyDescent="0.15">
      <c r="C17" s="15"/>
      <c r="E17" s="17"/>
      <c r="H17" s="3">
        <v>37</v>
      </c>
      <c r="I17" s="161" t="s">
        <v>37</v>
      </c>
      <c r="J17" s="137">
        <v>26768</v>
      </c>
      <c r="K17" s="104"/>
      <c r="L17" s="3">
        <f t="shared" ref="L17:L25" si="3">SUM(L4)</f>
        <v>36</v>
      </c>
      <c r="M17" s="13">
        <f t="shared" ref="M17:M25" si="4">SUM(N4)</f>
        <v>145698</v>
      </c>
      <c r="N17" s="161" t="s">
        <v>5</v>
      </c>
      <c r="O17" s="3">
        <f t="shared" ref="O17:O25" si="5">SUM(O4)</f>
        <v>36</v>
      </c>
      <c r="P17" s="13">
        <f t="shared" ref="P17:P25" si="6">SUM(M17)</f>
        <v>145698</v>
      </c>
      <c r="Q17" s="279">
        <v>146783</v>
      </c>
      <c r="R17" s="79"/>
      <c r="S17" s="42"/>
    </row>
    <row r="18" spans="2:20" ht="13.5" customHeight="1" x14ac:dyDescent="0.15">
      <c r="C18" s="15"/>
      <c r="E18" s="17"/>
      <c r="H18" s="3">
        <v>1</v>
      </c>
      <c r="I18" s="161" t="s">
        <v>4</v>
      </c>
      <c r="J18" s="13">
        <v>25718</v>
      </c>
      <c r="K18" s="104"/>
      <c r="L18" s="3">
        <f t="shared" si="3"/>
        <v>26</v>
      </c>
      <c r="M18" s="13">
        <f t="shared" si="4"/>
        <v>135742</v>
      </c>
      <c r="N18" s="161" t="s">
        <v>30</v>
      </c>
      <c r="O18" s="3">
        <f t="shared" si="5"/>
        <v>26</v>
      </c>
      <c r="P18" s="13">
        <f t="shared" si="6"/>
        <v>135742</v>
      </c>
      <c r="Q18" s="279">
        <v>141140</v>
      </c>
      <c r="R18" s="79"/>
      <c r="S18" s="112"/>
    </row>
    <row r="19" spans="2:20" ht="13.5" customHeight="1" x14ac:dyDescent="0.15">
      <c r="C19" s="15"/>
      <c r="E19" s="17"/>
      <c r="H19" s="3">
        <v>9</v>
      </c>
      <c r="I19" s="3" t="s">
        <v>163</v>
      </c>
      <c r="J19" s="137">
        <v>19336</v>
      </c>
      <c r="L19" s="3">
        <f t="shared" si="3"/>
        <v>31</v>
      </c>
      <c r="M19" s="13">
        <f t="shared" si="4"/>
        <v>92333</v>
      </c>
      <c r="N19" s="161" t="s">
        <v>63</v>
      </c>
      <c r="O19" s="3">
        <f t="shared" si="5"/>
        <v>31</v>
      </c>
      <c r="P19" s="13">
        <f t="shared" si="6"/>
        <v>92333</v>
      </c>
      <c r="Q19" s="279">
        <v>85913</v>
      </c>
      <c r="R19" s="79"/>
      <c r="S19" s="125"/>
    </row>
    <row r="20" spans="2:20" ht="13.5" customHeight="1" x14ac:dyDescent="0.15">
      <c r="B20" s="18"/>
      <c r="C20" s="15"/>
      <c r="E20" s="17"/>
      <c r="H20" s="3">
        <v>14</v>
      </c>
      <c r="I20" s="161" t="s">
        <v>19</v>
      </c>
      <c r="J20" s="13">
        <v>16441</v>
      </c>
      <c r="L20" s="3">
        <f t="shared" si="3"/>
        <v>33</v>
      </c>
      <c r="M20" s="13">
        <f t="shared" si="4"/>
        <v>78237</v>
      </c>
      <c r="N20" s="161" t="s">
        <v>0</v>
      </c>
      <c r="O20" s="3">
        <f t="shared" si="5"/>
        <v>33</v>
      </c>
      <c r="P20" s="13">
        <f t="shared" si="6"/>
        <v>78237</v>
      </c>
      <c r="Q20" s="279">
        <v>79573</v>
      </c>
      <c r="R20" s="79"/>
      <c r="S20" s="125"/>
    </row>
    <row r="21" spans="2:20" ht="13.5" customHeight="1" x14ac:dyDescent="0.15">
      <c r="B21" s="18"/>
      <c r="C21" s="15"/>
      <c r="E21" s="17"/>
      <c r="H21" s="3">
        <v>22</v>
      </c>
      <c r="I21" s="161" t="s">
        <v>26</v>
      </c>
      <c r="J21" s="13">
        <v>13106</v>
      </c>
      <c r="L21" s="3">
        <f t="shared" si="3"/>
        <v>40</v>
      </c>
      <c r="M21" s="13">
        <f t="shared" si="4"/>
        <v>68552</v>
      </c>
      <c r="N21" s="161" t="s">
        <v>2</v>
      </c>
      <c r="O21" s="3">
        <f t="shared" si="5"/>
        <v>40</v>
      </c>
      <c r="P21" s="13">
        <f t="shared" si="6"/>
        <v>68552</v>
      </c>
      <c r="Q21" s="279">
        <v>70611</v>
      </c>
      <c r="R21" s="79"/>
      <c r="S21" s="28"/>
    </row>
    <row r="22" spans="2:20" ht="13.5" customHeight="1" x14ac:dyDescent="0.15">
      <c r="C22" s="15"/>
      <c r="E22" s="17"/>
      <c r="H22" s="3">
        <v>21</v>
      </c>
      <c r="I22" s="3" t="s">
        <v>156</v>
      </c>
      <c r="J22" s="220">
        <v>12950</v>
      </c>
      <c r="K22" s="15"/>
      <c r="L22" s="3">
        <f t="shared" si="3"/>
        <v>16</v>
      </c>
      <c r="M22" s="13">
        <f t="shared" si="4"/>
        <v>64804</v>
      </c>
      <c r="N22" s="163" t="s">
        <v>3</v>
      </c>
      <c r="O22" s="3">
        <f t="shared" si="5"/>
        <v>16</v>
      </c>
      <c r="P22" s="13">
        <f t="shared" si="6"/>
        <v>64804</v>
      </c>
      <c r="Q22" s="279">
        <v>61272</v>
      </c>
      <c r="R22" s="79"/>
    </row>
    <row r="23" spans="2:20" ht="13.5" customHeight="1" x14ac:dyDescent="0.15">
      <c r="B23" s="18"/>
      <c r="C23" s="15"/>
      <c r="E23" s="17"/>
      <c r="H23" s="3">
        <v>11</v>
      </c>
      <c r="I23" s="161" t="s">
        <v>17</v>
      </c>
      <c r="J23" s="415">
        <v>10009</v>
      </c>
      <c r="K23" s="15"/>
      <c r="L23" s="3">
        <f t="shared" si="3"/>
        <v>34</v>
      </c>
      <c r="M23" s="13">
        <f t="shared" si="4"/>
        <v>64020</v>
      </c>
      <c r="N23" s="161" t="s">
        <v>1</v>
      </c>
      <c r="O23" s="3">
        <f t="shared" si="5"/>
        <v>34</v>
      </c>
      <c r="P23" s="13">
        <f t="shared" si="6"/>
        <v>64020</v>
      </c>
      <c r="Q23" s="279">
        <v>65166</v>
      </c>
      <c r="R23" s="79"/>
      <c r="S23" s="42"/>
    </row>
    <row r="24" spans="2:20" ht="13.5" customHeight="1" x14ac:dyDescent="0.15">
      <c r="C24" s="15"/>
      <c r="E24" s="17"/>
      <c r="H24" s="3">
        <v>15</v>
      </c>
      <c r="I24" s="161" t="s">
        <v>20</v>
      </c>
      <c r="J24" s="13">
        <v>9841</v>
      </c>
      <c r="K24" s="15"/>
      <c r="L24" s="3">
        <f t="shared" si="3"/>
        <v>2</v>
      </c>
      <c r="M24" s="13">
        <f t="shared" si="4"/>
        <v>49130</v>
      </c>
      <c r="N24" s="163" t="s">
        <v>6</v>
      </c>
      <c r="O24" s="3">
        <f t="shared" si="5"/>
        <v>2</v>
      </c>
      <c r="P24" s="13">
        <f t="shared" si="6"/>
        <v>49130</v>
      </c>
      <c r="Q24" s="279">
        <v>55724</v>
      </c>
      <c r="R24" s="79"/>
      <c r="S24" s="112"/>
    </row>
    <row r="25" spans="2:20" ht="13.5" customHeight="1" thickBot="1" x14ac:dyDescent="0.2">
      <c r="C25" s="15"/>
      <c r="E25" s="17"/>
      <c r="H25" s="3">
        <v>30</v>
      </c>
      <c r="I25" s="161" t="s">
        <v>33</v>
      </c>
      <c r="J25" s="87">
        <v>7573</v>
      </c>
      <c r="K25" s="15"/>
      <c r="L25" s="14">
        <f t="shared" si="3"/>
        <v>25</v>
      </c>
      <c r="M25" s="114">
        <f t="shared" si="4"/>
        <v>47713</v>
      </c>
      <c r="N25" s="380" t="s">
        <v>29</v>
      </c>
      <c r="O25" s="14">
        <f t="shared" si="5"/>
        <v>25</v>
      </c>
      <c r="P25" s="114">
        <f t="shared" si="6"/>
        <v>47713</v>
      </c>
      <c r="Q25" s="280">
        <v>50642</v>
      </c>
      <c r="R25" s="127" t="s">
        <v>72</v>
      </c>
      <c r="S25" s="28"/>
      <c r="T25" s="28"/>
    </row>
    <row r="26" spans="2:20" ht="13.5" customHeight="1" thickTop="1" x14ac:dyDescent="0.15">
      <c r="H26" s="3">
        <v>35</v>
      </c>
      <c r="I26" s="161" t="s">
        <v>36</v>
      </c>
      <c r="J26" s="13">
        <v>6555</v>
      </c>
      <c r="K26" s="15"/>
      <c r="L26" s="115"/>
      <c r="M26" s="162">
        <f>SUM(J43-(M16+M17+M18+M19+M20+M21+M22+M23+M24+M25))</f>
        <v>335187</v>
      </c>
      <c r="N26" s="221" t="s">
        <v>45</v>
      </c>
      <c r="O26" s="116"/>
      <c r="P26" s="162">
        <f>SUM(M26)</f>
        <v>335187</v>
      </c>
      <c r="Q26" s="162"/>
      <c r="R26" s="176">
        <v>1579497</v>
      </c>
      <c r="T26" s="28"/>
    </row>
    <row r="27" spans="2:20" ht="13.5" customHeight="1" x14ac:dyDescent="0.15">
      <c r="H27" s="3">
        <v>27</v>
      </c>
      <c r="I27" s="161" t="s">
        <v>31</v>
      </c>
      <c r="J27" s="137">
        <v>6192</v>
      </c>
      <c r="K27" s="15"/>
      <c r="M27" t="s">
        <v>179</v>
      </c>
      <c r="O27" s="111"/>
      <c r="P27" s="28" t="s">
        <v>180</v>
      </c>
    </row>
    <row r="28" spans="2:20" ht="13.5" customHeight="1" x14ac:dyDescent="0.15">
      <c r="G28" s="17"/>
      <c r="H28" s="3">
        <v>12</v>
      </c>
      <c r="I28" s="161" t="s">
        <v>18</v>
      </c>
      <c r="J28" s="13">
        <v>4968</v>
      </c>
      <c r="K28" s="15"/>
      <c r="M28" s="86">
        <f t="shared" ref="M28:M37" si="7">SUM(Q3)</f>
        <v>329497</v>
      </c>
      <c r="N28" s="161" t="s">
        <v>21</v>
      </c>
      <c r="O28" s="3">
        <f>SUM(L3)</f>
        <v>17</v>
      </c>
      <c r="P28" s="86">
        <f t="shared" ref="P28:P37" si="8">SUM(Q3)</f>
        <v>329497</v>
      </c>
    </row>
    <row r="29" spans="2:20" ht="13.5" customHeight="1" x14ac:dyDescent="0.15">
      <c r="H29" s="3">
        <v>29</v>
      </c>
      <c r="I29" s="161" t="s">
        <v>54</v>
      </c>
      <c r="J29" s="13">
        <v>4226</v>
      </c>
      <c r="K29" s="15"/>
      <c r="M29" s="86">
        <f t="shared" si="7"/>
        <v>134823</v>
      </c>
      <c r="N29" s="161" t="s">
        <v>5</v>
      </c>
      <c r="O29" s="3">
        <f t="shared" ref="O29:O37" si="9">SUM(L4)</f>
        <v>36</v>
      </c>
      <c r="P29" s="86">
        <f t="shared" si="8"/>
        <v>134823</v>
      </c>
    </row>
    <row r="30" spans="2:20" ht="13.5" customHeight="1" x14ac:dyDescent="0.15">
      <c r="H30" s="3">
        <v>10</v>
      </c>
      <c r="I30" s="161" t="s">
        <v>16</v>
      </c>
      <c r="J30" s="13">
        <v>2750</v>
      </c>
      <c r="K30" s="15"/>
      <c r="M30" s="86">
        <f t="shared" si="7"/>
        <v>140712</v>
      </c>
      <c r="N30" s="161" t="s">
        <v>30</v>
      </c>
      <c r="O30" s="3">
        <f t="shared" si="9"/>
        <v>26</v>
      </c>
      <c r="P30" s="86">
        <f t="shared" si="8"/>
        <v>140712</v>
      </c>
    </row>
    <row r="31" spans="2:20" ht="13.5" customHeight="1" x14ac:dyDescent="0.15">
      <c r="H31" s="3">
        <v>20</v>
      </c>
      <c r="I31" s="161" t="s">
        <v>24</v>
      </c>
      <c r="J31" s="13">
        <v>2447</v>
      </c>
      <c r="K31" s="15"/>
      <c r="M31" s="86">
        <f t="shared" si="7"/>
        <v>89995</v>
      </c>
      <c r="N31" s="161" t="s">
        <v>63</v>
      </c>
      <c r="O31" s="3">
        <f t="shared" si="9"/>
        <v>31</v>
      </c>
      <c r="P31" s="86">
        <f t="shared" si="8"/>
        <v>89995</v>
      </c>
    </row>
    <row r="32" spans="2:20" ht="13.5" customHeight="1" x14ac:dyDescent="0.15">
      <c r="H32" s="3">
        <v>39</v>
      </c>
      <c r="I32" s="161" t="s">
        <v>39</v>
      </c>
      <c r="J32" s="13">
        <v>2309</v>
      </c>
      <c r="K32" s="15"/>
      <c r="M32" s="86">
        <f t="shared" si="7"/>
        <v>69723</v>
      </c>
      <c r="N32" s="161" t="s">
        <v>0</v>
      </c>
      <c r="O32" s="3">
        <f t="shared" si="9"/>
        <v>33</v>
      </c>
      <c r="P32" s="86">
        <f t="shared" si="8"/>
        <v>69723</v>
      </c>
      <c r="S32" s="10"/>
    </row>
    <row r="33" spans="8:21" ht="13.5" customHeight="1" x14ac:dyDescent="0.15">
      <c r="H33" s="3">
        <v>23</v>
      </c>
      <c r="I33" s="161" t="s">
        <v>27</v>
      </c>
      <c r="J33" s="137">
        <v>1532</v>
      </c>
      <c r="K33" s="15"/>
      <c r="M33" s="86">
        <f t="shared" si="7"/>
        <v>59996</v>
      </c>
      <c r="N33" s="161" t="s">
        <v>2</v>
      </c>
      <c r="O33" s="3">
        <f t="shared" si="9"/>
        <v>40</v>
      </c>
      <c r="P33" s="86">
        <f t="shared" si="8"/>
        <v>59996</v>
      </c>
      <c r="S33" s="28"/>
      <c r="T33" s="28"/>
    </row>
    <row r="34" spans="8:21" ht="13.5" customHeight="1" x14ac:dyDescent="0.15">
      <c r="H34" s="3">
        <v>6</v>
      </c>
      <c r="I34" s="161" t="s">
        <v>13</v>
      </c>
      <c r="J34" s="13">
        <v>1233</v>
      </c>
      <c r="K34" s="15"/>
      <c r="M34" s="86">
        <f t="shared" si="7"/>
        <v>69029</v>
      </c>
      <c r="N34" s="163" t="s">
        <v>3</v>
      </c>
      <c r="O34" s="3">
        <f t="shared" si="9"/>
        <v>16</v>
      </c>
      <c r="P34" s="86">
        <f t="shared" si="8"/>
        <v>69029</v>
      </c>
      <c r="S34" s="28"/>
      <c r="T34" s="28"/>
    </row>
    <row r="35" spans="8:21" ht="13.5" customHeight="1" x14ac:dyDescent="0.15">
      <c r="H35" s="3">
        <v>4</v>
      </c>
      <c r="I35" s="161" t="s">
        <v>11</v>
      </c>
      <c r="J35" s="13">
        <v>1105</v>
      </c>
      <c r="K35" s="15"/>
      <c r="M35" s="86">
        <f t="shared" si="7"/>
        <v>60727</v>
      </c>
      <c r="N35" s="161" t="s">
        <v>1</v>
      </c>
      <c r="O35" s="3">
        <f t="shared" si="9"/>
        <v>34</v>
      </c>
      <c r="P35" s="86">
        <f t="shared" si="8"/>
        <v>60727</v>
      </c>
      <c r="S35" s="28"/>
    </row>
    <row r="36" spans="8:21" ht="13.5" customHeight="1" x14ac:dyDescent="0.15">
      <c r="H36" s="3">
        <v>18</v>
      </c>
      <c r="I36" s="161" t="s">
        <v>22</v>
      </c>
      <c r="J36" s="220">
        <v>712</v>
      </c>
      <c r="K36" s="15"/>
      <c r="M36" s="86">
        <f t="shared" si="7"/>
        <v>46715</v>
      </c>
      <c r="N36" s="163" t="s">
        <v>6</v>
      </c>
      <c r="O36" s="3">
        <f t="shared" si="9"/>
        <v>2</v>
      </c>
      <c r="P36" s="86">
        <f t="shared" si="8"/>
        <v>46715</v>
      </c>
      <c r="S36" s="28"/>
    </row>
    <row r="37" spans="8:21" ht="13.5" customHeight="1" thickBot="1" x14ac:dyDescent="0.2">
      <c r="H37" s="3">
        <v>32</v>
      </c>
      <c r="I37" s="161" t="s">
        <v>35</v>
      </c>
      <c r="J37" s="13">
        <v>706</v>
      </c>
      <c r="K37" s="15"/>
      <c r="M37" s="113">
        <f t="shared" si="7"/>
        <v>45048</v>
      </c>
      <c r="N37" s="380" t="s">
        <v>29</v>
      </c>
      <c r="O37" s="14">
        <f t="shared" si="9"/>
        <v>25</v>
      </c>
      <c r="P37" s="113">
        <f t="shared" si="8"/>
        <v>45048</v>
      </c>
      <c r="S37" s="28"/>
    </row>
    <row r="38" spans="8:21" ht="13.5" customHeight="1" thickTop="1" x14ac:dyDescent="0.15">
      <c r="H38" s="3">
        <v>19</v>
      </c>
      <c r="I38" s="161" t="s">
        <v>23</v>
      </c>
      <c r="J38" s="13">
        <v>480</v>
      </c>
      <c r="K38" s="15"/>
      <c r="M38" s="345">
        <f>SUM(Q13-(Q3+Q4+Q5+Q6+Q7+Q8+Q9+Q10+Q11+Q12))</f>
        <v>362984</v>
      </c>
      <c r="N38" s="414" t="s">
        <v>182</v>
      </c>
      <c r="O38" s="347"/>
      <c r="P38" s="348">
        <f>SUM(M38)</f>
        <v>362984</v>
      </c>
      <c r="U38" s="28"/>
    </row>
    <row r="39" spans="8:21" ht="13.5" customHeight="1" x14ac:dyDescent="0.15">
      <c r="H39" s="3">
        <v>7</v>
      </c>
      <c r="I39" s="161" t="s">
        <v>14</v>
      </c>
      <c r="J39" s="13">
        <v>290</v>
      </c>
      <c r="K39" s="15"/>
      <c r="P39" s="28"/>
    </row>
    <row r="40" spans="8:21" ht="13.5" customHeight="1" x14ac:dyDescent="0.15">
      <c r="H40" s="3">
        <v>5</v>
      </c>
      <c r="I40" s="161" t="s">
        <v>12</v>
      </c>
      <c r="J40" s="87">
        <v>284</v>
      </c>
      <c r="K40" s="15"/>
    </row>
    <row r="41" spans="8:21" ht="13.5" customHeight="1" x14ac:dyDescent="0.15">
      <c r="H41" s="3">
        <v>28</v>
      </c>
      <c r="I41" s="161" t="s">
        <v>32</v>
      </c>
      <c r="J41" s="220">
        <v>221</v>
      </c>
      <c r="K41" s="15"/>
    </row>
    <row r="42" spans="8:21" ht="13.5" customHeight="1" thickBot="1" x14ac:dyDescent="0.2">
      <c r="H42" s="14">
        <v>8</v>
      </c>
      <c r="I42" s="163" t="s">
        <v>15</v>
      </c>
      <c r="J42" s="416">
        <v>0</v>
      </c>
      <c r="K42" s="15"/>
    </row>
    <row r="43" spans="8:21" ht="13.5" customHeight="1" thickTop="1" x14ac:dyDescent="0.15">
      <c r="H43" s="115"/>
      <c r="I43" s="294" t="s">
        <v>8</v>
      </c>
      <c r="J43" s="295">
        <f>SUM(J3:J42)</f>
        <v>1553783</v>
      </c>
    </row>
    <row r="44" spans="8:21" ht="13.5" customHeight="1" x14ac:dyDescent="0.15"/>
    <row r="45" spans="8:21" ht="13.5" customHeight="1" x14ac:dyDescent="0.15"/>
    <row r="46" spans="8:21" ht="13.5" customHeight="1" x14ac:dyDescent="0.15"/>
    <row r="47" spans="8:21" ht="13.5" customHeight="1" x14ac:dyDescent="0.15"/>
    <row r="48" spans="8:21" ht="13.5" customHeight="1" x14ac:dyDescent="0.15"/>
    <row r="49" spans="1:19" ht="13.5" customHeight="1" x14ac:dyDescent="0.15">
      <c r="I49" s="42"/>
      <c r="J49" s="160"/>
    </row>
    <row r="50" spans="1:19" ht="13.5" customHeight="1" x14ac:dyDescent="0.15">
      <c r="I50" s="42"/>
      <c r="J50" s="160"/>
    </row>
    <row r="51" spans="1:19" ht="13.5" customHeight="1" x14ac:dyDescent="0.15">
      <c r="I51" s="42"/>
      <c r="J51" s="225"/>
      <c r="M51" s="42"/>
      <c r="N51" s="160"/>
    </row>
    <row r="52" spans="1:19" ht="13.5" customHeight="1" x14ac:dyDescent="0.15">
      <c r="A52" s="33" t="s">
        <v>46</v>
      </c>
      <c r="B52" s="22" t="s">
        <v>9</v>
      </c>
      <c r="C52" s="8" t="s">
        <v>195</v>
      </c>
      <c r="D52" s="8" t="s">
        <v>196</v>
      </c>
      <c r="E52" s="24" t="s">
        <v>43</v>
      </c>
      <c r="F52" s="23" t="s">
        <v>42</v>
      </c>
      <c r="G52" s="8" t="s">
        <v>175</v>
      </c>
      <c r="I52" s="42"/>
      <c r="J52" s="160"/>
      <c r="N52" s="30"/>
      <c r="S52" s="389"/>
    </row>
    <row r="53" spans="1:19" ht="13.5" customHeight="1" x14ac:dyDescent="0.15">
      <c r="A53" s="9">
        <v>1</v>
      </c>
      <c r="B53" s="161" t="s">
        <v>21</v>
      </c>
      <c r="C53" s="417">
        <f>SUM(J3)</f>
        <v>472367</v>
      </c>
      <c r="D53" s="87">
        <f t="shared" ref="D53:D63" si="10">SUM(Q3)</f>
        <v>329497</v>
      </c>
      <c r="E53" s="80">
        <f t="shared" ref="E53:E62" si="11">SUM(P16/Q16*100)</f>
        <v>100.33667387453215</v>
      </c>
      <c r="F53" s="20">
        <f t="shared" ref="F53:F63" si="12">SUM(C53/D53*100)</f>
        <v>143.36003059208431</v>
      </c>
      <c r="G53" s="21"/>
      <c r="I53" s="42"/>
      <c r="J53" s="160"/>
    </row>
    <row r="54" spans="1:19" ht="13.5" customHeight="1" x14ac:dyDescent="0.15">
      <c r="A54" s="9">
        <v>2</v>
      </c>
      <c r="B54" s="161" t="s">
        <v>5</v>
      </c>
      <c r="C54" s="417">
        <f t="shared" ref="C54:C62" si="13">SUM(J4)</f>
        <v>145698</v>
      </c>
      <c r="D54" s="87">
        <f t="shared" si="10"/>
        <v>134823</v>
      </c>
      <c r="E54" s="80">
        <f t="shared" si="11"/>
        <v>99.260813581954309</v>
      </c>
      <c r="F54" s="400">
        <f t="shared" si="12"/>
        <v>108.06613114972964</v>
      </c>
      <c r="G54" s="21"/>
      <c r="M54" s="388"/>
      <c r="N54" s="17"/>
    </row>
    <row r="55" spans="1:19" ht="13.5" customHeight="1" x14ac:dyDescent="0.15">
      <c r="A55" s="9">
        <v>3</v>
      </c>
      <c r="B55" s="161" t="s">
        <v>30</v>
      </c>
      <c r="C55" s="417">
        <f t="shared" si="13"/>
        <v>135742</v>
      </c>
      <c r="D55" s="87">
        <f t="shared" si="10"/>
        <v>140712</v>
      </c>
      <c r="E55" s="80">
        <f t="shared" si="11"/>
        <v>96.175428652401877</v>
      </c>
      <c r="F55" s="20">
        <f t="shared" si="12"/>
        <v>96.467962931377571</v>
      </c>
      <c r="G55" s="21"/>
      <c r="I55" s="465"/>
      <c r="J55" s="466"/>
    </row>
    <row r="56" spans="1:19" ht="13.5" customHeight="1" x14ac:dyDescent="0.15">
      <c r="A56" s="9">
        <v>4</v>
      </c>
      <c r="B56" s="161" t="s">
        <v>63</v>
      </c>
      <c r="C56" s="417">
        <f t="shared" si="13"/>
        <v>92333</v>
      </c>
      <c r="D56" s="87">
        <f t="shared" si="10"/>
        <v>89995</v>
      </c>
      <c r="E56" s="80">
        <f t="shared" si="11"/>
        <v>107.47267584649587</v>
      </c>
      <c r="F56" s="20">
        <f t="shared" si="12"/>
        <v>102.59792210678371</v>
      </c>
      <c r="G56" s="21"/>
      <c r="I56" s="465"/>
      <c r="J56" s="466"/>
    </row>
    <row r="57" spans="1:19" ht="13.5" customHeight="1" x14ac:dyDescent="0.15">
      <c r="A57" s="9">
        <v>5</v>
      </c>
      <c r="B57" s="161" t="s">
        <v>0</v>
      </c>
      <c r="C57" s="417">
        <f t="shared" si="13"/>
        <v>78237</v>
      </c>
      <c r="D57" s="87">
        <f t="shared" si="10"/>
        <v>69723</v>
      </c>
      <c r="E57" s="80">
        <f t="shared" si="11"/>
        <v>98.321038543224461</v>
      </c>
      <c r="F57" s="20">
        <f t="shared" si="12"/>
        <v>112.2111785207177</v>
      </c>
      <c r="G57" s="21"/>
      <c r="I57" s="160"/>
      <c r="P57" s="28"/>
    </row>
    <row r="58" spans="1:19" ht="13.5" customHeight="1" x14ac:dyDescent="0.15">
      <c r="A58" s="9">
        <v>6</v>
      </c>
      <c r="B58" s="161" t="s">
        <v>2</v>
      </c>
      <c r="C58" s="417">
        <f t="shared" si="13"/>
        <v>68552</v>
      </c>
      <c r="D58" s="87">
        <f t="shared" si="10"/>
        <v>59996</v>
      </c>
      <c r="E58" s="80">
        <f t="shared" si="11"/>
        <v>97.084023735678585</v>
      </c>
      <c r="F58" s="20">
        <f t="shared" si="12"/>
        <v>114.26095073004868</v>
      </c>
      <c r="G58" s="21"/>
    </row>
    <row r="59" spans="1:19" ht="13.5" customHeight="1" x14ac:dyDescent="0.15">
      <c r="A59" s="9">
        <v>7</v>
      </c>
      <c r="B59" s="163" t="s">
        <v>3</v>
      </c>
      <c r="C59" s="417">
        <f t="shared" si="13"/>
        <v>64804</v>
      </c>
      <c r="D59" s="87">
        <f t="shared" si="10"/>
        <v>69029</v>
      </c>
      <c r="E59" s="80">
        <f t="shared" si="11"/>
        <v>105.7644601122862</v>
      </c>
      <c r="F59" s="20">
        <f t="shared" si="12"/>
        <v>93.879384027003141</v>
      </c>
      <c r="G59" s="21"/>
    </row>
    <row r="60" spans="1:19" ht="13.5" customHeight="1" x14ac:dyDescent="0.15">
      <c r="A60" s="9">
        <v>8</v>
      </c>
      <c r="B60" s="161" t="s">
        <v>1</v>
      </c>
      <c r="C60" s="417">
        <f t="shared" si="13"/>
        <v>64020</v>
      </c>
      <c r="D60" s="87">
        <f t="shared" si="10"/>
        <v>60727</v>
      </c>
      <c r="E60" s="80">
        <f t="shared" si="11"/>
        <v>98.241414234416723</v>
      </c>
      <c r="F60" s="20">
        <f t="shared" si="12"/>
        <v>105.42262914354406</v>
      </c>
      <c r="G60" s="21"/>
    </row>
    <row r="61" spans="1:19" ht="13.5" customHeight="1" x14ac:dyDescent="0.15">
      <c r="A61" s="9">
        <v>9</v>
      </c>
      <c r="B61" s="163" t="s">
        <v>6</v>
      </c>
      <c r="C61" s="417">
        <f t="shared" si="13"/>
        <v>49130</v>
      </c>
      <c r="D61" s="87">
        <f t="shared" si="10"/>
        <v>46715</v>
      </c>
      <c r="E61" s="80">
        <f t="shared" si="11"/>
        <v>88.166678630392653</v>
      </c>
      <c r="F61" s="20">
        <f t="shared" si="12"/>
        <v>105.1696457240715</v>
      </c>
      <c r="G61" s="21"/>
    </row>
    <row r="62" spans="1:19" ht="13.5" customHeight="1" thickBot="1" x14ac:dyDescent="0.2">
      <c r="A62" s="128">
        <v>10</v>
      </c>
      <c r="B62" s="380" t="s">
        <v>29</v>
      </c>
      <c r="C62" s="417">
        <f t="shared" si="13"/>
        <v>47713</v>
      </c>
      <c r="D62" s="129">
        <f t="shared" si="10"/>
        <v>45048</v>
      </c>
      <c r="E62" s="130">
        <f t="shared" si="11"/>
        <v>94.216263180759057</v>
      </c>
      <c r="F62" s="131">
        <f t="shared" si="12"/>
        <v>105.9159119161783</v>
      </c>
      <c r="G62" s="132"/>
    </row>
    <row r="63" spans="1:19" ht="13.5" customHeight="1" thickTop="1" x14ac:dyDescent="0.15">
      <c r="A63" s="115"/>
      <c r="B63" s="133" t="s">
        <v>73</v>
      </c>
      <c r="C63" s="134">
        <f>SUM(J43)</f>
        <v>1553783</v>
      </c>
      <c r="D63" s="134">
        <f t="shared" si="10"/>
        <v>1409249</v>
      </c>
      <c r="E63" s="135">
        <f>SUM(C63/R26*100)</f>
        <v>98.372013368812986</v>
      </c>
      <c r="F63" s="136">
        <f t="shared" si="12"/>
        <v>110.25610094454564</v>
      </c>
      <c r="G63" s="141">
        <v>66.5</v>
      </c>
    </row>
    <row r="64" spans="1:19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</sheetData>
  <sortState ref="H3:J42">
    <sortCondition descending="1" ref="J3:J42"/>
  </sortState>
  <mergeCells count="3">
    <mergeCell ref="A1:G1"/>
    <mergeCell ref="I55:I56"/>
    <mergeCell ref="J55:J56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8・保管高</vt:lpstr>
      <vt:lpstr>9・東部・富士</vt:lpstr>
      <vt:lpstr>10・清水・静岡</vt:lpstr>
      <vt:lpstr>11・駿遠・西部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'1・面積、会員数'!Print_Area</vt:lpstr>
      <vt:lpstr>'10・清水・静岡'!Print_Area</vt:lpstr>
      <vt:lpstr>'11・駿遠・西部'!Print_Area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'8・保管高'!Print_Area</vt:lpstr>
      <vt:lpstr>'9・東部・富士'!Print_Area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2024-01-10T01:03:55Z</cp:lastPrinted>
  <dcterms:created xsi:type="dcterms:W3CDTF">2004-08-12T01:21:30Z</dcterms:created>
  <dcterms:modified xsi:type="dcterms:W3CDTF">2024-01-10T04:41:45Z</dcterms:modified>
</cp:coreProperties>
</file>