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C26FC135-DDE8-44A2-82B7-FF0AC7BFFD58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44" i="15" l="1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<sst xmlns="http://schemas.openxmlformats.org/spreadsheetml/2006/main" count="1665" uniqueCount="211">
  <si>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</si>
  <si>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</si>
  <si>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</si>
  <si>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</si>
  <si>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</si>
  <si>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</si>
  <si>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</si>
  <si>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</si>
  <si>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</si>
  <si>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</si>
  <si>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</si>
  <si>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</si>
  <si>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</si>
  <si>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</si>
  <si>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</si>
  <si>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</si>
  <si>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</si>
  <si>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</si>
  <si>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</si>
  <si>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</si>
  <si>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</si>
  <si>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</si>
  <si>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</si>
  <si>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</si>
  <si>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</si>
  <si>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</si>
  <si>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</si>
  <si>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</si>
  <si>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</si>
  <si>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</si>
  <si>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</si>
  <si>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</si>
  <si>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</si>
  <si>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</si>
  <si>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</si>
  <si>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</si>
  <si>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</si>
  <si>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</si>
  <si>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</si>
  <si>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</si>
  <si>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</si>
  <si>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</si>
  <si>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</si>
  <si>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</si>
  <si>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</si>
  <si>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</si>
  <si>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</si>
  <si>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</si>
  <si>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</si>
  <si>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</si>
  <si>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</si>
  <si>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</si>
  <si>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</si>
  <si>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</si>
  <si>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</si>
  <si>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</si>
  <si>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</si>
  <si>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</si>
  <si>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</si>
  <si>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</si>
  <si>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</si>
  <si>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</si>
  <si>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</si>
  <si>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</si>
  <si>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</si>
  <si>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</si>
  <si>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</si>
  <si>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</si>
  <si>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</si>
  <si>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</si>
  <si>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</si>
  <si>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</si>
  <si>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</si>
  <si>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</si>
  <si>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</si>
  <si>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</si>
  <si>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</si>
  <si>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</si>
  <si>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</si>
  <si>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</si>
  <si>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</si>
  <si>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</si>
  <si>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</si>
  <si>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</si>
  <si>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</si>
  <si>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</si>
  <si>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</si>
  <si>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</si>
  <si>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</si>
  <si>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</si>
  <si>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</si>
  <si>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</si>
  <si>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</si>
  <si>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</si>
  <si>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</si>
  <si>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</si>
  <si>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</si>
  <si>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</si>
  <si>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</si>
  <si>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</si>
  <si>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</si>
  <si>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</si>
  <si>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</si>
  <si>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</si>
  <si>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</si>
  <si>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</si>
  <si>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</si>
  <si>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</si>
  <si>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</si>
  <si>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</si>
  <si>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</si>
  <si>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</si>
  <si>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</si>
  <si>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</si>
  <si>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</si>
  <si>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</si>
  <si>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</si>
  <si>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</si>
  <si>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</si>
  <si>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</si>
  <si>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</si>
  <si>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</si>
  <si>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</si>
  <si>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</si>
  <si>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</si>
  <si>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</si>
  <si>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</si>
  <si>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</si>
  <si>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</si>
  <si>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</si>
  <si>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</si>
  <si>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</si>
  <si>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</si>
  <si>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</si>
  <si>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</si>
  <si>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</si>
  <si>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</si>
  <si>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</si>
  <si>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</si>
  <si>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</si>
  <si>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</si>
  <si>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</si>
  <si>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</si>
  <si>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</si>
  <si>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</si>
  <si>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</si>
  <si>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</si>
  <si>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</si>
  <si>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</si>
  <si>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</si>
  <si>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</si>
  <si>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</si>
  <si>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</si>
  <si>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</si>
  <si>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</si>
  <si>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</si>
  <si>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</si>
  <si>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</si>
  <si>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</si>
  <si>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</si>
  <si>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</si>
  <si>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</si>
  <si>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</si>
  <si>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</si>
  <si>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</si>
  <si>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</si>
  <si>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</si>
  <si>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</si>
  <si>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</si>
  <si>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</si>
  <si>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</si>
  <si>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</si>
  <si>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</si>
  <si>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</si>
  <si>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</si>
  <si>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</si>
  <si>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</si>
  <si>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</si>
  <si>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</si>
  <si>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</si>
  <si>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</si>
  <si>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</si>
  <si>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</si>
  <si>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</si>
  <si>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</si>
  <si>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</si>
  <si>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</si>
  <si>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</si>
  <si>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</si>
  <si>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</si>
  <si>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</si>
  <si>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</si>
  <si>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</si>
  <si>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</si>
  <si>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</si>
  <si>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</si>
  <si>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</si>
  <si>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</si>
  <si>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</si>
  <si>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</si>
  <si>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</si>
  <si>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</si>
  <si>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3，457　㎡</t>
    <phoneticPr fontId="2"/>
  </si>
  <si>
    <t>令和5年11月</t>
    <rPh sb="6" eb="7">
      <t>ガツ</t>
    </rPh>
    <phoneticPr fontId="2"/>
  </si>
  <si>
    <t xml:space="preserve">                       令和5年11月所管面（1～3類）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</si>
  <si>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99，994  m</t>
    </r>
    <r>
      <rPr>
        <sz val="8"/>
        <rFont val="ＭＳ Ｐゴシック"/>
        <family val="3"/>
        <charset val="128"/>
      </rPr>
      <t>3</t>
    </r>
    <phoneticPr fontId="2"/>
  </si>
  <si>
    <t>15，207　㎡</t>
    <phoneticPr fontId="2"/>
  </si>
  <si>
    <t>　　　　　　　　　　　　　　　　令和5年11月末上位10品目入庫高(県合計）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</si>
  <si>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令和5年11月末上位10品目保管残高(県合計）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</si>
  <si>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 xml:space="preserve"> </t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</si>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</sst>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3" xfId="1" applyFill="1" applyBorder="1"/>
    <xf numFmtId="38" fontId="0" fillId="0" borderId="9" xfId="1" applyFont="1" applyBorder="1"/>
    <xf numFmtId="179" fontId="1" fillId="0" borderId="37" xfId="1" applyNumberFormat="1" applyFont="1" applyBorder="1"/>
    <xf numFmtId="38" fontId="1" fillId="0" borderId="8" xfId="1" applyFont="1" applyBorder="1"/>
    <xf numFmtId="38" fontId="0" fillId="0" borderId="20" xfId="1" applyFont="1" applyFill="1" applyBorder="1"/>
    <xf numFmtId="38" fontId="1" fillId="0" borderId="11" xfId="1" applyFont="1" applyBorder="1"/>
    <xf numFmtId="38" fontId="1" fillId="0" borderId="9" xfId="1" applyFill="1" applyBorder="1"/>
    <xf numFmtId="38" fontId="0" fillId="0" borderId="2" xfId="1" applyFont="1" applyFill="1" applyBorder="1"/>
    <xf numFmtId="38" fontId="0" fillId="0" borderId="11" xfId="1" applyFont="1" applyBorder="1"/>
    <xf numFmtId="38" fontId="0" fillId="0" borderId="34" xfId="1" applyFont="1" applyFill="1" applyBorder="1"/>
    <xf numFmtId="0" fontId="8" fillId="0" borderId="0" xfId="0" applyFont="1" applyFill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令和5年11月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令和5年11月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令和5年11月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60763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19010</c:v>
                </c:pt>
                <c:pt idx="1">
                  <c:v>18946</c:v>
                </c:pt>
                <c:pt idx="2">
                  <c:v>5602</c:v>
                </c:pt>
                <c:pt idx="3">
                  <c:v>4724</c:v>
                </c:pt>
                <c:pt idx="4">
                  <c:v>4570</c:v>
                </c:pt>
                <c:pt idx="5">
                  <c:v>4093</c:v>
                </c:pt>
                <c:pt idx="6">
                  <c:v>3994</c:v>
                </c:pt>
                <c:pt idx="7">
                  <c:v>1718</c:v>
                </c:pt>
                <c:pt idx="8">
                  <c:v>1184</c:v>
                </c:pt>
                <c:pt idx="9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3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3.662908852751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10613</c:v>
                </c:pt>
                <c:pt idx="1">
                  <c:v>18812</c:v>
                </c:pt>
                <c:pt idx="2">
                  <c:v>5675</c:v>
                </c:pt>
                <c:pt idx="3">
                  <c:v>4897</c:v>
                </c:pt>
                <c:pt idx="4">
                  <c:v>4161</c:v>
                </c:pt>
                <c:pt idx="5">
                  <c:v>4758</c:v>
                </c:pt>
                <c:pt idx="6">
                  <c:v>4007</c:v>
                </c:pt>
                <c:pt idx="7">
                  <c:v>1463</c:v>
                </c:pt>
                <c:pt idx="8">
                  <c:v>1553</c:v>
                </c:pt>
                <c:pt idx="9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2.2657952069716759E-2"/>
                  <c:y val="1.136303984729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2200435729847494E-2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-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49751</c:v>
                </c:pt>
                <c:pt idx="1">
                  <c:v>13522</c:v>
                </c:pt>
                <c:pt idx="2">
                  <c:v>13077</c:v>
                </c:pt>
                <c:pt idx="3">
                  <c:v>8867</c:v>
                </c:pt>
                <c:pt idx="4">
                  <c:v>6479</c:v>
                </c:pt>
                <c:pt idx="5">
                  <c:v>5770</c:v>
                </c:pt>
                <c:pt idx="6">
                  <c:v>2993</c:v>
                </c:pt>
                <c:pt idx="7">
                  <c:v>2209</c:v>
                </c:pt>
                <c:pt idx="8">
                  <c:v>2076</c:v>
                </c:pt>
                <c:pt idx="9">
                  <c:v>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-1.751977081296210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49095</c:v>
                </c:pt>
                <c:pt idx="1">
                  <c:v>15632</c:v>
                </c:pt>
                <c:pt idx="2">
                  <c:v>16977</c:v>
                </c:pt>
                <c:pt idx="3">
                  <c:v>15774</c:v>
                </c:pt>
                <c:pt idx="4">
                  <c:v>6777</c:v>
                </c:pt>
                <c:pt idx="5">
                  <c:v>5298</c:v>
                </c:pt>
                <c:pt idx="6">
                  <c:v>3031</c:v>
                </c:pt>
                <c:pt idx="7">
                  <c:v>3601</c:v>
                </c:pt>
                <c:pt idx="8">
                  <c:v>2033</c:v>
                </c:pt>
                <c:pt idx="9">
                  <c:v>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雑品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26279</c:v>
                </c:pt>
                <c:pt idx="1">
                  <c:v>23543</c:v>
                </c:pt>
                <c:pt idx="2">
                  <c:v>18457</c:v>
                </c:pt>
                <c:pt idx="3">
                  <c:v>16765</c:v>
                </c:pt>
                <c:pt idx="4">
                  <c:v>15567</c:v>
                </c:pt>
                <c:pt idx="5">
                  <c:v>11248</c:v>
                </c:pt>
                <c:pt idx="6">
                  <c:v>9532</c:v>
                </c:pt>
                <c:pt idx="7">
                  <c:v>9052</c:v>
                </c:pt>
                <c:pt idx="8">
                  <c:v>7359</c:v>
                </c:pt>
                <c:pt idx="9">
                  <c:v>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2411347517730464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3.4884026124641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その他の化学工業品</c:v>
                </c:pt>
                <c:pt idx="6">
                  <c:v>鉄鋼</c:v>
                </c:pt>
                <c:pt idx="7">
                  <c:v>雑品</c:v>
                </c:pt>
                <c:pt idx="8">
                  <c:v>麦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36129</c:v>
                </c:pt>
                <c:pt idx="1">
                  <c:v>18113</c:v>
                </c:pt>
                <c:pt idx="2">
                  <c:v>34189</c:v>
                </c:pt>
                <c:pt idx="3">
                  <c:v>16844</c:v>
                </c:pt>
                <c:pt idx="4">
                  <c:v>16451</c:v>
                </c:pt>
                <c:pt idx="5">
                  <c:v>10797</c:v>
                </c:pt>
                <c:pt idx="6">
                  <c:v>11013</c:v>
                </c:pt>
                <c:pt idx="7">
                  <c:v>11647</c:v>
                </c:pt>
                <c:pt idx="8">
                  <c:v>8549</c:v>
                </c:pt>
                <c:pt idx="9">
                  <c:v>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28623</c:v>
                </c:pt>
                <c:pt idx="1">
                  <c:v>8298</c:v>
                </c:pt>
                <c:pt idx="2">
                  <c:v>6570</c:v>
                </c:pt>
                <c:pt idx="3">
                  <c:v>5994</c:v>
                </c:pt>
                <c:pt idx="4">
                  <c:v>3765</c:v>
                </c:pt>
                <c:pt idx="5">
                  <c:v>1664</c:v>
                </c:pt>
                <c:pt idx="6">
                  <c:v>1166</c:v>
                </c:pt>
                <c:pt idx="7">
                  <c:v>1069</c:v>
                </c:pt>
                <c:pt idx="8">
                  <c:v>945</c:v>
                </c:pt>
                <c:pt idx="9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26407</c:v>
                </c:pt>
                <c:pt idx="1">
                  <c:v>11150</c:v>
                </c:pt>
                <c:pt idx="2">
                  <c:v>6157</c:v>
                </c:pt>
                <c:pt idx="3">
                  <c:v>5106</c:v>
                </c:pt>
                <c:pt idx="4">
                  <c:v>4185</c:v>
                </c:pt>
                <c:pt idx="5">
                  <c:v>877</c:v>
                </c:pt>
                <c:pt idx="6">
                  <c:v>1218</c:v>
                </c:pt>
                <c:pt idx="7">
                  <c:v>673</c:v>
                </c:pt>
                <c:pt idx="8">
                  <c:v>1146</c:v>
                </c:pt>
                <c:pt idx="9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38729</c:v>
                </c:pt>
                <c:pt idx="1">
                  <c:v>10834</c:v>
                </c:pt>
                <c:pt idx="2">
                  <c:v>10357</c:v>
                </c:pt>
                <c:pt idx="3">
                  <c:v>9650</c:v>
                </c:pt>
                <c:pt idx="4">
                  <c:v>6152</c:v>
                </c:pt>
                <c:pt idx="5">
                  <c:v>4526</c:v>
                </c:pt>
                <c:pt idx="6">
                  <c:v>2449</c:v>
                </c:pt>
                <c:pt idx="7">
                  <c:v>2017</c:v>
                </c:pt>
                <c:pt idx="8">
                  <c:v>1320</c:v>
                </c:pt>
                <c:pt idx="9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-1.509764669246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22782</c:v>
                </c:pt>
                <c:pt idx="1">
                  <c:v>10152</c:v>
                </c:pt>
                <c:pt idx="2">
                  <c:v>9996</c:v>
                </c:pt>
                <c:pt idx="3">
                  <c:v>11664</c:v>
                </c:pt>
                <c:pt idx="4">
                  <c:v>5526</c:v>
                </c:pt>
                <c:pt idx="5">
                  <c:v>7909</c:v>
                </c:pt>
                <c:pt idx="6">
                  <c:v>2464</c:v>
                </c:pt>
                <c:pt idx="7">
                  <c:v>1100</c:v>
                </c:pt>
                <c:pt idx="8">
                  <c:v>583</c:v>
                </c:pt>
                <c:pt idx="9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2.1505658566872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292605</c:v>
                </c:pt>
                <c:pt idx="1">
                  <c:v>105770</c:v>
                </c:pt>
                <c:pt idx="2">
                  <c:v>23220</c:v>
                </c:pt>
                <c:pt idx="3">
                  <c:v>17907</c:v>
                </c:pt>
                <c:pt idx="4">
                  <c:v>15414</c:v>
                </c:pt>
                <c:pt idx="5">
                  <c:v>13863</c:v>
                </c:pt>
                <c:pt idx="6">
                  <c:v>12256</c:v>
                </c:pt>
                <c:pt idx="7">
                  <c:v>8855</c:v>
                </c:pt>
                <c:pt idx="8">
                  <c:v>8189</c:v>
                </c:pt>
                <c:pt idx="9">
                  <c:v>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290292</c:v>
                </c:pt>
                <c:pt idx="1">
                  <c:v>91711</c:v>
                </c:pt>
                <c:pt idx="2">
                  <c:v>27445</c:v>
                </c:pt>
                <c:pt idx="3">
                  <c:v>18560</c:v>
                </c:pt>
                <c:pt idx="4">
                  <c:v>13747</c:v>
                </c:pt>
                <c:pt idx="5">
                  <c:v>11112</c:v>
                </c:pt>
                <c:pt idx="6">
                  <c:v>8353</c:v>
                </c:pt>
                <c:pt idx="7">
                  <c:v>10387</c:v>
                </c:pt>
                <c:pt idx="8">
                  <c:v>12202</c:v>
                </c:pt>
                <c:pt idx="9">
                  <c:v>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0"/>
                  <c:y val="-5.7722330163275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472367</c:v>
                </c:pt>
                <c:pt idx="1">
                  <c:v>145698</c:v>
                </c:pt>
                <c:pt idx="2">
                  <c:v>135742</c:v>
                </c:pt>
                <c:pt idx="3">
                  <c:v>92333</c:v>
                </c:pt>
                <c:pt idx="4">
                  <c:v>78237</c:v>
                </c:pt>
                <c:pt idx="5">
                  <c:v>68552</c:v>
                </c:pt>
                <c:pt idx="6">
                  <c:v>64804</c:v>
                </c:pt>
                <c:pt idx="7">
                  <c:v>64020</c:v>
                </c:pt>
                <c:pt idx="8">
                  <c:v>49130</c:v>
                </c:pt>
                <c:pt idx="9">
                  <c:v>47713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249428334430050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2.0202474690663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329497</c:v>
                </c:pt>
                <c:pt idx="1">
                  <c:v>134823</c:v>
                </c:pt>
                <c:pt idx="2">
                  <c:v>140712</c:v>
                </c:pt>
                <c:pt idx="3">
                  <c:v>89995</c:v>
                </c:pt>
                <c:pt idx="4">
                  <c:v>69723</c:v>
                </c:pt>
                <c:pt idx="5">
                  <c:v>59996</c:v>
                </c:pt>
                <c:pt idx="6">
                  <c:v>69029</c:v>
                </c:pt>
                <c:pt idx="7">
                  <c:v>60727</c:v>
                </c:pt>
                <c:pt idx="8">
                  <c:v>46715</c:v>
                </c:pt>
                <c:pt idx="9">
                  <c:v>45048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5.6587776955231026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2703920556938927"/>
                  <c:y val="-0.13461773700305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3.798969573247761E-3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472367</c:v>
                </c:pt>
                <c:pt idx="1">
                  <c:v>145698</c:v>
                </c:pt>
                <c:pt idx="2">
                  <c:v>135742</c:v>
                </c:pt>
                <c:pt idx="3">
                  <c:v>92333</c:v>
                </c:pt>
                <c:pt idx="4">
                  <c:v>78237</c:v>
                </c:pt>
                <c:pt idx="5">
                  <c:v>68552</c:v>
                </c:pt>
                <c:pt idx="6">
                  <c:v>64804</c:v>
                </c:pt>
                <c:pt idx="7">
                  <c:v>64020</c:v>
                </c:pt>
                <c:pt idx="8">
                  <c:v>49130</c:v>
                </c:pt>
                <c:pt idx="9">
                  <c:v>47713</c:v>
                </c:pt>
                <c:pt idx="10">
                  <c:v>335187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472367</c:v>
                </c:pt>
                <c:pt idx="1">
                  <c:v>145698</c:v>
                </c:pt>
                <c:pt idx="2">
                  <c:v>135742</c:v>
                </c:pt>
                <c:pt idx="3">
                  <c:v>92333</c:v>
                </c:pt>
                <c:pt idx="4">
                  <c:v>78237</c:v>
                </c:pt>
                <c:pt idx="5">
                  <c:v>68552</c:v>
                </c:pt>
                <c:pt idx="6">
                  <c:v>64804</c:v>
                </c:pt>
                <c:pt idx="7">
                  <c:v>64020</c:v>
                </c:pt>
                <c:pt idx="8">
                  <c:v>49130</c:v>
                </c:pt>
                <c:pt idx="9">
                  <c:v>47713</c:v>
                </c:pt>
                <c:pt idx="10">
                  <c:v>335187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0708180561399291"/>
                  <c:y val="-4.8982894379581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4147662839854941"/>
                  <c:y val="-0.11550933719491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麦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329497</c:v>
                </c:pt>
                <c:pt idx="1">
                  <c:v>134823</c:v>
                </c:pt>
                <c:pt idx="2">
                  <c:v>140712</c:v>
                </c:pt>
                <c:pt idx="3">
                  <c:v>89995</c:v>
                </c:pt>
                <c:pt idx="4">
                  <c:v>69723</c:v>
                </c:pt>
                <c:pt idx="5">
                  <c:v>59996</c:v>
                </c:pt>
                <c:pt idx="6">
                  <c:v>69029</c:v>
                </c:pt>
                <c:pt idx="7">
                  <c:v>60727</c:v>
                </c:pt>
                <c:pt idx="8">
                  <c:v>46715</c:v>
                </c:pt>
                <c:pt idx="9">
                  <c:v>45048</c:v>
                </c:pt>
                <c:pt idx="10" formatCode="#,##0_);[Red]\(#,##0\)">
                  <c:v>362984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非鉄金属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21581</c:v>
                </c:pt>
                <c:pt idx="1">
                  <c:v>12263</c:v>
                </c:pt>
                <c:pt idx="2">
                  <c:v>10647</c:v>
                </c:pt>
                <c:pt idx="3">
                  <c:v>8704</c:v>
                </c:pt>
                <c:pt idx="4">
                  <c:v>6778</c:v>
                </c:pt>
                <c:pt idx="5">
                  <c:v>5894</c:v>
                </c:pt>
                <c:pt idx="6">
                  <c:v>5289</c:v>
                </c:pt>
                <c:pt idx="7">
                  <c:v>5179</c:v>
                </c:pt>
                <c:pt idx="8">
                  <c:v>4951</c:v>
                </c:pt>
                <c:pt idx="9">
                  <c:v>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2211919985197609E-2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1.2129684833782199E-2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-2.9082245761054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非鉄金属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19901</c:v>
                </c:pt>
                <c:pt idx="1">
                  <c:v>10695</c:v>
                </c:pt>
                <c:pt idx="2">
                  <c:v>8273</c:v>
                </c:pt>
                <c:pt idx="3">
                  <c:v>7877</c:v>
                </c:pt>
                <c:pt idx="4">
                  <c:v>5613</c:v>
                </c:pt>
                <c:pt idx="5">
                  <c:v>6051</c:v>
                </c:pt>
                <c:pt idx="6">
                  <c:v>7537</c:v>
                </c:pt>
                <c:pt idx="7">
                  <c:v>2451</c:v>
                </c:pt>
                <c:pt idx="8">
                  <c:v>5592</c:v>
                </c:pt>
                <c:pt idx="9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2,463,288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2,463,288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393193</c:v>
                </c:pt>
                <c:pt idx="2">
                  <c:v>516791</c:v>
                </c:pt>
                <c:pt idx="3">
                  <c:v>153912</c:v>
                </c:pt>
                <c:pt idx="4">
                  <c:v>274743</c:v>
                </c:pt>
                <c:pt idx="5">
                  <c:v>904309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化学肥料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79829</c:v>
                </c:pt>
                <c:pt idx="1">
                  <c:v>14935</c:v>
                </c:pt>
                <c:pt idx="2">
                  <c:v>13317</c:v>
                </c:pt>
                <c:pt idx="3">
                  <c:v>8800</c:v>
                </c:pt>
                <c:pt idx="4">
                  <c:v>8108</c:v>
                </c:pt>
                <c:pt idx="5">
                  <c:v>7897</c:v>
                </c:pt>
                <c:pt idx="6">
                  <c:v>7785</c:v>
                </c:pt>
                <c:pt idx="7">
                  <c:v>6441</c:v>
                </c:pt>
                <c:pt idx="8">
                  <c:v>5328</c:v>
                </c:pt>
                <c:pt idx="9">
                  <c:v>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399951E-5"/>
                  <c:y val="1.8938499164876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化学肥料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83795</c:v>
                </c:pt>
                <c:pt idx="1">
                  <c:v>21463</c:v>
                </c:pt>
                <c:pt idx="2">
                  <c:v>12956</c:v>
                </c:pt>
                <c:pt idx="3">
                  <c:v>8704</c:v>
                </c:pt>
                <c:pt idx="4">
                  <c:v>9097</c:v>
                </c:pt>
                <c:pt idx="5">
                  <c:v>10568</c:v>
                </c:pt>
                <c:pt idx="6">
                  <c:v>9468</c:v>
                </c:pt>
                <c:pt idx="7">
                  <c:v>5008</c:v>
                </c:pt>
                <c:pt idx="8">
                  <c:v>5436</c:v>
                </c:pt>
                <c:pt idx="9">
                  <c:v>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1.9380150155649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1.1627906976744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89844</c:v>
                </c:pt>
                <c:pt idx="1">
                  <c:v>46957</c:v>
                </c:pt>
                <c:pt idx="2">
                  <c:v>34272</c:v>
                </c:pt>
                <c:pt idx="3">
                  <c:v>33264</c:v>
                </c:pt>
                <c:pt idx="4">
                  <c:v>27717</c:v>
                </c:pt>
                <c:pt idx="5">
                  <c:v>15231</c:v>
                </c:pt>
                <c:pt idx="6">
                  <c:v>14276</c:v>
                </c:pt>
                <c:pt idx="7">
                  <c:v>11961</c:v>
                </c:pt>
                <c:pt idx="8">
                  <c:v>11734</c:v>
                </c:pt>
                <c:pt idx="9">
                  <c:v>11300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86593</c:v>
                </c:pt>
                <c:pt idx="1">
                  <c:v>43815</c:v>
                </c:pt>
                <c:pt idx="2">
                  <c:v>19692</c:v>
                </c:pt>
                <c:pt idx="3">
                  <c:v>41328</c:v>
                </c:pt>
                <c:pt idx="4">
                  <c:v>25999</c:v>
                </c:pt>
                <c:pt idx="5">
                  <c:v>16295</c:v>
                </c:pt>
                <c:pt idx="6">
                  <c:v>18017</c:v>
                </c:pt>
                <c:pt idx="7">
                  <c:v>15137</c:v>
                </c:pt>
                <c:pt idx="8">
                  <c:v>11837</c:v>
                </c:pt>
                <c:pt idx="9">
                  <c:v>13012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13678</c:v>
                </c:pt>
                <c:pt idx="1">
                  <c:v>8171</c:v>
                </c:pt>
                <c:pt idx="2">
                  <c:v>5944</c:v>
                </c:pt>
                <c:pt idx="3">
                  <c:v>2673</c:v>
                </c:pt>
                <c:pt idx="4">
                  <c:v>2020</c:v>
                </c:pt>
                <c:pt idx="5">
                  <c:v>1762</c:v>
                </c:pt>
                <c:pt idx="6">
                  <c:v>1426</c:v>
                </c:pt>
                <c:pt idx="7">
                  <c:v>1371</c:v>
                </c:pt>
                <c:pt idx="8">
                  <c:v>1125</c:v>
                </c:pt>
                <c:pt idx="9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77917760279965E-3"/>
                  <c:y val="-7.130686204331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13996</c:v>
                </c:pt>
                <c:pt idx="1">
                  <c:v>10161</c:v>
                </c:pt>
                <c:pt idx="2">
                  <c:v>5508</c:v>
                </c:pt>
                <c:pt idx="3">
                  <c:v>1002</c:v>
                </c:pt>
                <c:pt idx="4">
                  <c:v>2050</c:v>
                </c:pt>
                <c:pt idx="5">
                  <c:v>2198</c:v>
                </c:pt>
                <c:pt idx="6">
                  <c:v>1363</c:v>
                </c:pt>
                <c:pt idx="7">
                  <c:v>1371</c:v>
                </c:pt>
                <c:pt idx="8">
                  <c:v>997</c:v>
                </c:pt>
                <c:pt idx="9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米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25715</c:v>
                </c:pt>
                <c:pt idx="1">
                  <c:v>15406</c:v>
                </c:pt>
                <c:pt idx="2">
                  <c:v>13912</c:v>
                </c:pt>
                <c:pt idx="3">
                  <c:v>10448</c:v>
                </c:pt>
                <c:pt idx="4">
                  <c:v>7033</c:v>
                </c:pt>
                <c:pt idx="5">
                  <c:v>5152</c:v>
                </c:pt>
                <c:pt idx="6">
                  <c:v>3384</c:v>
                </c:pt>
                <c:pt idx="7">
                  <c:v>3187</c:v>
                </c:pt>
                <c:pt idx="8">
                  <c:v>3131</c:v>
                </c:pt>
                <c:pt idx="9">
                  <c:v>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米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16174</c:v>
                </c:pt>
                <c:pt idx="1">
                  <c:v>16502</c:v>
                </c:pt>
                <c:pt idx="2">
                  <c:v>14564</c:v>
                </c:pt>
                <c:pt idx="3">
                  <c:v>9081</c:v>
                </c:pt>
                <c:pt idx="4">
                  <c:v>6925</c:v>
                </c:pt>
                <c:pt idx="5">
                  <c:v>6010</c:v>
                </c:pt>
                <c:pt idx="6">
                  <c:v>3124</c:v>
                </c:pt>
                <c:pt idx="7">
                  <c:v>3128</c:v>
                </c:pt>
                <c:pt idx="8">
                  <c:v>4470</c:v>
                </c:pt>
                <c:pt idx="9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1.5727394038230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430118</c:v>
                </c:pt>
                <c:pt idx="1">
                  <c:v>124572</c:v>
                </c:pt>
                <c:pt idx="2">
                  <c:v>40445</c:v>
                </c:pt>
                <c:pt idx="3">
                  <c:v>26815</c:v>
                </c:pt>
                <c:pt idx="4">
                  <c:v>22600</c:v>
                </c:pt>
                <c:pt idx="5">
                  <c:v>19219</c:v>
                </c:pt>
                <c:pt idx="6">
                  <c:v>18023</c:v>
                </c:pt>
                <c:pt idx="7">
                  <c:v>14485</c:v>
                </c:pt>
                <c:pt idx="8">
                  <c:v>12439</c:v>
                </c:pt>
                <c:pt idx="9">
                  <c:v>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6.9899529058802838E-3"/>
                  <c:y val="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300759</c:v>
                </c:pt>
                <c:pt idx="1">
                  <c:v>113138</c:v>
                </c:pt>
                <c:pt idx="2">
                  <c:v>30942</c:v>
                </c:pt>
                <c:pt idx="3">
                  <c:v>45938</c:v>
                </c:pt>
                <c:pt idx="4">
                  <c:v>26613</c:v>
                </c:pt>
                <c:pt idx="5">
                  <c:v>20047</c:v>
                </c:pt>
                <c:pt idx="6">
                  <c:v>14405</c:v>
                </c:pt>
                <c:pt idx="7">
                  <c:v>17131</c:v>
                </c:pt>
                <c:pt idx="8">
                  <c:v>14598</c:v>
                </c:pt>
                <c:pt idx="9">
                  <c:v>10322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154478</c:v>
                </c:pt>
                <c:pt idx="1">
                  <c:v>248619</c:v>
                </c:pt>
                <c:pt idx="2">
                  <c:v>330406</c:v>
                </c:pt>
                <c:pt idx="3">
                  <c:v>126949</c:v>
                </c:pt>
                <c:pt idx="4">
                  <c:v>167280</c:v>
                </c:pt>
                <c:pt idx="5">
                  <c:v>661858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65862</c:v>
                </c:pt>
                <c:pt idx="1">
                  <c:v>144574</c:v>
                </c:pt>
                <c:pt idx="2">
                  <c:v>186385</c:v>
                </c:pt>
                <c:pt idx="3">
                  <c:v>26963</c:v>
                </c:pt>
                <c:pt idx="4">
                  <c:v>107463</c:v>
                </c:pt>
                <c:pt idx="5">
                  <c:v>242451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0.70108922574203503</c:v>
                </c:pt>
                <c:pt idx="1">
                  <c:v>0.63230779795164205</c:v>
                </c:pt>
                <c:pt idx="2">
                  <c:v>0.63934162940144079</c:v>
                </c:pt>
                <c:pt idx="3">
                  <c:v>0.82481547897499874</c:v>
                </c:pt>
                <c:pt idx="4">
                  <c:v>0.60885991635819658</c:v>
                </c:pt>
                <c:pt idx="5">
                  <c:v>0.73189363370263927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5.354753095286215E-3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2.020224744634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315308</c:v>
                </c:pt>
                <c:pt idx="1">
                  <c:v>113052</c:v>
                </c:pt>
                <c:pt idx="2">
                  <c:v>106556</c:v>
                </c:pt>
                <c:pt idx="3">
                  <c:v>98127</c:v>
                </c:pt>
                <c:pt idx="4">
                  <c:v>61522</c:v>
                </c:pt>
                <c:pt idx="5">
                  <c:v>47202</c:v>
                </c:pt>
                <c:pt idx="6">
                  <c:v>40246</c:v>
                </c:pt>
                <c:pt idx="7">
                  <c:v>32356</c:v>
                </c:pt>
                <c:pt idx="8">
                  <c:v>30302</c:v>
                </c:pt>
                <c:pt idx="9">
                  <c:v>28440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0709365645871766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327748</c:v>
                </c:pt>
                <c:pt idx="1">
                  <c:v>100827</c:v>
                </c:pt>
                <c:pt idx="2">
                  <c:v>80556</c:v>
                </c:pt>
                <c:pt idx="3">
                  <c:v>97968</c:v>
                </c:pt>
                <c:pt idx="4">
                  <c:v>70236</c:v>
                </c:pt>
                <c:pt idx="5">
                  <c:v>46165</c:v>
                </c:pt>
                <c:pt idx="6">
                  <c:v>48311</c:v>
                </c:pt>
                <c:pt idx="7">
                  <c:v>31993</c:v>
                </c:pt>
                <c:pt idx="8">
                  <c:v>28870</c:v>
                </c:pt>
                <c:pt idx="9">
                  <c:v>38829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0.11466312697151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9.6047737622540846E-2"/>
                  <c:y val="-7.4158419417756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8"/>
                  <c:y val="-0.100367935659418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7.5973409306742644E-3"/>
                  <c:y val="-2.146788990825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6.0778727445394115E-2"/>
                  <c:y val="9.25993883792048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315308</c:v>
                </c:pt>
                <c:pt idx="1">
                  <c:v>113052</c:v>
                </c:pt>
                <c:pt idx="2">
                  <c:v>106556</c:v>
                </c:pt>
                <c:pt idx="3">
                  <c:v>98127</c:v>
                </c:pt>
                <c:pt idx="4">
                  <c:v>61522</c:v>
                </c:pt>
                <c:pt idx="5">
                  <c:v>47202</c:v>
                </c:pt>
                <c:pt idx="6">
                  <c:v>40246</c:v>
                </c:pt>
                <c:pt idx="7">
                  <c:v>32356</c:v>
                </c:pt>
                <c:pt idx="8">
                  <c:v>30302</c:v>
                </c:pt>
                <c:pt idx="9">
                  <c:v>28440</c:v>
                </c:pt>
                <c:pt idx="10">
                  <c:v>155109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315308</c:v>
                </c:pt>
                <c:pt idx="1">
                  <c:v>113052</c:v>
                </c:pt>
                <c:pt idx="2">
                  <c:v>106556</c:v>
                </c:pt>
                <c:pt idx="3">
                  <c:v>98127</c:v>
                </c:pt>
                <c:pt idx="4">
                  <c:v>61522</c:v>
                </c:pt>
                <c:pt idx="5">
                  <c:v>47202</c:v>
                </c:pt>
                <c:pt idx="6">
                  <c:v>40246</c:v>
                </c:pt>
                <c:pt idx="7">
                  <c:v>32356</c:v>
                </c:pt>
                <c:pt idx="8">
                  <c:v>30302</c:v>
                </c:pt>
                <c:pt idx="9">
                  <c:v>28440</c:v>
                </c:pt>
                <c:pt idx="10">
                  <c:v>155109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194809786707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2289715693935205"/>
                  <c:y val="-0.10631393489606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0.11652843394575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9604562788430062E-2"/>
                  <c:y val="-2.8709445802033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4.1224045467598995E-2"/>
                  <c:y val="5.26806045795999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327748</c:v>
                </c:pt>
                <c:pt idx="1">
                  <c:v>100827</c:v>
                </c:pt>
                <c:pt idx="2">
                  <c:v>80556</c:v>
                </c:pt>
                <c:pt idx="3">
                  <c:v>97968</c:v>
                </c:pt>
                <c:pt idx="4">
                  <c:v>70236</c:v>
                </c:pt>
                <c:pt idx="5">
                  <c:v>46165</c:v>
                </c:pt>
                <c:pt idx="6">
                  <c:v>48311</c:v>
                </c:pt>
                <c:pt idx="7">
                  <c:v>31993</c:v>
                </c:pt>
                <c:pt idx="8">
                  <c:v>28870</c:v>
                </c:pt>
                <c:pt idx="9">
                  <c:v>38829</c:v>
                </c:pt>
                <c:pt idx="10" formatCode="#,##0_);[Red]\(#,##0\)">
                  <c:v>165223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N33" sqref="N33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2" t="s">
        <v>130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131</v>
      </c>
      <c r="C6" s="238"/>
      <c r="D6" s="239" t="s">
        <v>132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133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134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135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136</v>
      </c>
      <c r="G13" s="244"/>
      <c r="H13" s="245"/>
    </row>
    <row r="14" spans="1:8" s="240" customFormat="1" ht="17.100000000000001" customHeight="1" x14ac:dyDescent="0.15">
      <c r="A14" s="241"/>
      <c r="B14" s="246" t="s">
        <v>137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138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139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140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141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142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143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144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145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146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147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90</v>
      </c>
      <c r="E35" s="240" t="s">
        <v>148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149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150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6" t="s">
        <v>151</v>
      </c>
      <c r="B42" s="447"/>
      <c r="C42" s="447"/>
      <c r="D42" s="447"/>
      <c r="E42" s="447"/>
      <c r="F42" s="447"/>
      <c r="G42" s="447"/>
      <c r="H42" s="448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/>
      <c r="R1" s="105"/>
    </row>
    <row r="2" spans="8:30" x14ac:dyDescent="0.15">
      <c r="H2" s="184" t="s">
        <v>189</v>
      </c>
      <c r="I2" s="3"/>
      <c r="J2" s="186" t="s">
        <v>101</v>
      </c>
      <c r="K2" s="3"/>
      <c r="L2" s="296" t="s">
        <v>188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47</v>
      </c>
      <c r="K3" s="3"/>
      <c r="L3" s="296" t="s">
        <v>98</v>
      </c>
      <c r="S3" s="26"/>
      <c r="T3" s="26"/>
      <c r="U3" s="26"/>
    </row>
    <row r="4" spans="8:30" x14ac:dyDescent="0.15">
      <c r="H4" s="43">
        <v>21581</v>
      </c>
      <c r="I4" s="3">
        <v>26</v>
      </c>
      <c r="J4" s="161" t="s">
        <v>30</v>
      </c>
      <c r="K4" s="117">
        <f>SUM(I4)</f>
        <v>26</v>
      </c>
      <c r="L4" s="312">
        <v>19901</v>
      </c>
      <c r="M4" s="397"/>
      <c r="N4" s="90"/>
      <c r="O4" s="90"/>
      <c r="S4" s="26"/>
      <c r="T4" s="26"/>
      <c r="U4" s="26"/>
    </row>
    <row r="5" spans="8:30" x14ac:dyDescent="0.15">
      <c r="H5" s="44">
        <v>12263</v>
      </c>
      <c r="I5" s="3">
        <v>37</v>
      </c>
      <c r="J5" s="161" t="s">
        <v>37</v>
      </c>
      <c r="K5" s="117">
        <f t="shared" ref="K5:K13" si="0">SUM(I5)</f>
        <v>37</v>
      </c>
      <c r="L5" s="313">
        <v>10695</v>
      </c>
      <c r="M5" s="45"/>
      <c r="N5" s="90"/>
      <c r="O5" s="90"/>
      <c r="S5" s="26"/>
      <c r="T5" s="26"/>
      <c r="U5" s="26"/>
    </row>
    <row r="6" spans="8:30" x14ac:dyDescent="0.15">
      <c r="H6" s="88">
        <v>10647</v>
      </c>
      <c r="I6" s="3">
        <v>33</v>
      </c>
      <c r="J6" s="161" t="s">
        <v>0</v>
      </c>
      <c r="K6" s="117">
        <f t="shared" si="0"/>
        <v>33</v>
      </c>
      <c r="L6" s="313">
        <v>8273</v>
      </c>
      <c r="M6" s="45"/>
      <c r="N6" s="185"/>
      <c r="O6" s="90"/>
      <c r="S6" s="26"/>
      <c r="T6" s="26"/>
      <c r="U6" s="26"/>
    </row>
    <row r="7" spans="8:30" x14ac:dyDescent="0.15">
      <c r="H7" s="88">
        <v>8704</v>
      </c>
      <c r="I7" s="3">
        <v>34</v>
      </c>
      <c r="J7" s="161" t="s">
        <v>1</v>
      </c>
      <c r="K7" s="117">
        <f t="shared" si="0"/>
        <v>34</v>
      </c>
      <c r="L7" s="313">
        <v>7877</v>
      </c>
      <c r="M7" s="45"/>
      <c r="N7" s="90"/>
      <c r="O7" s="90"/>
      <c r="S7" s="26"/>
      <c r="T7" s="26"/>
      <c r="U7" s="26"/>
    </row>
    <row r="8" spans="8:30" x14ac:dyDescent="0.15">
      <c r="H8" s="44">
        <v>6778</v>
      </c>
      <c r="I8" s="3">
        <v>25</v>
      </c>
      <c r="J8" s="161" t="s">
        <v>29</v>
      </c>
      <c r="K8" s="117">
        <f t="shared" si="0"/>
        <v>25</v>
      </c>
      <c r="L8" s="313">
        <v>5613</v>
      </c>
      <c r="M8" s="45"/>
      <c r="N8" s="90"/>
      <c r="O8" s="90"/>
      <c r="S8" s="26"/>
      <c r="T8" s="26"/>
      <c r="U8" s="26"/>
    </row>
    <row r="9" spans="8:30" x14ac:dyDescent="0.15">
      <c r="H9" s="195">
        <v>5894</v>
      </c>
      <c r="I9" s="33">
        <v>40</v>
      </c>
      <c r="J9" s="161" t="s">
        <v>2</v>
      </c>
      <c r="K9" s="117">
        <f t="shared" si="0"/>
        <v>40</v>
      </c>
      <c r="L9" s="313">
        <v>6051</v>
      </c>
      <c r="M9" s="45"/>
      <c r="N9" s="90"/>
      <c r="O9" s="90"/>
      <c r="S9" s="26"/>
      <c r="T9" s="26"/>
      <c r="U9" s="26"/>
    </row>
    <row r="10" spans="8:30" x14ac:dyDescent="0.15">
      <c r="H10" s="88">
        <v>5289</v>
      </c>
      <c r="I10" s="14">
        <v>36</v>
      </c>
      <c r="J10" s="163" t="s">
        <v>5</v>
      </c>
      <c r="K10" s="117">
        <f t="shared" si="0"/>
        <v>36</v>
      </c>
      <c r="L10" s="313">
        <v>7537</v>
      </c>
      <c r="S10" s="26"/>
      <c r="T10" s="26"/>
      <c r="U10" s="26"/>
    </row>
    <row r="11" spans="8:30" x14ac:dyDescent="0.15">
      <c r="H11" s="43">
        <v>5179</v>
      </c>
      <c r="I11" s="3">
        <v>27</v>
      </c>
      <c r="J11" s="161" t="s">
        <v>31</v>
      </c>
      <c r="K11" s="117">
        <f t="shared" si="0"/>
        <v>27</v>
      </c>
      <c r="L11" s="313">
        <v>2451</v>
      </c>
      <c r="M11" s="45"/>
      <c r="N11" s="90"/>
      <c r="O11" s="90"/>
      <c r="S11" s="26"/>
      <c r="T11" s="26"/>
      <c r="U11" s="26"/>
    </row>
    <row r="12" spans="8:30" x14ac:dyDescent="0.15">
      <c r="H12" s="333">
        <v>4951</v>
      </c>
      <c r="I12" s="14">
        <v>14</v>
      </c>
      <c r="J12" s="163" t="s">
        <v>19</v>
      </c>
      <c r="K12" s="117">
        <f t="shared" si="0"/>
        <v>14</v>
      </c>
      <c r="L12" s="313">
        <v>5592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29">
        <v>3278</v>
      </c>
      <c r="I13" s="383">
        <v>16</v>
      </c>
      <c r="J13" s="384" t="s">
        <v>3</v>
      </c>
      <c r="K13" s="117">
        <f t="shared" si="0"/>
        <v>16</v>
      </c>
      <c r="L13" s="313">
        <v>2993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3122</v>
      </c>
      <c r="I14" s="122">
        <v>15</v>
      </c>
      <c r="J14" s="175" t="s">
        <v>20</v>
      </c>
      <c r="K14" s="108" t="s">
        <v>8</v>
      </c>
      <c r="L14" s="314">
        <v>92591</v>
      </c>
      <c r="S14" s="26"/>
      <c r="T14" s="26"/>
      <c r="U14" s="26"/>
    </row>
    <row r="15" spans="8:30" x14ac:dyDescent="0.15">
      <c r="H15" s="88">
        <v>2519</v>
      </c>
      <c r="I15" s="3">
        <v>17</v>
      </c>
      <c r="J15" s="161" t="s">
        <v>21</v>
      </c>
      <c r="K15" s="50"/>
      <c r="L15" t="s">
        <v>59</v>
      </c>
      <c r="M15" s="407" t="s">
        <v>197</v>
      </c>
      <c r="N15" s="42" t="s">
        <v>74</v>
      </c>
      <c r="S15" s="26"/>
      <c r="T15" s="26"/>
      <c r="U15" s="26"/>
    </row>
    <row r="16" spans="8:30" x14ac:dyDescent="0.15">
      <c r="H16" s="44">
        <v>2203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20938</v>
      </c>
      <c r="N16" s="89">
        <f>SUM(H4)</f>
        <v>21581</v>
      </c>
      <c r="O16" s="45"/>
      <c r="P16" s="17"/>
      <c r="S16" s="26"/>
      <c r="T16" s="26"/>
      <c r="U16" s="26"/>
    </row>
    <row r="17" spans="1:21" x14ac:dyDescent="0.15">
      <c r="H17" s="44">
        <v>1808</v>
      </c>
      <c r="I17" s="3">
        <v>1</v>
      </c>
      <c r="J17" s="161" t="s">
        <v>4</v>
      </c>
      <c r="K17" s="117">
        <f t="shared" ref="K17:K25" si="1">SUM(I5)</f>
        <v>37</v>
      </c>
      <c r="L17" s="161" t="s">
        <v>37</v>
      </c>
      <c r="M17" s="316">
        <v>13506</v>
      </c>
      <c r="N17" s="89">
        <f t="shared" ref="N17:N25" si="2">SUM(H5)</f>
        <v>12263</v>
      </c>
      <c r="O17" s="45"/>
      <c r="P17" s="17"/>
      <c r="S17" s="26"/>
      <c r="T17" s="26"/>
      <c r="U17" s="26"/>
    </row>
    <row r="18" spans="1:21" x14ac:dyDescent="0.15">
      <c r="H18" s="434">
        <v>1554</v>
      </c>
      <c r="I18" s="3">
        <v>38</v>
      </c>
      <c r="J18" s="161" t="s">
        <v>38</v>
      </c>
      <c r="K18" s="117">
        <f t="shared" si="1"/>
        <v>33</v>
      </c>
      <c r="L18" s="161" t="s">
        <v>0</v>
      </c>
      <c r="M18" s="316">
        <v>11671</v>
      </c>
      <c r="N18" s="89">
        <f t="shared" si="2"/>
        <v>10647</v>
      </c>
      <c r="O18" s="45"/>
      <c r="P18" s="17"/>
      <c r="S18" s="26"/>
      <c r="T18" s="26"/>
      <c r="U18" s="26"/>
    </row>
    <row r="19" spans="1:21" x14ac:dyDescent="0.15">
      <c r="H19" s="89">
        <v>755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8605</v>
      </c>
      <c r="N19" s="89">
        <f t="shared" si="2"/>
        <v>8704</v>
      </c>
      <c r="O19" s="45"/>
      <c r="P19" s="17"/>
      <c r="S19" s="26"/>
      <c r="T19" s="26"/>
      <c r="U19" s="26"/>
    </row>
    <row r="20" spans="1:21" ht="14.25" thickBot="1" x14ac:dyDescent="0.2">
      <c r="H20" s="195">
        <v>455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7033</v>
      </c>
      <c r="N20" s="89">
        <f t="shared" si="2"/>
        <v>6778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185</v>
      </c>
      <c r="D21" s="59" t="s">
        <v>178</v>
      </c>
      <c r="E21" s="59" t="s">
        <v>41</v>
      </c>
      <c r="F21" s="59" t="s">
        <v>50</v>
      </c>
      <c r="G21" s="8" t="s">
        <v>175</v>
      </c>
      <c r="H21" s="88">
        <v>417</v>
      </c>
      <c r="I21" s="3">
        <v>12</v>
      </c>
      <c r="J21" s="161" t="s">
        <v>18</v>
      </c>
      <c r="K21" s="117">
        <f t="shared" si="1"/>
        <v>40</v>
      </c>
      <c r="L21" s="161" t="s">
        <v>2</v>
      </c>
      <c r="M21" s="316">
        <v>6072</v>
      </c>
      <c r="N21" s="89">
        <f t="shared" si="2"/>
        <v>5894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21581</v>
      </c>
      <c r="D22" s="89">
        <f>SUM(L4)</f>
        <v>19901</v>
      </c>
      <c r="E22" s="52">
        <f t="shared" ref="E22:E32" si="4">SUM(N16/M16*100)</f>
        <v>103.07097143948801</v>
      </c>
      <c r="F22" s="55">
        <f>SUM(C22/D22*100)</f>
        <v>108.44178684488217</v>
      </c>
      <c r="G22" s="3"/>
      <c r="H22" s="377">
        <v>382</v>
      </c>
      <c r="I22" s="3">
        <v>23</v>
      </c>
      <c r="J22" s="161" t="s">
        <v>27</v>
      </c>
      <c r="K22" s="117">
        <f t="shared" si="1"/>
        <v>36</v>
      </c>
      <c r="L22" s="163" t="s">
        <v>5</v>
      </c>
      <c r="M22" s="316">
        <v>5023</v>
      </c>
      <c r="N22" s="89">
        <f t="shared" si="2"/>
        <v>5289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12263</v>
      </c>
      <c r="D23" s="89">
        <f>SUM(L5)</f>
        <v>10695</v>
      </c>
      <c r="E23" s="52">
        <f t="shared" si="4"/>
        <v>90.796682955723384</v>
      </c>
      <c r="F23" s="55">
        <f t="shared" ref="F23:F32" si="5">SUM(C23/D23*100)</f>
        <v>114.66105656848995</v>
      </c>
      <c r="G23" s="3"/>
      <c r="H23" s="91">
        <v>226</v>
      </c>
      <c r="I23" s="3">
        <v>21</v>
      </c>
      <c r="J23" s="161" t="s">
        <v>25</v>
      </c>
      <c r="K23" s="117">
        <f t="shared" si="1"/>
        <v>27</v>
      </c>
      <c r="L23" s="161" t="s">
        <v>31</v>
      </c>
      <c r="M23" s="316">
        <v>4979</v>
      </c>
      <c r="N23" s="89">
        <f t="shared" si="2"/>
        <v>5179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10647</v>
      </c>
      <c r="D24" s="89">
        <f t="shared" ref="D24:D31" si="6">SUM(L6)</f>
        <v>8273</v>
      </c>
      <c r="E24" s="52">
        <f t="shared" si="4"/>
        <v>91.226116014051925</v>
      </c>
      <c r="F24" s="55">
        <f t="shared" si="5"/>
        <v>128.69575728272696</v>
      </c>
      <c r="G24" s="3"/>
      <c r="H24" s="377">
        <v>188</v>
      </c>
      <c r="I24" s="3">
        <v>22</v>
      </c>
      <c r="J24" s="161" t="s">
        <v>26</v>
      </c>
      <c r="K24" s="117">
        <f t="shared" si="1"/>
        <v>14</v>
      </c>
      <c r="L24" s="163" t="s">
        <v>19</v>
      </c>
      <c r="M24" s="316">
        <v>4301</v>
      </c>
      <c r="N24" s="89">
        <f t="shared" si="2"/>
        <v>4951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8704</v>
      </c>
      <c r="D25" s="89">
        <f t="shared" si="6"/>
        <v>7877</v>
      </c>
      <c r="E25" s="52">
        <f t="shared" si="4"/>
        <v>101.15049389889599</v>
      </c>
      <c r="F25" s="55">
        <f t="shared" si="5"/>
        <v>110.49892090897551</v>
      </c>
      <c r="G25" s="3"/>
      <c r="H25" s="126">
        <v>134</v>
      </c>
      <c r="I25" s="3">
        <v>31</v>
      </c>
      <c r="J25" s="161" t="s">
        <v>63</v>
      </c>
      <c r="K25" s="181">
        <f t="shared" si="1"/>
        <v>16</v>
      </c>
      <c r="L25" s="384" t="s">
        <v>3</v>
      </c>
      <c r="M25" s="317">
        <v>3403</v>
      </c>
      <c r="N25" s="167">
        <f t="shared" si="2"/>
        <v>3278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6778</v>
      </c>
      <c r="D26" s="89">
        <f t="shared" si="6"/>
        <v>5613</v>
      </c>
      <c r="E26" s="52">
        <f t="shared" si="4"/>
        <v>96.374235745769937</v>
      </c>
      <c r="F26" s="55">
        <f t="shared" si="5"/>
        <v>120.75538927489755</v>
      </c>
      <c r="G26" s="12"/>
      <c r="H26" s="377">
        <v>72</v>
      </c>
      <c r="I26" s="3">
        <v>9</v>
      </c>
      <c r="J26" s="3" t="s">
        <v>163</v>
      </c>
      <c r="K26" s="3"/>
      <c r="L26" s="366" t="s">
        <v>8</v>
      </c>
      <c r="M26" s="318">
        <v>99571</v>
      </c>
      <c r="N26" s="193">
        <f>SUM(H44)</f>
        <v>98598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5894</v>
      </c>
      <c r="D27" s="89">
        <f t="shared" si="6"/>
        <v>6051</v>
      </c>
      <c r="E27" s="52">
        <f t="shared" si="4"/>
        <v>97.068511198945984</v>
      </c>
      <c r="F27" s="55">
        <f t="shared" si="5"/>
        <v>97.405387539249716</v>
      </c>
      <c r="G27" s="3"/>
      <c r="H27" s="377">
        <v>61</v>
      </c>
      <c r="I27" s="3">
        <v>32</v>
      </c>
      <c r="J27" s="161" t="s">
        <v>35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5289</v>
      </c>
      <c r="D28" s="89">
        <f t="shared" si="6"/>
        <v>7537</v>
      </c>
      <c r="E28" s="52">
        <f t="shared" si="4"/>
        <v>105.29564005574359</v>
      </c>
      <c r="F28" s="55">
        <f t="shared" si="5"/>
        <v>70.173809207907652</v>
      </c>
      <c r="G28" s="3"/>
      <c r="H28" s="91">
        <v>53</v>
      </c>
      <c r="I28" s="3">
        <v>6</v>
      </c>
      <c r="J28" s="161" t="s">
        <v>13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31</v>
      </c>
      <c r="C29" s="43">
        <f t="shared" si="3"/>
        <v>5179</v>
      </c>
      <c r="D29" s="89">
        <f t="shared" si="6"/>
        <v>2451</v>
      </c>
      <c r="E29" s="52">
        <f t="shared" si="4"/>
        <v>104.01687085760192</v>
      </c>
      <c r="F29" s="55">
        <f t="shared" si="5"/>
        <v>211.30150958792328</v>
      </c>
      <c r="G29" s="11"/>
      <c r="H29" s="126">
        <v>49</v>
      </c>
      <c r="I29" s="3">
        <v>4</v>
      </c>
      <c r="J29" s="161" t="s">
        <v>11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19</v>
      </c>
      <c r="C30" s="43">
        <f t="shared" si="3"/>
        <v>4951</v>
      </c>
      <c r="D30" s="89">
        <f t="shared" si="6"/>
        <v>5592</v>
      </c>
      <c r="E30" s="52">
        <f t="shared" si="4"/>
        <v>115.11276447337828</v>
      </c>
      <c r="F30" s="55">
        <f t="shared" si="5"/>
        <v>88.537195994277539</v>
      </c>
      <c r="G30" s="12"/>
      <c r="H30" s="91">
        <v>21</v>
      </c>
      <c r="I30" s="3">
        <v>35</v>
      </c>
      <c r="J30" s="161" t="s">
        <v>36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3278</v>
      </c>
      <c r="D31" s="89">
        <f t="shared" si="6"/>
        <v>2993</v>
      </c>
      <c r="E31" s="52">
        <f t="shared" si="4"/>
        <v>96.326770496620625</v>
      </c>
      <c r="F31" s="55">
        <f t="shared" si="5"/>
        <v>109.52221850985633</v>
      </c>
      <c r="G31" s="92"/>
      <c r="H31" s="377">
        <v>11</v>
      </c>
      <c r="I31" s="3">
        <v>20</v>
      </c>
      <c r="J31" s="161" t="s">
        <v>24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98598</v>
      </c>
      <c r="D32" s="67">
        <f>SUM(L14)</f>
        <v>92591</v>
      </c>
      <c r="E32" s="70">
        <f t="shared" si="4"/>
        <v>99.022807845657866</v>
      </c>
      <c r="F32" s="68">
        <f t="shared" si="5"/>
        <v>106.48767158795131</v>
      </c>
      <c r="G32" s="391">
        <v>71.2</v>
      </c>
      <c r="H32" s="435">
        <v>4</v>
      </c>
      <c r="I32" s="3">
        <v>3</v>
      </c>
      <c r="J32" s="161" t="s">
        <v>10</v>
      </c>
      <c r="L32" s="42"/>
      <c r="M32" s="26"/>
      <c r="S32" s="26"/>
      <c r="T32" s="26"/>
      <c r="U32" s="26"/>
    </row>
    <row r="33" spans="2:30" x14ac:dyDescent="0.15">
      <c r="H33" s="3">
        <v>0</v>
      </c>
      <c r="I33" s="3">
        <v>5</v>
      </c>
      <c r="J33" s="161" t="s">
        <v>12</v>
      </c>
      <c r="L33" s="42"/>
      <c r="M33" s="26"/>
      <c r="S33" s="26"/>
      <c r="T33" s="26"/>
      <c r="U33" s="26"/>
    </row>
    <row r="34" spans="2:30" x14ac:dyDescent="0.15">
      <c r="H34" s="89">
        <v>0</v>
      </c>
      <c r="I34" s="3">
        <v>7</v>
      </c>
      <c r="J34" s="161" t="s">
        <v>14</v>
      </c>
      <c r="S34" s="26"/>
      <c r="T34" s="26"/>
      <c r="U34" s="26"/>
    </row>
    <row r="35" spans="2:30" x14ac:dyDescent="0.15">
      <c r="H35" s="123">
        <v>0</v>
      </c>
      <c r="I35" s="3">
        <v>8</v>
      </c>
      <c r="J35" s="161" t="s">
        <v>15</v>
      </c>
      <c r="L35" s="47"/>
      <c r="M35" s="390"/>
      <c r="O35" t="s">
        <v>209</v>
      </c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10</v>
      </c>
      <c r="J36" s="161" t="s">
        <v>16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11</v>
      </c>
      <c r="J37" s="161" t="s">
        <v>17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336">
        <v>0</v>
      </c>
      <c r="I38" s="3">
        <v>13</v>
      </c>
      <c r="J38" s="161" t="s">
        <v>7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18</v>
      </c>
      <c r="J39" s="161" t="s">
        <v>22</v>
      </c>
      <c r="L39" s="48"/>
      <c r="M39" s="26"/>
      <c r="S39" s="26"/>
      <c r="T39" s="26"/>
      <c r="U39" s="26"/>
    </row>
    <row r="40" spans="2:30" x14ac:dyDescent="0.15">
      <c r="C40" s="26"/>
      <c r="H40" s="195">
        <v>0</v>
      </c>
      <c r="I40" s="3">
        <v>28</v>
      </c>
      <c r="J40" s="161" t="s">
        <v>32</v>
      </c>
      <c r="L40" s="48"/>
      <c r="M40" s="26"/>
      <c r="S40" s="26"/>
      <c r="T40" s="26"/>
      <c r="U40" s="26"/>
    </row>
    <row r="41" spans="2:30" x14ac:dyDescent="0.15">
      <c r="H41" s="336">
        <v>0</v>
      </c>
      <c r="I41" s="3">
        <v>29</v>
      </c>
      <c r="J41" s="161" t="s">
        <v>54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30</v>
      </c>
      <c r="J42" s="161" t="s">
        <v>33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98598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H46" s="393"/>
      <c r="L46" s="408"/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189</v>
      </c>
      <c r="I47" s="3"/>
      <c r="J47" s="179" t="s">
        <v>70</v>
      </c>
      <c r="K47" s="3"/>
      <c r="L47" s="301" t="s">
        <v>188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47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43">
        <v>79829</v>
      </c>
      <c r="I49" s="3">
        <v>26</v>
      </c>
      <c r="J49" s="161" t="s">
        <v>30</v>
      </c>
      <c r="K49" s="3">
        <f>SUM(I49)</f>
        <v>26</v>
      </c>
      <c r="L49" s="306">
        <v>83795</v>
      </c>
      <c r="S49" s="26"/>
      <c r="T49" s="26"/>
      <c r="U49" s="26"/>
      <c r="V49" s="26"/>
    </row>
    <row r="50" spans="1:22" x14ac:dyDescent="0.15">
      <c r="H50" s="43">
        <v>14935</v>
      </c>
      <c r="I50" s="3">
        <v>13</v>
      </c>
      <c r="J50" s="161" t="s">
        <v>7</v>
      </c>
      <c r="K50" s="3">
        <f t="shared" ref="K50:K58" si="7">SUM(I50)</f>
        <v>13</v>
      </c>
      <c r="L50" s="306">
        <v>21463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13317</v>
      </c>
      <c r="I51" s="3">
        <v>33</v>
      </c>
      <c r="J51" s="161" t="s">
        <v>0</v>
      </c>
      <c r="K51" s="3">
        <f t="shared" si="7"/>
        <v>33</v>
      </c>
      <c r="L51" s="306">
        <v>12956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8800</v>
      </c>
      <c r="I52" s="3">
        <v>34</v>
      </c>
      <c r="J52" s="161" t="s">
        <v>1</v>
      </c>
      <c r="K52" s="3">
        <f t="shared" si="7"/>
        <v>34</v>
      </c>
      <c r="L52" s="306">
        <v>8704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185</v>
      </c>
      <c r="D53" s="59" t="s">
        <v>178</v>
      </c>
      <c r="E53" s="59" t="s">
        <v>41</v>
      </c>
      <c r="F53" s="59" t="s">
        <v>50</v>
      </c>
      <c r="G53" s="8" t="s">
        <v>175</v>
      </c>
      <c r="H53" s="44">
        <v>8108</v>
      </c>
      <c r="I53" s="3">
        <v>22</v>
      </c>
      <c r="J53" s="161" t="s">
        <v>26</v>
      </c>
      <c r="K53" s="3">
        <f t="shared" si="7"/>
        <v>22</v>
      </c>
      <c r="L53" s="306">
        <v>9097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79829</v>
      </c>
      <c r="D54" s="98">
        <f>SUM(L49)</f>
        <v>83795</v>
      </c>
      <c r="E54" s="52">
        <f t="shared" ref="E54:E64" si="9">SUM(N63/M63*100)</f>
        <v>97.451078530707917</v>
      </c>
      <c r="F54" s="52">
        <f>SUM(C54/D54*100)</f>
        <v>95.26702070529268</v>
      </c>
      <c r="G54" s="3"/>
      <c r="H54" s="88">
        <v>7897</v>
      </c>
      <c r="I54" s="3">
        <v>25</v>
      </c>
      <c r="J54" s="161" t="s">
        <v>29</v>
      </c>
      <c r="K54" s="3">
        <f t="shared" si="7"/>
        <v>25</v>
      </c>
      <c r="L54" s="306">
        <v>10568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14935</v>
      </c>
      <c r="D55" s="98">
        <f t="shared" ref="D55:D64" si="10">SUM(L50)</f>
        <v>21463</v>
      </c>
      <c r="E55" s="52">
        <f t="shared" si="9"/>
        <v>81.20819966287857</v>
      </c>
      <c r="F55" s="52">
        <f t="shared" ref="F55:F64" si="11">SUM(C55/D55*100)</f>
        <v>69.584866980384845</v>
      </c>
      <c r="G55" s="3"/>
      <c r="H55" s="88">
        <v>7785</v>
      </c>
      <c r="I55" s="3">
        <v>16</v>
      </c>
      <c r="J55" s="161" t="s">
        <v>3</v>
      </c>
      <c r="K55" s="3">
        <f t="shared" si="7"/>
        <v>16</v>
      </c>
      <c r="L55" s="306">
        <v>9468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13317</v>
      </c>
      <c r="D56" s="98">
        <f t="shared" si="10"/>
        <v>12956</v>
      </c>
      <c r="E56" s="52">
        <f t="shared" si="9"/>
        <v>127.45980091883612</v>
      </c>
      <c r="F56" s="52">
        <f t="shared" si="11"/>
        <v>102.78635381290522</v>
      </c>
      <c r="G56" s="3"/>
      <c r="H56" s="88">
        <v>6441</v>
      </c>
      <c r="I56" s="3">
        <v>36</v>
      </c>
      <c r="J56" s="161" t="s">
        <v>5</v>
      </c>
      <c r="K56" s="3">
        <f t="shared" si="7"/>
        <v>36</v>
      </c>
      <c r="L56" s="306">
        <v>5008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1</v>
      </c>
      <c r="C57" s="43">
        <f t="shared" si="8"/>
        <v>8800</v>
      </c>
      <c r="D57" s="98">
        <f t="shared" si="10"/>
        <v>8704</v>
      </c>
      <c r="E57" s="52">
        <f t="shared" si="9"/>
        <v>104.76190476190477</v>
      </c>
      <c r="F57" s="52">
        <f t="shared" si="11"/>
        <v>101.10294117647058</v>
      </c>
      <c r="G57" s="3"/>
      <c r="H57" s="420">
        <v>5328</v>
      </c>
      <c r="I57" s="3">
        <v>24</v>
      </c>
      <c r="J57" s="161" t="s">
        <v>28</v>
      </c>
      <c r="K57" s="3">
        <f t="shared" si="7"/>
        <v>24</v>
      </c>
      <c r="L57" s="306">
        <v>5436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26</v>
      </c>
      <c r="C58" s="43">
        <f t="shared" si="8"/>
        <v>8108</v>
      </c>
      <c r="D58" s="98">
        <f t="shared" si="10"/>
        <v>9097</v>
      </c>
      <c r="E58" s="52">
        <f t="shared" si="9"/>
        <v>66.650226058364154</v>
      </c>
      <c r="F58" s="52">
        <f t="shared" si="11"/>
        <v>89.128284049686712</v>
      </c>
      <c r="G58" s="12"/>
      <c r="H58" s="436">
        <v>5235</v>
      </c>
      <c r="I58" s="14">
        <v>40</v>
      </c>
      <c r="J58" s="163" t="s">
        <v>2</v>
      </c>
      <c r="K58" s="14">
        <f t="shared" si="7"/>
        <v>40</v>
      </c>
      <c r="L58" s="307">
        <v>2971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29</v>
      </c>
      <c r="C59" s="43">
        <f t="shared" si="8"/>
        <v>7897</v>
      </c>
      <c r="D59" s="98">
        <f t="shared" si="10"/>
        <v>10568</v>
      </c>
      <c r="E59" s="52">
        <f t="shared" si="9"/>
        <v>94.563525326308223</v>
      </c>
      <c r="F59" s="52">
        <f t="shared" si="11"/>
        <v>74.725586676760031</v>
      </c>
      <c r="G59" s="3"/>
      <c r="H59" s="378">
        <v>3002</v>
      </c>
      <c r="I59" s="338">
        <v>38</v>
      </c>
      <c r="J59" s="223" t="s">
        <v>38</v>
      </c>
      <c r="K59" s="8" t="s">
        <v>66</v>
      </c>
      <c r="L59" s="308">
        <v>180551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7785</v>
      </c>
      <c r="D60" s="98">
        <f t="shared" si="10"/>
        <v>9468</v>
      </c>
      <c r="E60" s="52">
        <f t="shared" si="9"/>
        <v>107.63168809622563</v>
      </c>
      <c r="F60" s="52">
        <f t="shared" si="11"/>
        <v>82.224334600760457</v>
      </c>
      <c r="G60" s="3"/>
      <c r="H60" s="126">
        <v>2155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6441</v>
      </c>
      <c r="D61" s="98">
        <f t="shared" si="10"/>
        <v>5008</v>
      </c>
      <c r="E61" s="52">
        <f t="shared" si="9"/>
        <v>92.957136671958438</v>
      </c>
      <c r="F61" s="52">
        <f t="shared" si="11"/>
        <v>128.61421725239617</v>
      </c>
      <c r="G61" s="11"/>
      <c r="H61" s="420">
        <v>1650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5328</v>
      </c>
      <c r="D62" s="98">
        <f t="shared" si="10"/>
        <v>5436</v>
      </c>
      <c r="E62" s="52">
        <f t="shared" si="9"/>
        <v>100.92820609964008</v>
      </c>
      <c r="F62" s="52">
        <f t="shared" si="11"/>
        <v>98.013245033112582</v>
      </c>
      <c r="G62" s="12"/>
      <c r="H62" s="91">
        <v>1127</v>
      </c>
      <c r="I62" s="174">
        <v>21</v>
      </c>
      <c r="J62" s="3" t="s">
        <v>156</v>
      </c>
      <c r="K62" s="50"/>
      <c r="L62" t="s">
        <v>60</v>
      </c>
      <c r="M62" s="407" t="s">
        <v>210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</v>
      </c>
      <c r="C63" s="333">
        <f t="shared" si="8"/>
        <v>5235</v>
      </c>
      <c r="D63" s="138">
        <f t="shared" si="10"/>
        <v>2971</v>
      </c>
      <c r="E63" s="57">
        <f t="shared" si="9"/>
        <v>77.567046969921478</v>
      </c>
      <c r="F63" s="57">
        <f t="shared" si="11"/>
        <v>176.20329855267588</v>
      </c>
      <c r="G63" s="92"/>
      <c r="H63" s="91">
        <v>1022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81917</v>
      </c>
      <c r="N63" s="89">
        <f>SUM(H49)</f>
        <v>79829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167979</v>
      </c>
      <c r="D64" s="139">
        <f t="shared" si="10"/>
        <v>180551</v>
      </c>
      <c r="E64" s="70">
        <f t="shared" si="9"/>
        <v>95.875141262285538</v>
      </c>
      <c r="F64" s="70">
        <f t="shared" si="11"/>
        <v>93.03687046873182</v>
      </c>
      <c r="G64" s="391">
        <v>66.400000000000006</v>
      </c>
      <c r="H64" s="126">
        <v>781</v>
      </c>
      <c r="I64" s="3">
        <v>1</v>
      </c>
      <c r="J64" s="161" t="s">
        <v>4</v>
      </c>
      <c r="K64" s="3">
        <f t="shared" ref="K64:K72" si="12">SUM(K50)</f>
        <v>13</v>
      </c>
      <c r="L64" s="161" t="s">
        <v>7</v>
      </c>
      <c r="M64" s="170">
        <v>18391</v>
      </c>
      <c r="N64" s="89">
        <f t="shared" ref="N64:N72" si="13">SUM(H50)</f>
        <v>14935</v>
      </c>
      <c r="O64" s="45"/>
      <c r="S64" s="26"/>
      <c r="T64" s="26"/>
      <c r="U64" s="26"/>
      <c r="V64" s="26"/>
    </row>
    <row r="65" spans="2:22" x14ac:dyDescent="0.15">
      <c r="H65" s="43">
        <v>190</v>
      </c>
      <c r="I65" s="3">
        <v>11</v>
      </c>
      <c r="J65" s="161" t="s">
        <v>17</v>
      </c>
      <c r="K65" s="3">
        <f t="shared" si="12"/>
        <v>33</v>
      </c>
      <c r="L65" s="161" t="s">
        <v>0</v>
      </c>
      <c r="M65" s="170">
        <v>10448</v>
      </c>
      <c r="N65" s="89">
        <f t="shared" si="13"/>
        <v>13317</v>
      </c>
      <c r="O65" s="45"/>
      <c r="S65" s="26"/>
      <c r="T65" s="26"/>
      <c r="U65" s="26"/>
      <c r="V65" s="26"/>
    </row>
    <row r="66" spans="2:22" x14ac:dyDescent="0.15">
      <c r="H66" s="410">
        <v>175</v>
      </c>
      <c r="I66" s="3">
        <v>9</v>
      </c>
      <c r="J66" s="3" t="s">
        <v>163</v>
      </c>
      <c r="K66" s="3">
        <f t="shared" si="12"/>
        <v>34</v>
      </c>
      <c r="L66" s="161" t="s">
        <v>1</v>
      </c>
      <c r="M66" s="170">
        <v>8400</v>
      </c>
      <c r="N66" s="89">
        <f t="shared" si="13"/>
        <v>8800</v>
      </c>
      <c r="O66" s="45"/>
      <c r="S66" s="26"/>
      <c r="T66" s="26"/>
      <c r="U66" s="26"/>
      <c r="V66" s="26"/>
    </row>
    <row r="67" spans="2:22" x14ac:dyDescent="0.15">
      <c r="H67" s="43">
        <v>104</v>
      </c>
      <c r="I67" s="3">
        <v>4</v>
      </c>
      <c r="J67" s="161" t="s">
        <v>11</v>
      </c>
      <c r="K67" s="3">
        <f t="shared" si="12"/>
        <v>22</v>
      </c>
      <c r="L67" s="161" t="s">
        <v>26</v>
      </c>
      <c r="M67" s="170">
        <v>12165</v>
      </c>
      <c r="N67" s="89">
        <f t="shared" si="13"/>
        <v>8108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42</v>
      </c>
      <c r="I68" s="3">
        <v>35</v>
      </c>
      <c r="J68" s="161" t="s">
        <v>36</v>
      </c>
      <c r="K68" s="3">
        <f t="shared" si="12"/>
        <v>25</v>
      </c>
      <c r="L68" s="161" t="s">
        <v>29</v>
      </c>
      <c r="M68" s="170">
        <v>8351</v>
      </c>
      <c r="N68" s="89">
        <f t="shared" si="13"/>
        <v>7897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33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7233</v>
      </c>
      <c r="N69" s="89">
        <f t="shared" si="13"/>
        <v>7785</v>
      </c>
      <c r="O69" s="45"/>
      <c r="S69" s="26"/>
      <c r="T69" s="26"/>
      <c r="U69" s="26"/>
      <c r="V69" s="26"/>
    </row>
    <row r="70" spans="2:22" x14ac:dyDescent="0.15">
      <c r="B70" s="50"/>
      <c r="H70" s="88">
        <v>17</v>
      </c>
      <c r="I70" s="3">
        <v>29</v>
      </c>
      <c r="J70" s="161" t="s">
        <v>54</v>
      </c>
      <c r="K70" s="3">
        <f t="shared" si="12"/>
        <v>36</v>
      </c>
      <c r="L70" s="161" t="s">
        <v>5</v>
      </c>
      <c r="M70" s="170">
        <v>6929</v>
      </c>
      <c r="N70" s="89">
        <f t="shared" si="13"/>
        <v>6441</v>
      </c>
      <c r="O70" s="45"/>
      <c r="S70" s="26"/>
      <c r="T70" s="26"/>
      <c r="U70" s="26"/>
      <c r="V70" s="26"/>
    </row>
    <row r="71" spans="2:22" x14ac:dyDescent="0.15">
      <c r="B71" s="50"/>
      <c r="H71" s="88">
        <v>6</v>
      </c>
      <c r="I71" s="3">
        <v>27</v>
      </c>
      <c r="J71" s="161" t="s">
        <v>31</v>
      </c>
      <c r="K71" s="3">
        <f t="shared" si="12"/>
        <v>24</v>
      </c>
      <c r="L71" s="161" t="s">
        <v>28</v>
      </c>
      <c r="M71" s="170">
        <v>5279</v>
      </c>
      <c r="N71" s="89">
        <f t="shared" si="13"/>
        <v>5328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61" t="s">
        <v>6</v>
      </c>
      <c r="K72" s="3">
        <f t="shared" si="12"/>
        <v>40</v>
      </c>
      <c r="L72" s="163" t="s">
        <v>2</v>
      </c>
      <c r="M72" s="171">
        <v>6749</v>
      </c>
      <c r="N72" s="89">
        <f t="shared" si="13"/>
        <v>5235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91</v>
      </c>
      <c r="M73" s="169">
        <v>175206</v>
      </c>
      <c r="N73" s="168">
        <f>SUM(H89)</f>
        <v>167979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31</v>
      </c>
      <c r="J85" s="161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336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336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167979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/>
      <c r="J1" s="102"/>
      <c r="Q1" s="26"/>
      <c r="R1" s="109"/>
    </row>
    <row r="2" spans="5:30" x14ac:dyDescent="0.15">
      <c r="H2" s="421" t="s">
        <v>185</v>
      </c>
      <c r="I2" s="3"/>
      <c r="J2" s="187" t="s">
        <v>102</v>
      </c>
      <c r="K2" s="3"/>
      <c r="L2" s="180" t="s">
        <v>178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47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89">
        <v>89844</v>
      </c>
      <c r="I4" s="3">
        <v>31</v>
      </c>
      <c r="J4" s="33" t="s">
        <v>63</v>
      </c>
      <c r="K4" s="203">
        <f>SUM(I4)</f>
        <v>31</v>
      </c>
      <c r="L4" s="275">
        <v>86593</v>
      </c>
      <c r="M4" s="397"/>
      <c r="R4" s="48"/>
      <c r="S4" s="26"/>
      <c r="T4" s="26"/>
      <c r="U4" s="26"/>
      <c r="V4" s="26"/>
    </row>
    <row r="5" spans="5:30" x14ac:dyDescent="0.15">
      <c r="H5" s="88">
        <v>46957</v>
      </c>
      <c r="I5" s="3">
        <v>2</v>
      </c>
      <c r="J5" s="33" t="s">
        <v>6</v>
      </c>
      <c r="K5" s="203">
        <f t="shared" ref="K5:K13" si="0">SUM(I5)</f>
        <v>2</v>
      </c>
      <c r="L5" s="275">
        <v>43815</v>
      </c>
      <c r="M5" s="45"/>
      <c r="R5" s="48"/>
      <c r="S5" s="26"/>
      <c r="T5" s="26"/>
      <c r="U5" s="26"/>
      <c r="V5" s="26"/>
    </row>
    <row r="6" spans="5:30" x14ac:dyDescent="0.15">
      <c r="H6" s="292">
        <v>34272</v>
      </c>
      <c r="I6" s="3">
        <v>17</v>
      </c>
      <c r="J6" s="33" t="s">
        <v>21</v>
      </c>
      <c r="K6" s="203">
        <f t="shared" si="0"/>
        <v>17</v>
      </c>
      <c r="L6" s="275">
        <v>19692</v>
      </c>
      <c r="M6" s="45"/>
      <c r="R6" s="48"/>
      <c r="S6" s="26"/>
      <c r="T6" s="26"/>
      <c r="U6" s="26"/>
      <c r="V6" s="26"/>
    </row>
    <row r="7" spans="5:30" x14ac:dyDescent="0.15">
      <c r="H7" s="88">
        <v>33264</v>
      </c>
      <c r="I7" s="3">
        <v>3</v>
      </c>
      <c r="J7" s="33" t="s">
        <v>10</v>
      </c>
      <c r="K7" s="203">
        <f t="shared" si="0"/>
        <v>3</v>
      </c>
      <c r="L7" s="275">
        <v>41328</v>
      </c>
      <c r="M7" s="45"/>
      <c r="R7" s="48"/>
      <c r="S7" s="26"/>
      <c r="T7" s="26"/>
      <c r="U7" s="26"/>
      <c r="V7" s="26"/>
    </row>
    <row r="8" spans="5:30" x14ac:dyDescent="0.15">
      <c r="H8" s="44">
        <v>27717</v>
      </c>
      <c r="I8" s="3">
        <v>34</v>
      </c>
      <c r="J8" s="33" t="s">
        <v>1</v>
      </c>
      <c r="K8" s="203">
        <f t="shared" si="0"/>
        <v>34</v>
      </c>
      <c r="L8" s="275">
        <v>25999</v>
      </c>
      <c r="M8" s="45"/>
      <c r="R8" s="48"/>
      <c r="S8" s="26"/>
      <c r="T8" s="26"/>
      <c r="U8" s="26"/>
      <c r="V8" s="26"/>
    </row>
    <row r="9" spans="5:30" x14ac:dyDescent="0.15">
      <c r="H9" s="88">
        <v>15231</v>
      </c>
      <c r="I9" s="3">
        <v>13</v>
      </c>
      <c r="J9" s="33" t="s">
        <v>7</v>
      </c>
      <c r="K9" s="203">
        <f t="shared" si="0"/>
        <v>13</v>
      </c>
      <c r="L9" s="275">
        <v>16295</v>
      </c>
      <c r="M9" s="45"/>
      <c r="R9" s="48"/>
      <c r="S9" s="26"/>
      <c r="T9" s="26"/>
      <c r="U9" s="26"/>
      <c r="V9" s="26"/>
    </row>
    <row r="10" spans="5:30" x14ac:dyDescent="0.15">
      <c r="H10" s="88">
        <v>14276</v>
      </c>
      <c r="I10" s="3">
        <v>40</v>
      </c>
      <c r="J10" s="33" t="s">
        <v>2</v>
      </c>
      <c r="K10" s="203">
        <f t="shared" si="0"/>
        <v>40</v>
      </c>
      <c r="L10" s="275">
        <v>18017</v>
      </c>
      <c r="M10" s="45"/>
      <c r="R10" s="48"/>
      <c r="S10" s="26"/>
      <c r="T10" s="26"/>
      <c r="U10" s="26"/>
      <c r="V10" s="26"/>
    </row>
    <row r="11" spans="5:30" x14ac:dyDescent="0.15">
      <c r="H11" s="44">
        <v>11961</v>
      </c>
      <c r="I11" s="3">
        <v>16</v>
      </c>
      <c r="J11" s="33" t="s">
        <v>3</v>
      </c>
      <c r="K11" s="203">
        <f t="shared" si="0"/>
        <v>16</v>
      </c>
      <c r="L11" s="275">
        <v>15137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6">
        <v>11734</v>
      </c>
      <c r="I12" s="3">
        <v>33</v>
      </c>
      <c r="J12" s="33" t="s">
        <v>0</v>
      </c>
      <c r="K12" s="203">
        <f t="shared" si="0"/>
        <v>33</v>
      </c>
      <c r="L12" s="276">
        <v>11837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11300</v>
      </c>
      <c r="I13" s="14">
        <v>26</v>
      </c>
      <c r="J13" s="77" t="s">
        <v>30</v>
      </c>
      <c r="K13" s="203">
        <f t="shared" si="0"/>
        <v>26</v>
      </c>
      <c r="L13" s="276">
        <v>13012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11227</v>
      </c>
      <c r="I14" s="222">
        <v>38</v>
      </c>
      <c r="J14" s="382" t="s">
        <v>38</v>
      </c>
      <c r="K14" s="108" t="s">
        <v>8</v>
      </c>
      <c r="L14" s="277">
        <v>367237</v>
      </c>
      <c r="N14" s="32"/>
      <c r="R14" s="48"/>
      <c r="S14" s="26"/>
      <c r="T14" s="26"/>
      <c r="U14" s="26"/>
      <c r="V14" s="26"/>
    </row>
    <row r="15" spans="5:30" x14ac:dyDescent="0.15">
      <c r="H15" s="88">
        <v>10604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9053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7475</v>
      </c>
      <c r="I17" s="3">
        <v>21</v>
      </c>
      <c r="J17" s="3" t="s">
        <v>156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437">
        <v>7190</v>
      </c>
      <c r="I18" s="3">
        <v>25</v>
      </c>
      <c r="J18" s="33" t="s">
        <v>29</v>
      </c>
      <c r="L18" s="188" t="s">
        <v>102</v>
      </c>
      <c r="M18" s="42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410">
        <v>7130</v>
      </c>
      <c r="I19" s="3">
        <v>36</v>
      </c>
      <c r="J19" s="33" t="s">
        <v>5</v>
      </c>
      <c r="K19" s="117">
        <f>SUM(I4)</f>
        <v>31</v>
      </c>
      <c r="L19" s="33" t="s">
        <v>63</v>
      </c>
      <c r="M19" s="370">
        <v>83517</v>
      </c>
      <c r="N19" s="89">
        <f>SUM(H4)</f>
        <v>89844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185</v>
      </c>
      <c r="D20" s="59" t="s">
        <v>178</v>
      </c>
      <c r="E20" s="59" t="s">
        <v>41</v>
      </c>
      <c r="F20" s="59" t="s">
        <v>50</v>
      </c>
      <c r="G20" s="8" t="s">
        <v>175</v>
      </c>
      <c r="H20" s="88">
        <v>4845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53634</v>
      </c>
      <c r="N20" s="89">
        <f t="shared" ref="N20:N28" si="2">SUM(H5)</f>
        <v>46957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63</v>
      </c>
      <c r="C21" s="202">
        <f>SUM(H4)</f>
        <v>89844</v>
      </c>
      <c r="D21" s="5">
        <f>SUM(L4)</f>
        <v>86593</v>
      </c>
      <c r="E21" s="52">
        <f t="shared" ref="E21:E30" si="3">SUM(N19/M19*100)</f>
        <v>107.57570315025684</v>
      </c>
      <c r="F21" s="52">
        <f t="shared" ref="F21:F31" si="4">SUM(C21/D21*100)</f>
        <v>103.75434503943737</v>
      </c>
      <c r="G21" s="62"/>
      <c r="H21" s="88">
        <v>3779</v>
      </c>
      <c r="I21" s="3">
        <v>14</v>
      </c>
      <c r="J21" s="33" t="s">
        <v>19</v>
      </c>
      <c r="K21" s="117">
        <f t="shared" si="1"/>
        <v>17</v>
      </c>
      <c r="L21" s="33" t="s">
        <v>21</v>
      </c>
      <c r="M21" s="371">
        <v>32659</v>
      </c>
      <c r="N21" s="89">
        <f t="shared" si="2"/>
        <v>34272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46957</v>
      </c>
      <c r="D22" s="5">
        <f t="shared" ref="D22:D30" si="6">SUM(L5)</f>
        <v>43815</v>
      </c>
      <c r="E22" s="52">
        <f t="shared" si="3"/>
        <v>87.550807323712561</v>
      </c>
      <c r="F22" s="52">
        <f t="shared" si="4"/>
        <v>107.17106013922174</v>
      </c>
      <c r="G22" s="62"/>
      <c r="H22" s="292">
        <v>3171</v>
      </c>
      <c r="I22" s="3">
        <v>9</v>
      </c>
      <c r="J22" s="3" t="s">
        <v>163</v>
      </c>
      <c r="K22" s="117">
        <f t="shared" si="1"/>
        <v>3</v>
      </c>
      <c r="L22" s="33" t="s">
        <v>10</v>
      </c>
      <c r="M22" s="371">
        <v>33411</v>
      </c>
      <c r="N22" s="89">
        <f t="shared" si="2"/>
        <v>33264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34272</v>
      </c>
      <c r="D23" s="98">
        <f t="shared" si="6"/>
        <v>19692</v>
      </c>
      <c r="E23" s="52">
        <f t="shared" si="3"/>
        <v>104.93891423497352</v>
      </c>
      <c r="F23" s="52">
        <f t="shared" si="4"/>
        <v>174.04021937842779</v>
      </c>
      <c r="G23" s="62"/>
      <c r="H23" s="88">
        <v>2750</v>
      </c>
      <c r="I23" s="3">
        <v>10</v>
      </c>
      <c r="J23" s="33" t="s">
        <v>16</v>
      </c>
      <c r="K23" s="117">
        <f t="shared" si="1"/>
        <v>34</v>
      </c>
      <c r="L23" s="33" t="s">
        <v>1</v>
      </c>
      <c r="M23" s="371">
        <v>29638</v>
      </c>
      <c r="N23" s="89">
        <f t="shared" si="2"/>
        <v>27717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10</v>
      </c>
      <c r="C24" s="202">
        <f t="shared" si="5"/>
        <v>33264</v>
      </c>
      <c r="D24" s="5">
        <f t="shared" si="6"/>
        <v>41328</v>
      </c>
      <c r="E24" s="52">
        <f t="shared" si="3"/>
        <v>99.560025141420496</v>
      </c>
      <c r="F24" s="52">
        <f t="shared" si="4"/>
        <v>80.487804878048792</v>
      </c>
      <c r="G24" s="62"/>
      <c r="H24" s="88">
        <v>1858</v>
      </c>
      <c r="I24" s="3">
        <v>37</v>
      </c>
      <c r="J24" s="33" t="s">
        <v>37</v>
      </c>
      <c r="K24" s="117">
        <f t="shared" si="1"/>
        <v>13</v>
      </c>
      <c r="L24" s="33" t="s">
        <v>7</v>
      </c>
      <c r="M24" s="371">
        <v>16867</v>
      </c>
      <c r="N24" s="89">
        <f t="shared" si="2"/>
        <v>15231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</v>
      </c>
      <c r="C25" s="202">
        <f t="shared" si="5"/>
        <v>27717</v>
      </c>
      <c r="D25" s="5">
        <f t="shared" si="6"/>
        <v>25999</v>
      </c>
      <c r="E25" s="52">
        <f t="shared" si="3"/>
        <v>93.518456036169781</v>
      </c>
      <c r="F25" s="52">
        <f t="shared" si="4"/>
        <v>106.60794645947922</v>
      </c>
      <c r="G25" s="72"/>
      <c r="H25" s="44">
        <v>1178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16224</v>
      </c>
      <c r="N25" s="89">
        <f t="shared" si="2"/>
        <v>14276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7</v>
      </c>
      <c r="C26" s="202">
        <f t="shared" si="5"/>
        <v>15231</v>
      </c>
      <c r="D26" s="5">
        <f t="shared" si="6"/>
        <v>16295</v>
      </c>
      <c r="E26" s="52">
        <f t="shared" si="3"/>
        <v>90.300586944922031</v>
      </c>
      <c r="F26" s="52">
        <f t="shared" si="4"/>
        <v>93.470389690088979</v>
      </c>
      <c r="G26" s="62"/>
      <c r="H26" s="88">
        <v>866</v>
      </c>
      <c r="I26" s="3">
        <v>4</v>
      </c>
      <c r="J26" s="33" t="s">
        <v>11</v>
      </c>
      <c r="K26" s="117">
        <f t="shared" si="1"/>
        <v>16</v>
      </c>
      <c r="L26" s="33" t="s">
        <v>3</v>
      </c>
      <c r="M26" s="371">
        <v>12774</v>
      </c>
      <c r="N26" s="89">
        <f t="shared" si="2"/>
        <v>11961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14276</v>
      </c>
      <c r="D27" s="5">
        <f t="shared" si="6"/>
        <v>18017</v>
      </c>
      <c r="E27" s="52">
        <f t="shared" si="3"/>
        <v>87.993096646942803</v>
      </c>
      <c r="F27" s="52">
        <f t="shared" si="4"/>
        <v>79.23627684964201</v>
      </c>
      <c r="G27" s="62"/>
      <c r="H27" s="88">
        <v>681</v>
      </c>
      <c r="I27" s="3">
        <v>27</v>
      </c>
      <c r="J27" s="33" t="s">
        <v>31</v>
      </c>
      <c r="K27" s="117">
        <f t="shared" si="1"/>
        <v>33</v>
      </c>
      <c r="L27" s="33" t="s">
        <v>0</v>
      </c>
      <c r="M27" s="372">
        <v>13474</v>
      </c>
      <c r="N27" s="89">
        <f t="shared" si="2"/>
        <v>11734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3</v>
      </c>
      <c r="C28" s="202">
        <f t="shared" si="5"/>
        <v>11961</v>
      </c>
      <c r="D28" s="5">
        <f t="shared" si="6"/>
        <v>15137</v>
      </c>
      <c r="E28" s="52">
        <f t="shared" si="3"/>
        <v>93.635509628933761</v>
      </c>
      <c r="F28" s="52">
        <f t="shared" si="4"/>
        <v>79.018299530950657</v>
      </c>
      <c r="G28" s="73"/>
      <c r="H28" s="292">
        <v>637</v>
      </c>
      <c r="I28" s="3">
        <v>32</v>
      </c>
      <c r="J28" s="33" t="s">
        <v>35</v>
      </c>
      <c r="K28" s="181">
        <f t="shared" si="1"/>
        <v>26</v>
      </c>
      <c r="L28" s="77" t="s">
        <v>30</v>
      </c>
      <c r="M28" s="373">
        <v>12891</v>
      </c>
      <c r="N28" s="167">
        <f t="shared" si="2"/>
        <v>11300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0</v>
      </c>
      <c r="C29" s="202">
        <f t="shared" si="5"/>
        <v>11734</v>
      </c>
      <c r="D29" s="5">
        <f t="shared" si="6"/>
        <v>11837</v>
      </c>
      <c r="E29" s="52">
        <f t="shared" si="3"/>
        <v>87.0862401662461</v>
      </c>
      <c r="F29" s="52">
        <f t="shared" si="4"/>
        <v>99.129847089634197</v>
      </c>
      <c r="G29" s="72"/>
      <c r="H29" s="88">
        <v>594</v>
      </c>
      <c r="I29" s="3">
        <v>39</v>
      </c>
      <c r="J29" s="33" t="s">
        <v>39</v>
      </c>
      <c r="K29" s="115"/>
      <c r="L29" s="115" t="s">
        <v>55</v>
      </c>
      <c r="M29" s="374">
        <v>382710</v>
      </c>
      <c r="N29" s="172">
        <f>SUM(H44)</f>
        <v>371068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11300</v>
      </c>
      <c r="D30" s="5">
        <f t="shared" si="6"/>
        <v>13012</v>
      </c>
      <c r="E30" s="57">
        <f t="shared" si="3"/>
        <v>87.658056008067646</v>
      </c>
      <c r="F30" s="63">
        <f t="shared" si="4"/>
        <v>86.842914233015676</v>
      </c>
      <c r="G30" s="75"/>
      <c r="H30" s="88">
        <v>458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371068</v>
      </c>
      <c r="D31" s="67">
        <f>SUM(L14)</f>
        <v>367237</v>
      </c>
      <c r="E31" s="70">
        <f>SUM(N29/M29*100)</f>
        <v>96.958009981448086</v>
      </c>
      <c r="F31" s="63">
        <f t="shared" si="4"/>
        <v>101.0431955385759</v>
      </c>
      <c r="G31" s="83">
        <v>47.6</v>
      </c>
      <c r="H31" s="88">
        <v>443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290</v>
      </c>
      <c r="I32" s="3">
        <v>7</v>
      </c>
      <c r="J32" s="33" t="s">
        <v>14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251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15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2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29</v>
      </c>
      <c r="J37" s="33" t="s">
        <v>54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371068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/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185</v>
      </c>
      <c r="I48" s="3"/>
      <c r="J48" s="190" t="s">
        <v>90</v>
      </c>
      <c r="K48" s="3"/>
      <c r="L48" s="329" t="s">
        <v>178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98</v>
      </c>
      <c r="I49" s="3"/>
      <c r="J49" s="145" t="s">
        <v>9</v>
      </c>
      <c r="K49" s="3"/>
      <c r="L49" s="329" t="s">
        <v>98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89">
        <v>13678</v>
      </c>
      <c r="I50" s="3">
        <v>16</v>
      </c>
      <c r="J50" s="33" t="s">
        <v>3</v>
      </c>
      <c r="K50" s="327">
        <f>SUM(I50)</f>
        <v>16</v>
      </c>
      <c r="L50" s="330">
        <v>13996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8171</v>
      </c>
      <c r="I51" s="3">
        <v>33</v>
      </c>
      <c r="J51" s="33" t="s">
        <v>0</v>
      </c>
      <c r="K51" s="327">
        <f t="shared" ref="K51:K59" si="7">SUM(I51)</f>
        <v>33</v>
      </c>
      <c r="L51" s="331">
        <v>10161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5944</v>
      </c>
      <c r="I52" s="3">
        <v>26</v>
      </c>
      <c r="J52" s="33" t="s">
        <v>30</v>
      </c>
      <c r="K52" s="327">
        <f t="shared" si="7"/>
        <v>26</v>
      </c>
      <c r="L52" s="331">
        <v>5508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185</v>
      </c>
      <c r="D53" s="59" t="s">
        <v>178</v>
      </c>
      <c r="E53" s="59" t="s">
        <v>41</v>
      </c>
      <c r="F53" s="59" t="s">
        <v>50</v>
      </c>
      <c r="G53" s="8" t="s">
        <v>175</v>
      </c>
      <c r="H53" s="88">
        <v>2673</v>
      </c>
      <c r="I53" s="3">
        <v>25</v>
      </c>
      <c r="J53" s="33" t="s">
        <v>29</v>
      </c>
      <c r="K53" s="327">
        <f t="shared" si="7"/>
        <v>25</v>
      </c>
      <c r="L53" s="331">
        <v>1002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13678</v>
      </c>
      <c r="D54" s="98">
        <f>SUM(L50)</f>
        <v>13996</v>
      </c>
      <c r="E54" s="52">
        <f t="shared" ref="E54:E63" si="8">SUM(N67/M67*100)</f>
        <v>110.14656144306652</v>
      </c>
      <c r="F54" s="52">
        <f t="shared" ref="F54:F61" si="9">SUM(C54/D54*100)</f>
        <v>97.727922263503871</v>
      </c>
      <c r="G54" s="62"/>
      <c r="H54" s="44">
        <v>2020</v>
      </c>
      <c r="I54" s="3">
        <v>31</v>
      </c>
      <c r="J54" s="33" t="s">
        <v>63</v>
      </c>
      <c r="K54" s="327">
        <f t="shared" si="7"/>
        <v>31</v>
      </c>
      <c r="L54" s="331">
        <v>2050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8171</v>
      </c>
      <c r="D55" s="98">
        <f t="shared" ref="D55:D63" si="11">SUM(L51)</f>
        <v>10161</v>
      </c>
      <c r="E55" s="52">
        <f t="shared" si="8"/>
        <v>118.79906949694679</v>
      </c>
      <c r="F55" s="52">
        <f t="shared" si="9"/>
        <v>80.415313453400259</v>
      </c>
      <c r="G55" s="62"/>
      <c r="H55" s="292">
        <v>1762</v>
      </c>
      <c r="I55" s="3">
        <v>34</v>
      </c>
      <c r="J55" s="33" t="s">
        <v>1</v>
      </c>
      <c r="K55" s="327">
        <f t="shared" si="7"/>
        <v>34</v>
      </c>
      <c r="L55" s="331">
        <v>2198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5944</v>
      </c>
      <c r="D56" s="98">
        <f t="shared" si="11"/>
        <v>5508</v>
      </c>
      <c r="E56" s="52">
        <f t="shared" si="8"/>
        <v>90.803544149098698</v>
      </c>
      <c r="F56" s="52">
        <f t="shared" si="9"/>
        <v>107.91575889615106</v>
      </c>
      <c r="G56" s="62"/>
      <c r="H56" s="88">
        <v>1426</v>
      </c>
      <c r="I56" s="3">
        <v>40</v>
      </c>
      <c r="J56" s="33" t="s">
        <v>2</v>
      </c>
      <c r="K56" s="327">
        <f t="shared" si="7"/>
        <v>40</v>
      </c>
      <c r="L56" s="331">
        <v>1363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29</v>
      </c>
      <c r="C57" s="43">
        <f t="shared" si="10"/>
        <v>2673</v>
      </c>
      <c r="D57" s="98">
        <f t="shared" si="11"/>
        <v>1002</v>
      </c>
      <c r="E57" s="52">
        <f t="shared" si="8"/>
        <v>81.893382352941174</v>
      </c>
      <c r="F57" s="52">
        <f t="shared" si="9"/>
        <v>266.76646706586826</v>
      </c>
      <c r="G57" s="62"/>
      <c r="H57" s="88">
        <v>1371</v>
      </c>
      <c r="I57" s="3">
        <v>22</v>
      </c>
      <c r="J57" s="33" t="s">
        <v>26</v>
      </c>
      <c r="K57" s="327">
        <f t="shared" si="7"/>
        <v>22</v>
      </c>
      <c r="L57" s="331">
        <v>1371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63</v>
      </c>
      <c r="C58" s="43">
        <f t="shared" si="10"/>
        <v>2020</v>
      </c>
      <c r="D58" s="98">
        <f t="shared" si="11"/>
        <v>2050</v>
      </c>
      <c r="E58" s="52">
        <f t="shared" si="8"/>
        <v>99.556431739773288</v>
      </c>
      <c r="F58" s="52">
        <f t="shared" si="9"/>
        <v>98.536585365853654</v>
      </c>
      <c r="G58" s="72"/>
      <c r="H58" s="44">
        <v>1125</v>
      </c>
      <c r="I58" s="3">
        <v>1</v>
      </c>
      <c r="J58" s="33" t="s">
        <v>4</v>
      </c>
      <c r="K58" s="327">
        <f t="shared" si="7"/>
        <v>1</v>
      </c>
      <c r="L58" s="331">
        <v>997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1</v>
      </c>
      <c r="C59" s="43">
        <f t="shared" si="10"/>
        <v>1762</v>
      </c>
      <c r="D59" s="98">
        <f t="shared" si="11"/>
        <v>2198</v>
      </c>
      <c r="E59" s="52">
        <f t="shared" si="8"/>
        <v>91.72306090577824</v>
      </c>
      <c r="F59" s="52">
        <f t="shared" si="9"/>
        <v>80.163785259326659</v>
      </c>
      <c r="G59" s="62"/>
      <c r="H59" s="427">
        <v>893</v>
      </c>
      <c r="I59" s="14">
        <v>38</v>
      </c>
      <c r="J59" s="77" t="s">
        <v>38</v>
      </c>
      <c r="K59" s="328">
        <f t="shared" si="7"/>
        <v>38</v>
      </c>
      <c r="L59" s="332">
        <v>1119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1426</v>
      </c>
      <c r="D60" s="98">
        <f t="shared" si="11"/>
        <v>1363</v>
      </c>
      <c r="E60" s="52">
        <f t="shared" si="8"/>
        <v>82.858803021499128</v>
      </c>
      <c r="F60" s="52">
        <f t="shared" si="9"/>
        <v>104.62215700660309</v>
      </c>
      <c r="G60" s="62"/>
      <c r="H60" s="419">
        <v>833</v>
      </c>
      <c r="I60" s="222">
        <v>14</v>
      </c>
      <c r="J60" s="382" t="s">
        <v>19</v>
      </c>
      <c r="K60" s="367" t="s">
        <v>8</v>
      </c>
      <c r="L60" s="376">
        <v>43098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26</v>
      </c>
      <c r="C61" s="43">
        <f t="shared" si="10"/>
        <v>1371</v>
      </c>
      <c r="D61" s="98">
        <f t="shared" si="11"/>
        <v>1371</v>
      </c>
      <c r="E61" s="52">
        <f t="shared" si="8"/>
        <v>100</v>
      </c>
      <c r="F61" s="52">
        <f t="shared" si="9"/>
        <v>100</v>
      </c>
      <c r="G61" s="73"/>
      <c r="H61" s="44">
        <v>599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4</v>
      </c>
      <c r="C62" s="43">
        <f t="shared" si="10"/>
        <v>1125</v>
      </c>
      <c r="D62" s="98">
        <f t="shared" si="11"/>
        <v>997</v>
      </c>
      <c r="E62" s="52">
        <f t="shared" si="8"/>
        <v>110.07827788649706</v>
      </c>
      <c r="F62" s="52">
        <f>SUM(C62/D62*100)</f>
        <v>112.83851554663993</v>
      </c>
      <c r="G62" s="72"/>
      <c r="H62" s="88">
        <v>461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893</v>
      </c>
      <c r="D63" s="98">
        <f t="shared" si="11"/>
        <v>1119</v>
      </c>
      <c r="E63" s="57">
        <f t="shared" si="8"/>
        <v>73.985086992543486</v>
      </c>
      <c r="F63" s="52">
        <f>SUM(C63/D63*100)</f>
        <v>79.803395889186774</v>
      </c>
      <c r="G63" s="75"/>
      <c r="H63" s="44">
        <v>325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42115</v>
      </c>
      <c r="D64" s="67">
        <f>SUM(L60)</f>
        <v>43098</v>
      </c>
      <c r="E64" s="70">
        <f>SUM(N77/M77*100)</f>
        <v>101.65339126237028</v>
      </c>
      <c r="F64" s="70">
        <f>SUM(C64/D64*100)</f>
        <v>97.719151700774972</v>
      </c>
      <c r="G64" s="392">
        <v>143.80000000000001</v>
      </c>
      <c r="H64" s="123">
        <v>295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208</v>
      </c>
      <c r="I65" s="3">
        <v>37</v>
      </c>
      <c r="J65" s="33" t="s">
        <v>37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88">
        <v>155</v>
      </c>
      <c r="I66" s="3">
        <v>9</v>
      </c>
      <c r="J66" s="3" t="s">
        <v>163</v>
      </c>
      <c r="L66" s="191" t="s">
        <v>90</v>
      </c>
      <c r="M66" s="343" t="s">
        <v>62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336">
        <v>116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4">
        <v>12418</v>
      </c>
      <c r="N67" s="89">
        <f>SUM(H50)</f>
        <v>13678</v>
      </c>
      <c r="R67" s="48"/>
      <c r="S67" s="26"/>
      <c r="T67" s="26"/>
      <c r="U67" s="26"/>
      <c r="V67" s="26"/>
    </row>
    <row r="68" spans="3:22" x14ac:dyDescent="0.15">
      <c r="C68" s="26"/>
      <c r="H68" s="44">
        <v>30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6878</v>
      </c>
      <c r="N68" s="89">
        <f t="shared" ref="N68:N76" si="13">SUM(H51)</f>
        <v>8171</v>
      </c>
      <c r="R68" s="48"/>
      <c r="S68" s="26"/>
      <c r="T68" s="26"/>
      <c r="U68" s="26"/>
      <c r="V68" s="26"/>
    </row>
    <row r="69" spans="3:22" x14ac:dyDescent="0.15">
      <c r="H69" s="44">
        <v>23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6546</v>
      </c>
      <c r="N69" s="89">
        <f t="shared" si="13"/>
        <v>5944</v>
      </c>
      <c r="R69" s="48"/>
      <c r="S69" s="26"/>
      <c r="T69" s="26"/>
      <c r="U69" s="26"/>
      <c r="V69" s="26"/>
    </row>
    <row r="70" spans="3:22" x14ac:dyDescent="0.15">
      <c r="H70" s="44">
        <v>4</v>
      </c>
      <c r="I70" s="3">
        <v>23</v>
      </c>
      <c r="J70" s="33" t="s">
        <v>27</v>
      </c>
      <c r="K70" s="3">
        <f t="shared" si="12"/>
        <v>25</v>
      </c>
      <c r="L70" s="33" t="s">
        <v>29</v>
      </c>
      <c r="M70" s="395">
        <v>3264</v>
      </c>
      <c r="N70" s="89">
        <f t="shared" si="13"/>
        <v>2673</v>
      </c>
      <c r="R70" s="48"/>
      <c r="S70" s="26"/>
      <c r="T70" s="26"/>
      <c r="U70" s="26"/>
      <c r="V70" s="26"/>
    </row>
    <row r="71" spans="3:22" x14ac:dyDescent="0.15">
      <c r="H71" s="44">
        <v>3</v>
      </c>
      <c r="I71" s="3">
        <v>28</v>
      </c>
      <c r="J71" s="33" t="s">
        <v>32</v>
      </c>
      <c r="K71" s="3">
        <f t="shared" si="12"/>
        <v>31</v>
      </c>
      <c r="L71" s="33" t="s">
        <v>63</v>
      </c>
      <c r="M71" s="395">
        <v>2029</v>
      </c>
      <c r="N71" s="89">
        <f t="shared" si="13"/>
        <v>2020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34</v>
      </c>
      <c r="L72" s="33" t="s">
        <v>1</v>
      </c>
      <c r="M72" s="395">
        <v>1921</v>
      </c>
      <c r="N72" s="89">
        <f t="shared" si="13"/>
        <v>1762</v>
      </c>
      <c r="R72" s="48"/>
      <c r="S72" s="26"/>
      <c r="T72" s="26"/>
      <c r="U72" s="26"/>
      <c r="V72" s="26"/>
    </row>
    <row r="73" spans="3:22" x14ac:dyDescent="0.15">
      <c r="H73" s="292">
        <v>0</v>
      </c>
      <c r="I73" s="3">
        <v>3</v>
      </c>
      <c r="J73" s="33" t="s">
        <v>10</v>
      </c>
      <c r="K73" s="3">
        <f t="shared" si="12"/>
        <v>40</v>
      </c>
      <c r="L73" s="33" t="s">
        <v>2</v>
      </c>
      <c r="M73" s="395">
        <v>1721</v>
      </c>
      <c r="N73" s="89">
        <f t="shared" si="13"/>
        <v>1426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22</v>
      </c>
      <c r="L74" s="33" t="s">
        <v>26</v>
      </c>
      <c r="M74" s="395">
        <v>1371</v>
      </c>
      <c r="N74" s="89">
        <f t="shared" si="13"/>
        <v>1371</v>
      </c>
      <c r="R74" s="48"/>
      <c r="S74" s="26"/>
      <c r="T74" s="26"/>
      <c r="U74" s="26"/>
      <c r="V74" s="26"/>
    </row>
    <row r="75" spans="3:22" x14ac:dyDescent="0.15">
      <c r="H75" s="292">
        <v>0</v>
      </c>
      <c r="I75" s="3">
        <v>5</v>
      </c>
      <c r="J75" s="33" t="s">
        <v>12</v>
      </c>
      <c r="K75" s="3">
        <f t="shared" si="12"/>
        <v>1</v>
      </c>
      <c r="L75" s="33" t="s">
        <v>4</v>
      </c>
      <c r="M75" s="395">
        <v>1022</v>
      </c>
      <c r="N75" s="89">
        <f t="shared" si="13"/>
        <v>1125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6">
        <v>1207</v>
      </c>
      <c r="N76" s="167">
        <f t="shared" si="13"/>
        <v>893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41430</v>
      </c>
      <c r="N77" s="172">
        <f>SUM(H90)</f>
        <v>42115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88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42115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N33" sqref="N33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/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192</v>
      </c>
      <c r="I2" s="3"/>
      <c r="J2" s="183" t="s">
        <v>69</v>
      </c>
      <c r="K2" s="81"/>
      <c r="L2" s="319" t="s">
        <v>181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25715</v>
      </c>
      <c r="I4" s="3">
        <v>33</v>
      </c>
      <c r="J4" s="161" t="s">
        <v>0</v>
      </c>
      <c r="K4" s="121">
        <f>SUM(I4)</f>
        <v>33</v>
      </c>
      <c r="L4" s="312">
        <v>16174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15406</v>
      </c>
      <c r="I5" s="3">
        <v>9</v>
      </c>
      <c r="J5" s="3" t="s">
        <v>163</v>
      </c>
      <c r="K5" s="121">
        <f t="shared" ref="K5:K13" si="0">SUM(I5)</f>
        <v>9</v>
      </c>
      <c r="L5" s="313">
        <v>16502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13912</v>
      </c>
      <c r="I6" s="3">
        <v>13</v>
      </c>
      <c r="J6" s="161" t="s">
        <v>7</v>
      </c>
      <c r="K6" s="121">
        <f t="shared" si="0"/>
        <v>13</v>
      </c>
      <c r="L6" s="313">
        <v>14564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10448</v>
      </c>
      <c r="I7" s="3">
        <v>34</v>
      </c>
      <c r="J7" s="161" t="s">
        <v>1</v>
      </c>
      <c r="K7" s="121">
        <f t="shared" si="0"/>
        <v>34</v>
      </c>
      <c r="L7" s="313">
        <v>9081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7033</v>
      </c>
      <c r="I8" s="3">
        <v>24</v>
      </c>
      <c r="J8" s="161" t="s">
        <v>28</v>
      </c>
      <c r="K8" s="121">
        <f t="shared" si="0"/>
        <v>24</v>
      </c>
      <c r="L8" s="313">
        <v>6925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292">
        <v>5152</v>
      </c>
      <c r="I9" s="3">
        <v>25</v>
      </c>
      <c r="J9" s="161" t="s">
        <v>29</v>
      </c>
      <c r="K9" s="121">
        <f t="shared" si="0"/>
        <v>25</v>
      </c>
      <c r="L9" s="313">
        <v>6010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3384</v>
      </c>
      <c r="I10" s="3">
        <v>1</v>
      </c>
      <c r="J10" s="161" t="s">
        <v>4</v>
      </c>
      <c r="K10" s="121">
        <f t="shared" si="0"/>
        <v>1</v>
      </c>
      <c r="L10" s="313">
        <v>3124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3187</v>
      </c>
      <c r="I11" s="3">
        <v>17</v>
      </c>
      <c r="J11" s="161" t="s">
        <v>21</v>
      </c>
      <c r="K11" s="121">
        <f t="shared" si="0"/>
        <v>17</v>
      </c>
      <c r="L11" s="313">
        <v>3128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292">
        <v>3131</v>
      </c>
      <c r="I12" s="3">
        <v>22</v>
      </c>
      <c r="J12" s="161" t="s">
        <v>26</v>
      </c>
      <c r="K12" s="121">
        <f t="shared" si="0"/>
        <v>22</v>
      </c>
      <c r="L12" s="313">
        <v>4470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2603</v>
      </c>
      <c r="I13" s="14">
        <v>26</v>
      </c>
      <c r="J13" s="163" t="s">
        <v>30</v>
      </c>
      <c r="K13" s="182">
        <f t="shared" si="0"/>
        <v>26</v>
      </c>
      <c r="L13" s="321">
        <v>1365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438">
        <v>1993</v>
      </c>
      <c r="I14" s="222">
        <v>20</v>
      </c>
      <c r="J14" s="223" t="s">
        <v>24</v>
      </c>
      <c r="K14" s="81" t="s">
        <v>8</v>
      </c>
      <c r="L14" s="322">
        <v>99138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1805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1723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1287</v>
      </c>
      <c r="I17" s="3">
        <v>16</v>
      </c>
      <c r="J17" s="161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1276</v>
      </c>
      <c r="I18" s="3">
        <v>40</v>
      </c>
      <c r="J18" s="161" t="s">
        <v>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1250</v>
      </c>
      <c r="I19" s="3">
        <v>21</v>
      </c>
      <c r="J19" s="161" t="s">
        <v>25</v>
      </c>
      <c r="L19" s="439"/>
      <c r="M19" s="440" t="s">
        <v>184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1180</v>
      </c>
      <c r="I20" s="3">
        <v>6</v>
      </c>
      <c r="J20" s="161" t="s">
        <v>13</v>
      </c>
      <c r="K20" s="121">
        <f>SUM(I4)</f>
        <v>33</v>
      </c>
      <c r="L20" s="161" t="s">
        <v>0</v>
      </c>
      <c r="M20" s="323">
        <v>26398</v>
      </c>
      <c r="N20" s="89">
        <f>SUM(H4)</f>
        <v>25715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185</v>
      </c>
      <c r="D21" s="59" t="s">
        <v>178</v>
      </c>
      <c r="E21" s="59" t="s">
        <v>41</v>
      </c>
      <c r="F21" s="59" t="s">
        <v>50</v>
      </c>
      <c r="G21" s="8" t="s">
        <v>175</v>
      </c>
      <c r="H21" s="88">
        <v>924</v>
      </c>
      <c r="I21" s="3">
        <v>15</v>
      </c>
      <c r="J21" s="161" t="s">
        <v>20</v>
      </c>
      <c r="K21" s="121">
        <f t="shared" ref="K21:K29" si="1">SUM(I5)</f>
        <v>9</v>
      </c>
      <c r="L21" s="3" t="s">
        <v>163</v>
      </c>
      <c r="M21" s="324">
        <v>16262</v>
      </c>
      <c r="N21" s="89">
        <f t="shared" ref="N21:N29" si="2">SUM(H5)</f>
        <v>15406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25715</v>
      </c>
      <c r="D22" s="98">
        <f>SUM(L4)</f>
        <v>16174</v>
      </c>
      <c r="E22" s="55">
        <f t="shared" ref="E22:E31" si="3">SUM(N20/M20*100)</f>
        <v>97.412682778998402</v>
      </c>
      <c r="F22" s="52">
        <f t="shared" ref="F22:F32" si="4">SUM(C22/D22*100)</f>
        <v>158.98973661431927</v>
      </c>
      <c r="G22" s="62"/>
      <c r="H22" s="88">
        <v>851</v>
      </c>
      <c r="I22" s="3">
        <v>2</v>
      </c>
      <c r="J22" s="161" t="s">
        <v>6</v>
      </c>
      <c r="K22" s="121">
        <f t="shared" si="1"/>
        <v>13</v>
      </c>
      <c r="L22" s="161" t="s">
        <v>7</v>
      </c>
      <c r="M22" s="324">
        <v>14720</v>
      </c>
      <c r="N22" s="89">
        <f t="shared" si="2"/>
        <v>13912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163</v>
      </c>
      <c r="C23" s="43">
        <f t="shared" ref="C23:C31" si="5">SUM(H5)</f>
        <v>15406</v>
      </c>
      <c r="D23" s="98">
        <f t="shared" ref="D23:D31" si="6">SUM(L5)</f>
        <v>16502</v>
      </c>
      <c r="E23" s="55">
        <f t="shared" si="3"/>
        <v>94.736194809986472</v>
      </c>
      <c r="F23" s="52">
        <f t="shared" si="4"/>
        <v>93.358380802326991</v>
      </c>
      <c r="G23" s="62"/>
      <c r="H23" s="292">
        <v>649</v>
      </c>
      <c r="I23" s="3">
        <v>18</v>
      </c>
      <c r="J23" s="161" t="s">
        <v>22</v>
      </c>
      <c r="K23" s="121">
        <f t="shared" si="1"/>
        <v>34</v>
      </c>
      <c r="L23" s="161" t="s">
        <v>1</v>
      </c>
      <c r="M23" s="324">
        <v>10062</v>
      </c>
      <c r="N23" s="89">
        <f t="shared" si="2"/>
        <v>10448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13912</v>
      </c>
      <c r="D24" s="98">
        <f t="shared" si="6"/>
        <v>14564</v>
      </c>
      <c r="E24" s="55">
        <f t="shared" si="3"/>
        <v>94.510869565217391</v>
      </c>
      <c r="F24" s="52">
        <f t="shared" si="4"/>
        <v>95.523207909914859</v>
      </c>
      <c r="G24" s="62"/>
      <c r="H24" s="88">
        <v>486</v>
      </c>
      <c r="I24" s="3">
        <v>38</v>
      </c>
      <c r="J24" s="161" t="s">
        <v>38</v>
      </c>
      <c r="K24" s="121">
        <f t="shared" si="1"/>
        <v>24</v>
      </c>
      <c r="L24" s="161" t="s">
        <v>28</v>
      </c>
      <c r="M24" s="324">
        <v>6932</v>
      </c>
      <c r="N24" s="89">
        <f t="shared" si="2"/>
        <v>7033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10448</v>
      </c>
      <c r="D25" s="98">
        <f t="shared" si="6"/>
        <v>9081</v>
      </c>
      <c r="E25" s="55">
        <f t="shared" si="3"/>
        <v>103.83621546412245</v>
      </c>
      <c r="F25" s="52">
        <f t="shared" si="4"/>
        <v>115.05340821495429</v>
      </c>
      <c r="G25" s="62"/>
      <c r="H25" s="88">
        <v>335</v>
      </c>
      <c r="I25" s="3">
        <v>31</v>
      </c>
      <c r="J25" s="3" t="s">
        <v>63</v>
      </c>
      <c r="K25" s="121">
        <f t="shared" si="1"/>
        <v>25</v>
      </c>
      <c r="L25" s="161" t="s">
        <v>29</v>
      </c>
      <c r="M25" s="324">
        <v>5147</v>
      </c>
      <c r="N25" s="89">
        <f t="shared" si="2"/>
        <v>5152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7033</v>
      </c>
      <c r="D26" s="98">
        <f t="shared" si="6"/>
        <v>6925</v>
      </c>
      <c r="E26" s="55">
        <f t="shared" si="3"/>
        <v>101.45701096364685</v>
      </c>
      <c r="F26" s="52">
        <f t="shared" si="4"/>
        <v>101.55956678700362</v>
      </c>
      <c r="G26" s="72"/>
      <c r="H26" s="292">
        <v>325</v>
      </c>
      <c r="I26" s="3">
        <v>14</v>
      </c>
      <c r="J26" s="161" t="s">
        <v>19</v>
      </c>
      <c r="K26" s="121">
        <f t="shared" si="1"/>
        <v>1</v>
      </c>
      <c r="L26" s="161" t="s">
        <v>4</v>
      </c>
      <c r="M26" s="324">
        <v>3249</v>
      </c>
      <c r="N26" s="89">
        <f t="shared" si="2"/>
        <v>3384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5152</v>
      </c>
      <c r="D27" s="98">
        <f t="shared" si="6"/>
        <v>6010</v>
      </c>
      <c r="E27" s="55">
        <f t="shared" si="3"/>
        <v>100.09714396735963</v>
      </c>
      <c r="F27" s="52">
        <f t="shared" si="4"/>
        <v>85.723793677204668</v>
      </c>
      <c r="G27" s="76"/>
      <c r="H27" s="88">
        <v>145</v>
      </c>
      <c r="I27" s="3">
        <v>11</v>
      </c>
      <c r="J27" s="161" t="s">
        <v>17</v>
      </c>
      <c r="K27" s="121">
        <f t="shared" si="1"/>
        <v>17</v>
      </c>
      <c r="L27" s="161" t="s">
        <v>21</v>
      </c>
      <c r="M27" s="324">
        <v>3196</v>
      </c>
      <c r="N27" s="89">
        <f t="shared" si="2"/>
        <v>3187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4</v>
      </c>
      <c r="C28" s="43">
        <f t="shared" si="5"/>
        <v>3384</v>
      </c>
      <c r="D28" s="98">
        <f t="shared" si="6"/>
        <v>3124</v>
      </c>
      <c r="E28" s="55">
        <f t="shared" si="3"/>
        <v>104.15512465373962</v>
      </c>
      <c r="F28" s="52">
        <f t="shared" si="4"/>
        <v>108.32266325224072</v>
      </c>
      <c r="G28" s="62"/>
      <c r="H28" s="292">
        <v>52</v>
      </c>
      <c r="I28" s="3">
        <v>29</v>
      </c>
      <c r="J28" s="161" t="s">
        <v>54</v>
      </c>
      <c r="K28" s="121">
        <f t="shared" si="1"/>
        <v>22</v>
      </c>
      <c r="L28" s="161" t="s">
        <v>26</v>
      </c>
      <c r="M28" s="324">
        <v>2731</v>
      </c>
      <c r="N28" s="89">
        <f t="shared" si="2"/>
        <v>3131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3187</v>
      </c>
      <c r="D29" s="98">
        <f t="shared" si="6"/>
        <v>3128</v>
      </c>
      <c r="E29" s="55">
        <f t="shared" si="3"/>
        <v>99.718397997496865</v>
      </c>
      <c r="F29" s="52">
        <f t="shared" si="4"/>
        <v>101.88618925831202</v>
      </c>
      <c r="G29" s="73"/>
      <c r="H29" s="88">
        <v>33</v>
      </c>
      <c r="I29" s="3">
        <v>5</v>
      </c>
      <c r="J29" s="161" t="s">
        <v>12</v>
      </c>
      <c r="K29" s="182">
        <f t="shared" si="1"/>
        <v>26</v>
      </c>
      <c r="L29" s="163" t="s">
        <v>30</v>
      </c>
      <c r="M29" s="325">
        <v>2772</v>
      </c>
      <c r="N29" s="89">
        <f t="shared" si="2"/>
        <v>2603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26</v>
      </c>
      <c r="C30" s="43">
        <f t="shared" si="5"/>
        <v>3131</v>
      </c>
      <c r="D30" s="98">
        <f t="shared" si="6"/>
        <v>4470</v>
      </c>
      <c r="E30" s="55">
        <f t="shared" si="3"/>
        <v>114.64664957890882</v>
      </c>
      <c r="F30" s="52">
        <f t="shared" si="4"/>
        <v>70.044742729306492</v>
      </c>
      <c r="G30" s="72"/>
      <c r="H30" s="88">
        <v>25</v>
      </c>
      <c r="I30" s="3">
        <v>4</v>
      </c>
      <c r="J30" s="161" t="s">
        <v>11</v>
      </c>
      <c r="K30" s="115"/>
      <c r="L30" s="335" t="s">
        <v>106</v>
      </c>
      <c r="M30" s="326">
        <v>105336</v>
      </c>
      <c r="N30" s="89">
        <f>SUM(H44)</f>
        <v>104351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30</v>
      </c>
      <c r="C31" s="43">
        <f t="shared" si="5"/>
        <v>2603</v>
      </c>
      <c r="D31" s="98">
        <f t="shared" si="6"/>
        <v>1365</v>
      </c>
      <c r="E31" s="56">
        <f t="shared" si="3"/>
        <v>93.903318903318905</v>
      </c>
      <c r="F31" s="63">
        <f t="shared" si="4"/>
        <v>190.69597069597071</v>
      </c>
      <c r="G31" s="75"/>
      <c r="H31" s="88">
        <v>25</v>
      </c>
      <c r="I31" s="3">
        <v>27</v>
      </c>
      <c r="J31" s="161" t="s">
        <v>31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104351</v>
      </c>
      <c r="D32" s="67">
        <f>SUM(L14)</f>
        <v>99138</v>
      </c>
      <c r="E32" s="68">
        <f>SUM(N30/M30*100)</f>
        <v>99.064897091212885</v>
      </c>
      <c r="F32" s="63">
        <f t="shared" si="4"/>
        <v>105.25832677681615</v>
      </c>
      <c r="G32" s="83">
        <v>90.3</v>
      </c>
      <c r="H32" s="89">
        <v>8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8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292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104351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185</v>
      </c>
      <c r="I48" s="3"/>
      <c r="J48" s="179" t="s">
        <v>103</v>
      </c>
      <c r="K48" s="81"/>
      <c r="L48" s="299" t="s">
        <v>181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430118</v>
      </c>
      <c r="I50" s="161">
        <v>17</v>
      </c>
      <c r="J50" s="161" t="s">
        <v>21</v>
      </c>
      <c r="K50" s="124">
        <f>SUM(I50)</f>
        <v>17</v>
      </c>
      <c r="L50" s="300">
        <v>300759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124572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113138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292">
        <v>40445</v>
      </c>
      <c r="I52" s="161">
        <v>40</v>
      </c>
      <c r="J52" s="161" t="s">
        <v>2</v>
      </c>
      <c r="K52" s="124">
        <f t="shared" si="7"/>
        <v>40</v>
      </c>
      <c r="L52" s="300">
        <v>30942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26815</v>
      </c>
      <c r="I53" s="161">
        <v>16</v>
      </c>
      <c r="J53" s="161" t="s">
        <v>3</v>
      </c>
      <c r="K53" s="124">
        <f t="shared" si="7"/>
        <v>16</v>
      </c>
      <c r="L53" s="300">
        <v>45938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185</v>
      </c>
      <c r="D54" s="59" t="s">
        <v>178</v>
      </c>
      <c r="E54" s="59" t="s">
        <v>41</v>
      </c>
      <c r="F54" s="59" t="s">
        <v>50</v>
      </c>
      <c r="G54" s="8" t="s">
        <v>175</v>
      </c>
      <c r="H54" s="88">
        <v>22600</v>
      </c>
      <c r="I54" s="161">
        <v>38</v>
      </c>
      <c r="J54" s="161" t="s">
        <v>38</v>
      </c>
      <c r="K54" s="124">
        <f t="shared" si="7"/>
        <v>38</v>
      </c>
      <c r="L54" s="300">
        <v>26613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430118</v>
      </c>
      <c r="D55" s="5">
        <f t="shared" ref="D55:D64" si="8">SUM(L50)</f>
        <v>300759</v>
      </c>
      <c r="E55" s="52">
        <f>SUM(N66/M66*100)</f>
        <v>99.815508002775502</v>
      </c>
      <c r="F55" s="52">
        <f t="shared" ref="F55:F65" si="9">SUM(C55/D55*100)</f>
        <v>143.01084921814476</v>
      </c>
      <c r="G55" s="62"/>
      <c r="H55" s="292">
        <v>19219</v>
      </c>
      <c r="I55" s="161">
        <v>24</v>
      </c>
      <c r="J55" s="161" t="s">
        <v>28</v>
      </c>
      <c r="K55" s="124">
        <f t="shared" si="7"/>
        <v>24</v>
      </c>
      <c r="L55" s="300">
        <v>20047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124572</v>
      </c>
      <c r="D56" s="5">
        <f t="shared" si="8"/>
        <v>113138</v>
      </c>
      <c r="E56" s="52">
        <f t="shared" ref="E56:E65" si="11">SUM(N67/M67*100)</f>
        <v>99.442803544344216</v>
      </c>
      <c r="F56" s="52">
        <f t="shared" si="9"/>
        <v>110.1062419346285</v>
      </c>
      <c r="G56" s="62"/>
      <c r="H56" s="88">
        <v>18023</v>
      </c>
      <c r="I56" s="161">
        <v>25</v>
      </c>
      <c r="J56" s="161" t="s">
        <v>29</v>
      </c>
      <c r="K56" s="124">
        <f t="shared" si="7"/>
        <v>25</v>
      </c>
      <c r="L56" s="300">
        <v>14405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40445</v>
      </c>
      <c r="D57" s="5">
        <f t="shared" si="8"/>
        <v>30942</v>
      </c>
      <c r="E57" s="52">
        <f t="shared" si="11"/>
        <v>104.01182975440402</v>
      </c>
      <c r="F57" s="52">
        <f t="shared" si="9"/>
        <v>130.71230043306832</v>
      </c>
      <c r="G57" s="62"/>
      <c r="H57" s="292">
        <v>14485</v>
      </c>
      <c r="I57" s="161">
        <v>26</v>
      </c>
      <c r="J57" s="161" t="s">
        <v>30</v>
      </c>
      <c r="K57" s="124">
        <f t="shared" si="7"/>
        <v>26</v>
      </c>
      <c r="L57" s="300">
        <v>17131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</v>
      </c>
      <c r="C58" s="43">
        <f t="shared" si="10"/>
        <v>26815</v>
      </c>
      <c r="D58" s="5">
        <f t="shared" si="8"/>
        <v>45938</v>
      </c>
      <c r="E58" s="52">
        <f t="shared" si="11"/>
        <v>110.73714639686145</v>
      </c>
      <c r="F58" s="52">
        <f t="shared" si="9"/>
        <v>58.37215377247594</v>
      </c>
      <c r="G58" s="62"/>
      <c r="H58" s="379">
        <v>12439</v>
      </c>
      <c r="I58" s="163">
        <v>37</v>
      </c>
      <c r="J58" s="163" t="s">
        <v>37</v>
      </c>
      <c r="K58" s="124">
        <f t="shared" si="7"/>
        <v>37</v>
      </c>
      <c r="L58" s="298">
        <v>14598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38</v>
      </c>
      <c r="C59" s="43">
        <f t="shared" si="10"/>
        <v>22600</v>
      </c>
      <c r="D59" s="5">
        <f t="shared" si="8"/>
        <v>26613</v>
      </c>
      <c r="E59" s="52">
        <f t="shared" si="11"/>
        <v>94.94601520816704</v>
      </c>
      <c r="F59" s="52">
        <f t="shared" si="9"/>
        <v>84.920903317927326</v>
      </c>
      <c r="G59" s="72"/>
      <c r="H59" s="433">
        <v>8653</v>
      </c>
      <c r="I59" s="163">
        <v>33</v>
      </c>
      <c r="J59" s="163" t="s">
        <v>0</v>
      </c>
      <c r="K59" s="124">
        <f t="shared" si="7"/>
        <v>33</v>
      </c>
      <c r="L59" s="298">
        <v>10322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19219</v>
      </c>
      <c r="D60" s="5">
        <f t="shared" si="8"/>
        <v>20047</v>
      </c>
      <c r="E60" s="52">
        <f t="shared" si="11"/>
        <v>102.824888984003</v>
      </c>
      <c r="F60" s="52">
        <f t="shared" si="9"/>
        <v>95.869706190452447</v>
      </c>
      <c r="G60" s="62"/>
      <c r="H60" s="386">
        <v>8016</v>
      </c>
      <c r="I60" s="223">
        <v>1</v>
      </c>
      <c r="J60" s="223" t="s">
        <v>4</v>
      </c>
      <c r="K60" s="81" t="s">
        <v>8</v>
      </c>
      <c r="L60" s="302">
        <v>626634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29</v>
      </c>
      <c r="C61" s="43">
        <f t="shared" si="10"/>
        <v>18023</v>
      </c>
      <c r="D61" s="5">
        <f t="shared" si="8"/>
        <v>14405</v>
      </c>
      <c r="E61" s="52">
        <f t="shared" si="11"/>
        <v>96.281852663069614</v>
      </c>
      <c r="F61" s="52">
        <f t="shared" si="9"/>
        <v>125.11627906976743</v>
      </c>
      <c r="G61" s="62"/>
      <c r="H61" s="88">
        <v>7573</v>
      </c>
      <c r="I61" s="161">
        <v>30</v>
      </c>
      <c r="J61" s="161" t="s">
        <v>97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14485</v>
      </c>
      <c r="D62" s="5">
        <f t="shared" si="8"/>
        <v>17131</v>
      </c>
      <c r="E62" s="52">
        <f t="shared" si="11"/>
        <v>90.103259517292855</v>
      </c>
      <c r="F62" s="52">
        <f t="shared" si="9"/>
        <v>84.554316735742219</v>
      </c>
      <c r="G62" s="73"/>
      <c r="H62" s="88">
        <v>6589</v>
      </c>
      <c r="I62" s="161">
        <v>34</v>
      </c>
      <c r="J62" s="161" t="s">
        <v>1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12439</v>
      </c>
      <c r="D63" s="5">
        <f t="shared" si="8"/>
        <v>14598</v>
      </c>
      <c r="E63" s="52">
        <f t="shared" si="11"/>
        <v>88.533807829181498</v>
      </c>
      <c r="F63" s="52">
        <f t="shared" si="9"/>
        <v>85.210302781202913</v>
      </c>
      <c r="G63" s="72"/>
      <c r="H63" s="88">
        <v>6553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8653</v>
      </c>
      <c r="D64" s="5">
        <f t="shared" si="8"/>
        <v>10322</v>
      </c>
      <c r="E64" s="57">
        <f t="shared" si="11"/>
        <v>80.83893871449925</v>
      </c>
      <c r="F64" s="52">
        <f t="shared" si="9"/>
        <v>83.830652974229807</v>
      </c>
      <c r="G64" s="75"/>
      <c r="H64" s="123">
        <v>6491</v>
      </c>
      <c r="I64" s="161">
        <v>35</v>
      </c>
      <c r="J64" s="161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769672</v>
      </c>
      <c r="D65" s="67">
        <f>SUM(L60)</f>
        <v>626634</v>
      </c>
      <c r="E65" s="70">
        <f t="shared" si="11"/>
        <v>99.281258545696588</v>
      </c>
      <c r="F65" s="70">
        <f t="shared" si="9"/>
        <v>122.82640265290425</v>
      </c>
      <c r="G65" s="83">
        <v>67.599999999999994</v>
      </c>
      <c r="H65" s="410">
        <v>4979</v>
      </c>
      <c r="I65" s="161">
        <v>15</v>
      </c>
      <c r="J65" s="161" t="s">
        <v>20</v>
      </c>
      <c r="L65" s="439"/>
      <c r="M65" s="441" t="s">
        <v>210</v>
      </c>
      <c r="N65" t="s">
        <v>74</v>
      </c>
      <c r="R65" s="48"/>
      <c r="S65" s="26"/>
      <c r="T65" s="26"/>
      <c r="U65" s="26"/>
      <c r="V65" s="26"/>
    </row>
    <row r="66" spans="1:22" ht="13.5" customHeight="1" x14ac:dyDescent="0.15">
      <c r="H66" s="88">
        <v>4156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430913</v>
      </c>
      <c r="N66" s="89">
        <f>SUM(H50)</f>
        <v>430118</v>
      </c>
      <c r="R66" s="48"/>
      <c r="S66" s="26"/>
      <c r="T66" s="26"/>
      <c r="U66" s="26"/>
      <c r="V66" s="26"/>
    </row>
    <row r="67" spans="1:22" ht="13.5" customHeight="1" x14ac:dyDescent="0.15">
      <c r="H67" s="88">
        <v>2872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125270</v>
      </c>
      <c r="N67" s="89">
        <f t="shared" ref="N67:N75" si="13">SUM(H51)</f>
        <v>124572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1715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38885</v>
      </c>
      <c r="N68" s="89">
        <f t="shared" si="13"/>
        <v>40445</v>
      </c>
      <c r="R68" s="48"/>
      <c r="S68" s="26"/>
      <c r="T68" s="26"/>
      <c r="U68" s="26"/>
      <c r="V68" s="26"/>
    </row>
    <row r="69" spans="1:22" ht="13.5" customHeight="1" x14ac:dyDescent="0.15">
      <c r="H69" s="88">
        <v>1070</v>
      </c>
      <c r="I69" s="161">
        <v>13</v>
      </c>
      <c r="J69" s="161" t="s">
        <v>7</v>
      </c>
      <c r="K69" s="117">
        <f t="shared" si="12"/>
        <v>16</v>
      </c>
      <c r="L69" s="161" t="s">
        <v>3</v>
      </c>
      <c r="M69" s="309">
        <v>24215</v>
      </c>
      <c r="N69" s="89">
        <f t="shared" si="13"/>
        <v>26815</v>
      </c>
      <c r="R69" s="48"/>
      <c r="S69" s="26"/>
      <c r="T69" s="26"/>
      <c r="U69" s="26"/>
      <c r="V69" s="26"/>
    </row>
    <row r="70" spans="1:22" ht="13.5" customHeight="1" x14ac:dyDescent="0.15">
      <c r="H70" s="88">
        <v>567</v>
      </c>
      <c r="I70" s="161">
        <v>2</v>
      </c>
      <c r="J70" s="161" t="s">
        <v>6</v>
      </c>
      <c r="K70" s="117">
        <f t="shared" si="12"/>
        <v>38</v>
      </c>
      <c r="L70" s="161" t="s">
        <v>38</v>
      </c>
      <c r="M70" s="309">
        <v>23803</v>
      </c>
      <c r="N70" s="89">
        <f t="shared" si="13"/>
        <v>22600</v>
      </c>
      <c r="R70" s="48"/>
      <c r="S70" s="26"/>
      <c r="T70" s="26"/>
      <c r="U70" s="26"/>
      <c r="V70" s="26"/>
    </row>
    <row r="71" spans="1:22" ht="13.5" customHeight="1" x14ac:dyDescent="0.15">
      <c r="H71" s="88">
        <v>357</v>
      </c>
      <c r="I71" s="161">
        <v>9</v>
      </c>
      <c r="J71" s="3" t="s">
        <v>163</v>
      </c>
      <c r="K71" s="117">
        <f t="shared" si="12"/>
        <v>24</v>
      </c>
      <c r="L71" s="161" t="s">
        <v>28</v>
      </c>
      <c r="M71" s="309">
        <v>18691</v>
      </c>
      <c r="N71" s="89">
        <f t="shared" si="13"/>
        <v>19219</v>
      </c>
      <c r="R71" s="48"/>
      <c r="S71" s="26"/>
      <c r="T71" s="26"/>
      <c r="U71" s="26"/>
      <c r="V71" s="26"/>
    </row>
    <row r="72" spans="1:22" ht="13.5" customHeight="1" x14ac:dyDescent="0.15">
      <c r="H72" s="88">
        <v>326</v>
      </c>
      <c r="I72" s="161">
        <v>11</v>
      </c>
      <c r="J72" s="161" t="s">
        <v>17</v>
      </c>
      <c r="K72" s="117">
        <f t="shared" si="12"/>
        <v>25</v>
      </c>
      <c r="L72" s="161" t="s">
        <v>29</v>
      </c>
      <c r="M72" s="309">
        <v>18719</v>
      </c>
      <c r="N72" s="89">
        <f t="shared" si="13"/>
        <v>18023</v>
      </c>
      <c r="R72" s="48"/>
      <c r="S72" s="26"/>
      <c r="T72" s="26"/>
      <c r="U72" s="26"/>
      <c r="V72" s="26"/>
    </row>
    <row r="73" spans="1:22" ht="13.5" customHeight="1" x14ac:dyDescent="0.15">
      <c r="H73" s="88">
        <v>308</v>
      </c>
      <c r="I73" s="161">
        <v>22</v>
      </c>
      <c r="J73" s="161" t="s">
        <v>26</v>
      </c>
      <c r="K73" s="117">
        <f t="shared" si="12"/>
        <v>26</v>
      </c>
      <c r="L73" s="161" t="s">
        <v>30</v>
      </c>
      <c r="M73" s="309">
        <v>16076</v>
      </c>
      <c r="N73" s="89">
        <f t="shared" si="13"/>
        <v>14485</v>
      </c>
      <c r="R73" s="48"/>
      <c r="S73" s="26"/>
      <c r="T73" s="26"/>
      <c r="U73" s="26"/>
      <c r="V73" s="26"/>
    </row>
    <row r="74" spans="1:22" ht="13.5" customHeight="1" x14ac:dyDescent="0.15">
      <c r="H74" s="88">
        <v>301</v>
      </c>
      <c r="I74" s="161">
        <v>27</v>
      </c>
      <c r="J74" s="161" t="s">
        <v>31</v>
      </c>
      <c r="K74" s="117">
        <f t="shared" si="12"/>
        <v>37</v>
      </c>
      <c r="L74" s="163" t="s">
        <v>37</v>
      </c>
      <c r="M74" s="310">
        <v>14050</v>
      </c>
      <c r="N74" s="89">
        <f t="shared" si="13"/>
        <v>12439</v>
      </c>
      <c r="R74" s="48"/>
      <c r="S74" s="26"/>
      <c r="T74" s="26"/>
      <c r="U74" s="26"/>
      <c r="V74" s="26"/>
    </row>
    <row r="75" spans="1:22" ht="13.5" customHeight="1" thickBot="1" x14ac:dyDescent="0.2">
      <c r="H75" s="195">
        <v>210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10704</v>
      </c>
      <c r="N75" s="167">
        <f t="shared" si="13"/>
        <v>8653</v>
      </c>
      <c r="R75" s="48"/>
      <c r="S75" s="26"/>
      <c r="T75" s="26"/>
      <c r="U75" s="26"/>
      <c r="V75" s="26"/>
    </row>
    <row r="76" spans="1:22" ht="13.5" customHeight="1" thickTop="1" x14ac:dyDescent="0.15">
      <c r="H76" s="292">
        <v>111</v>
      </c>
      <c r="I76" s="161">
        <v>23</v>
      </c>
      <c r="J76" s="161" t="s">
        <v>27</v>
      </c>
      <c r="K76" s="3"/>
      <c r="L76" s="335" t="s">
        <v>106</v>
      </c>
      <c r="M76" s="340">
        <v>775244</v>
      </c>
      <c r="N76" s="172">
        <f>SUM(H90)</f>
        <v>769672</v>
      </c>
      <c r="R76" s="48"/>
      <c r="S76" s="26"/>
      <c r="T76" s="26"/>
      <c r="U76" s="26"/>
      <c r="V76" s="26"/>
    </row>
    <row r="77" spans="1:22" ht="13.5" customHeight="1" x14ac:dyDescent="0.15">
      <c r="H77" s="88">
        <v>61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48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292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769672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L71" sqref="L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87</v>
      </c>
      <c r="C16" s="149" t="s">
        <v>88</v>
      </c>
      <c r="D16" s="149" t="s">
        <v>89</v>
      </c>
      <c r="E16" s="149" t="s">
        <v>78</v>
      </c>
      <c r="F16" s="149" t="s">
        <v>79</v>
      </c>
      <c r="G16" s="149" t="s">
        <v>80</v>
      </c>
      <c r="H16" s="149" t="s">
        <v>81</v>
      </c>
      <c r="I16" s="149" t="s">
        <v>82</v>
      </c>
      <c r="J16" s="149" t="s">
        <v>83</v>
      </c>
      <c r="K16" s="149" t="s">
        <v>84</v>
      </c>
      <c r="L16" s="149" t="s">
        <v>85</v>
      </c>
      <c r="M16" s="204" t="s">
        <v>86</v>
      </c>
      <c r="N16" s="206" t="s">
        <v>120</v>
      </c>
      <c r="O16" s="149" t="s">
        <v>122</v>
      </c>
    </row>
    <row r="17" spans="1:25" ht="11.1" customHeight="1" x14ac:dyDescent="0.15">
      <c r="A17" s="6" t="s">
        <v>172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171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174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178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185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>
        <v>68</v>
      </c>
      <c r="J21" s="146">
        <v>72</v>
      </c>
      <c r="K21" s="146">
        <v>68.7</v>
      </c>
      <c r="L21" s="146">
        <v>70</v>
      </c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87</v>
      </c>
      <c r="C41" s="149" t="s">
        <v>88</v>
      </c>
      <c r="D41" s="149" t="s">
        <v>89</v>
      </c>
      <c r="E41" s="149" t="s">
        <v>78</v>
      </c>
      <c r="F41" s="149" t="s">
        <v>79</v>
      </c>
      <c r="G41" s="149" t="s">
        <v>80</v>
      </c>
      <c r="H41" s="149" t="s">
        <v>81</v>
      </c>
      <c r="I41" s="149" t="s">
        <v>82</v>
      </c>
      <c r="J41" s="149" t="s">
        <v>83</v>
      </c>
      <c r="K41" s="149" t="s">
        <v>84</v>
      </c>
      <c r="L41" s="149" t="s">
        <v>85</v>
      </c>
      <c r="M41" s="204" t="s">
        <v>86</v>
      </c>
      <c r="N41" s="206" t="s">
        <v>121</v>
      </c>
      <c r="O41" s="149" t="s">
        <v>122</v>
      </c>
    </row>
    <row r="42" spans="1:26" ht="11.1" customHeight="1" x14ac:dyDescent="0.15">
      <c r="A42" s="6" t="s">
        <v>172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171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174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178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185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>
        <v>108.1</v>
      </c>
      <c r="J46" s="153">
        <v>97.5</v>
      </c>
      <c r="K46" s="153">
        <v>99.6</v>
      </c>
      <c r="L46" s="153">
        <v>98.6</v>
      </c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87</v>
      </c>
      <c r="C65" s="149" t="s">
        <v>88</v>
      </c>
      <c r="D65" s="149" t="s">
        <v>89</v>
      </c>
      <c r="E65" s="149" t="s">
        <v>78</v>
      </c>
      <c r="F65" s="149" t="s">
        <v>79</v>
      </c>
      <c r="G65" s="149" t="s">
        <v>80</v>
      </c>
      <c r="H65" s="149" t="s">
        <v>81</v>
      </c>
      <c r="I65" s="149" t="s">
        <v>82</v>
      </c>
      <c r="J65" s="149" t="s">
        <v>83</v>
      </c>
      <c r="K65" s="149" t="s">
        <v>84</v>
      </c>
      <c r="L65" s="149" t="s">
        <v>85</v>
      </c>
      <c r="M65" s="204" t="s">
        <v>86</v>
      </c>
      <c r="N65" s="206" t="s">
        <v>121</v>
      </c>
      <c r="O65" s="286" t="s">
        <v>122</v>
      </c>
    </row>
    <row r="66" spans="1:26" ht="11.1" customHeight="1" x14ac:dyDescent="0.15">
      <c r="A66" s="6" t="s">
        <v>172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171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174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178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185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>
        <v>61.7</v>
      </c>
      <c r="J70" s="146">
        <v>75.099999999999994</v>
      </c>
      <c r="K70" s="146">
        <v>68.7</v>
      </c>
      <c r="L70" s="146">
        <v>71.2</v>
      </c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V22" sqref="V21:V22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6" t="s">
        <v>120</v>
      </c>
      <c r="O18" s="206" t="s">
        <v>122</v>
      </c>
    </row>
    <row r="19" spans="1:18" ht="11.1" customHeight="1" x14ac:dyDescent="0.15">
      <c r="A19" s="6" t="s">
        <v>172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171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174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178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185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>
        <v>9.8000000000000007</v>
      </c>
      <c r="J23" s="153">
        <v>10.5</v>
      </c>
      <c r="K23" s="153">
        <v>10.6</v>
      </c>
      <c r="L23" s="153">
        <v>11</v>
      </c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6" t="s">
        <v>121</v>
      </c>
      <c r="O42" s="206" t="s">
        <v>122</v>
      </c>
    </row>
    <row r="43" spans="1:26" ht="11.1" customHeight="1" x14ac:dyDescent="0.15">
      <c r="A43" s="6" t="s">
        <v>172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171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174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178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185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>
        <v>18.3</v>
      </c>
      <c r="J47" s="153">
        <v>18.2</v>
      </c>
      <c r="K47" s="153">
        <v>17.5</v>
      </c>
      <c r="L47" s="153">
        <v>16.8</v>
      </c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6" t="s">
        <v>121</v>
      </c>
      <c r="O70" s="206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172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171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174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178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185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>
        <v>54.4</v>
      </c>
      <c r="J75" s="146">
        <v>57.8</v>
      </c>
      <c r="K75" s="146">
        <v>61.1</v>
      </c>
      <c r="L75" s="146">
        <v>66.400000000000006</v>
      </c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L89" sqref="L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2" t="s">
        <v>122</v>
      </c>
    </row>
    <row r="25" spans="1:24" ht="11.1" customHeight="1" x14ac:dyDescent="0.15">
      <c r="A25" s="6" t="s">
        <v>172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171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174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178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185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>
        <v>16.3</v>
      </c>
      <c r="J29" s="153">
        <v>15.8</v>
      </c>
      <c r="K29" s="153">
        <v>19</v>
      </c>
      <c r="L29" s="153">
        <v>17.399999999999999</v>
      </c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178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185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>
        <v>38.700000000000003</v>
      </c>
      <c r="J58" s="153">
        <v>37.4</v>
      </c>
      <c r="K58" s="153">
        <v>38.299999999999997</v>
      </c>
      <c r="L58" s="153">
        <v>37.1</v>
      </c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</row>
    <row r="84" spans="1:18" s="150" customFormat="1" ht="11.1" customHeight="1" x14ac:dyDescent="0.15">
      <c r="A84" s="6" t="s">
        <v>172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171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174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178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185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>
        <v>42.2</v>
      </c>
      <c r="J88" s="146">
        <v>43.3</v>
      </c>
      <c r="K88" s="146">
        <v>49.1</v>
      </c>
      <c r="L88" s="146">
        <v>47.6</v>
      </c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L89" sqref="L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178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185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>
        <v>43.5</v>
      </c>
      <c r="J29" s="157">
        <v>45.8</v>
      </c>
      <c r="K29" s="157">
        <v>57.2</v>
      </c>
      <c r="L29" s="157">
        <v>60.4</v>
      </c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178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185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>
        <v>42.1</v>
      </c>
      <c r="J58" s="157">
        <v>40.200000000000003</v>
      </c>
      <c r="K58" s="157">
        <v>41.4</v>
      </c>
      <c r="L58" s="157">
        <v>42.1</v>
      </c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178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185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>
        <v>103.1</v>
      </c>
      <c r="J88" s="11">
        <v>113.4</v>
      </c>
      <c r="K88" s="11">
        <v>138.6</v>
      </c>
      <c r="L88" s="11">
        <v>143.80000000000001</v>
      </c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L89" sqref="L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174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178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185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>
        <v>91.8</v>
      </c>
      <c r="J29" s="355">
        <v>101.6</v>
      </c>
      <c r="K29" s="355">
        <v>100.2</v>
      </c>
      <c r="L29" s="355">
        <v>94.2</v>
      </c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75</v>
      </c>
      <c r="C53" s="146" t="s">
        <v>76</v>
      </c>
      <c r="D53" s="146" t="s">
        <v>77</v>
      </c>
      <c r="E53" s="146" t="s">
        <v>78</v>
      </c>
      <c r="F53" s="146" t="s">
        <v>79</v>
      </c>
      <c r="G53" s="146" t="s">
        <v>80</v>
      </c>
      <c r="H53" s="146" t="s">
        <v>81</v>
      </c>
      <c r="I53" s="146" t="s">
        <v>82</v>
      </c>
      <c r="J53" s="146" t="s">
        <v>83</v>
      </c>
      <c r="K53" s="146" t="s">
        <v>84</v>
      </c>
      <c r="L53" s="146" t="s">
        <v>85</v>
      </c>
      <c r="M53" s="146" t="s">
        <v>86</v>
      </c>
      <c r="N53" s="206" t="s">
        <v>121</v>
      </c>
      <c r="O53" s="149" t="s">
        <v>123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172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171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174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178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185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>
        <v>103.7</v>
      </c>
      <c r="J58" s="153">
        <v>106</v>
      </c>
      <c r="K58" s="153">
        <v>105.3</v>
      </c>
      <c r="L58" s="153">
        <v>104.4</v>
      </c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75</v>
      </c>
      <c r="C83" s="146" t="s">
        <v>76</v>
      </c>
      <c r="D83" s="146" t="s">
        <v>77</v>
      </c>
      <c r="E83" s="146" t="s">
        <v>78</v>
      </c>
      <c r="F83" s="146" t="s">
        <v>79</v>
      </c>
      <c r="G83" s="146" t="s">
        <v>80</v>
      </c>
      <c r="H83" s="146" t="s">
        <v>81</v>
      </c>
      <c r="I83" s="146" t="s">
        <v>82</v>
      </c>
      <c r="J83" s="146" t="s">
        <v>83</v>
      </c>
      <c r="K83" s="146" t="s">
        <v>84</v>
      </c>
      <c r="L83" s="146" t="s">
        <v>85</v>
      </c>
      <c r="M83" s="146" t="s">
        <v>86</v>
      </c>
      <c r="N83" s="206" t="s">
        <v>121</v>
      </c>
      <c r="O83" s="149" t="s">
        <v>123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172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171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174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178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185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>
        <v>88.7</v>
      </c>
      <c r="J88" s="148">
        <v>95.8</v>
      </c>
      <c r="K88" s="148">
        <v>95.2</v>
      </c>
      <c r="L88" s="148">
        <v>90.3</v>
      </c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U68" sqref="U68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6" t="s">
        <v>120</v>
      </c>
      <c r="O24" s="149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172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171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174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178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185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>
        <v>51.8</v>
      </c>
      <c r="J29" s="153">
        <v>58.3</v>
      </c>
      <c r="K29" s="153">
        <v>66.7</v>
      </c>
      <c r="L29" s="153">
        <v>52</v>
      </c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6" t="s">
        <v>121</v>
      </c>
      <c r="O53" s="149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172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171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174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178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185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>
        <v>72.099999999999994</v>
      </c>
      <c r="J58" s="153">
        <v>73.5</v>
      </c>
      <c r="K58" s="153">
        <v>77.5</v>
      </c>
      <c r="L58" s="153">
        <v>77</v>
      </c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6" t="s">
        <v>121</v>
      </c>
      <c r="O83" s="149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172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171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174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178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185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>
        <v>71.8</v>
      </c>
      <c r="J88" s="146">
        <v>79.099999999999994</v>
      </c>
      <c r="K88" s="146">
        <v>85.6</v>
      </c>
      <c r="L88" s="146">
        <v>67.599999999999994</v>
      </c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N33" sqref="N33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126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9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3" t="s">
        <v>167</v>
      </c>
      <c r="C35" s="363" t="s">
        <v>153</v>
      </c>
      <c r="D35" s="364" t="s">
        <v>155</v>
      </c>
      <c r="E35" s="363" t="s">
        <v>157</v>
      </c>
      <c r="F35" s="363" t="s">
        <v>160</v>
      </c>
      <c r="G35" s="363" t="s">
        <v>166</v>
      </c>
      <c r="H35" s="363" t="s">
        <v>169</v>
      </c>
      <c r="I35" s="363" t="s">
        <v>170</v>
      </c>
      <c r="J35" s="363" t="s">
        <v>171</v>
      </c>
      <c r="K35" s="363" t="s">
        <v>183</v>
      </c>
      <c r="L35" s="363" t="s">
        <v>198</v>
      </c>
      <c r="M35" s="365" t="s">
        <v>203</v>
      </c>
      <c r="N35" s="47"/>
    </row>
    <row r="36" spans="1:14" ht="25.5" customHeight="1" x14ac:dyDescent="0.15">
      <c r="A36" s="443"/>
      <c r="B36" s="423" t="s">
        <v>107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149.19999999999999</v>
      </c>
    </row>
    <row r="37" spans="1:14" ht="25.5" customHeight="1" x14ac:dyDescent="0.15">
      <c r="A37" s="443"/>
      <c r="B37" s="196" t="s">
        <v>199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246.3</v>
      </c>
    </row>
    <row r="38" spans="1:14" ht="24.75" customHeight="1" x14ac:dyDescent="0.15">
      <c r="A38" s="443"/>
      <c r="B38" s="173" t="s">
        <v>129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170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N33" sqref="N33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0" t="s">
        <v>204</v>
      </c>
      <c r="C1" s="450"/>
      <c r="D1" s="450"/>
      <c r="E1" s="450"/>
      <c r="F1" s="450"/>
      <c r="G1" s="451" t="s">
        <v>127</v>
      </c>
      <c r="H1" s="451"/>
      <c r="I1" s="451"/>
      <c r="J1" s="224" t="s">
        <v>108</v>
      </c>
      <c r="K1" s="3"/>
      <c r="M1" s="3" t="s">
        <v>177</v>
      </c>
    </row>
    <row r="2" spans="2:15" x14ac:dyDescent="0.15">
      <c r="B2" s="450"/>
      <c r="C2" s="450"/>
      <c r="D2" s="450"/>
      <c r="E2" s="450"/>
      <c r="F2" s="450"/>
      <c r="G2" s="451"/>
      <c r="H2" s="451"/>
      <c r="I2" s="451"/>
      <c r="J2" s="375">
        <v>220340</v>
      </c>
      <c r="K2" s="4" t="s">
        <v>110</v>
      </c>
      <c r="L2" s="341">
        <f t="shared" ref="L2:L7" si="0">SUM(J2)</f>
        <v>220340</v>
      </c>
      <c r="M2" s="375">
        <v>154478</v>
      </c>
    </row>
    <row r="3" spans="2:15" x14ac:dyDescent="0.15">
      <c r="J3" s="375">
        <v>393193</v>
      </c>
      <c r="K3" s="3" t="s">
        <v>111</v>
      </c>
      <c r="L3" s="341">
        <f t="shared" si="0"/>
        <v>393193</v>
      </c>
      <c r="M3" s="375">
        <v>248619</v>
      </c>
    </row>
    <row r="4" spans="2:15" x14ac:dyDescent="0.15">
      <c r="J4" s="375">
        <v>516791</v>
      </c>
      <c r="K4" s="3" t="s">
        <v>102</v>
      </c>
      <c r="L4" s="341">
        <f t="shared" si="0"/>
        <v>516791</v>
      </c>
      <c r="M4" s="375">
        <v>330406</v>
      </c>
    </row>
    <row r="5" spans="2:15" x14ac:dyDescent="0.15">
      <c r="J5" s="375">
        <v>153912</v>
      </c>
      <c r="K5" s="3" t="s">
        <v>90</v>
      </c>
      <c r="L5" s="341">
        <f t="shared" si="0"/>
        <v>153912</v>
      </c>
      <c r="M5" s="375">
        <v>126949</v>
      </c>
    </row>
    <row r="6" spans="2:15" x14ac:dyDescent="0.15">
      <c r="J6" s="375">
        <v>274743</v>
      </c>
      <c r="K6" s="3" t="s">
        <v>100</v>
      </c>
      <c r="L6" s="341">
        <f t="shared" si="0"/>
        <v>274743</v>
      </c>
      <c r="M6" s="375">
        <v>167280</v>
      </c>
    </row>
    <row r="7" spans="2:15" x14ac:dyDescent="0.15">
      <c r="J7" s="375">
        <v>904309</v>
      </c>
      <c r="K7" s="3" t="s">
        <v>103</v>
      </c>
      <c r="L7" s="341">
        <f t="shared" si="0"/>
        <v>904309</v>
      </c>
      <c r="M7" s="375">
        <v>661858</v>
      </c>
    </row>
    <row r="8" spans="2:15" x14ac:dyDescent="0.15">
      <c r="J8" s="341">
        <f>SUM(J2:J7)</f>
        <v>2463288</v>
      </c>
      <c r="K8" s="3" t="s">
        <v>92</v>
      </c>
      <c r="L8" s="412">
        <f>SUM(L2:L7)</f>
        <v>2463288</v>
      </c>
      <c r="M8" s="341">
        <f>SUM(M2:M7)</f>
        <v>1689590</v>
      </c>
    </row>
    <row r="10" spans="2:15" x14ac:dyDescent="0.15">
      <c r="K10" s="3"/>
      <c r="L10" s="3" t="s">
        <v>162</v>
      </c>
      <c r="M10" s="3" t="s">
        <v>112</v>
      </c>
      <c r="N10" s="3"/>
      <c r="O10" s="3" t="s">
        <v>128</v>
      </c>
    </row>
    <row r="11" spans="2:15" x14ac:dyDescent="0.15">
      <c r="K11" s="4" t="s">
        <v>110</v>
      </c>
      <c r="L11" s="341">
        <f>SUM(M2)</f>
        <v>154478</v>
      </c>
      <c r="M11" s="341">
        <f t="shared" ref="M11:M17" si="1">SUM(N11-L11)</f>
        <v>65862</v>
      </c>
      <c r="N11" s="341">
        <f t="shared" ref="N11:N17" si="2">SUM(L2)</f>
        <v>220340</v>
      </c>
      <c r="O11" s="342">
        <f>SUM(L11/N11)</f>
        <v>0.70108922574203503</v>
      </c>
    </row>
    <row r="12" spans="2:15" x14ac:dyDescent="0.15">
      <c r="K12" s="3" t="s">
        <v>111</v>
      </c>
      <c r="L12" s="341">
        <f t="shared" ref="L12:L17" si="3">SUM(M3)</f>
        <v>248619</v>
      </c>
      <c r="M12" s="341">
        <f t="shared" si="1"/>
        <v>144574</v>
      </c>
      <c r="N12" s="341">
        <f t="shared" si="2"/>
        <v>393193</v>
      </c>
      <c r="O12" s="342">
        <f t="shared" ref="O12:O17" si="4">SUM(L12/N12)</f>
        <v>0.63230779795164205</v>
      </c>
    </row>
    <row r="13" spans="2:15" x14ac:dyDescent="0.15">
      <c r="K13" s="3" t="s">
        <v>102</v>
      </c>
      <c r="L13" s="341">
        <f t="shared" si="3"/>
        <v>330406</v>
      </c>
      <c r="M13" s="341">
        <f t="shared" si="1"/>
        <v>186385</v>
      </c>
      <c r="N13" s="341">
        <f t="shared" si="2"/>
        <v>516791</v>
      </c>
      <c r="O13" s="342">
        <f t="shared" si="4"/>
        <v>0.63934162940144079</v>
      </c>
    </row>
    <row r="14" spans="2:15" x14ac:dyDescent="0.15">
      <c r="K14" s="3" t="s">
        <v>90</v>
      </c>
      <c r="L14" s="341">
        <f t="shared" si="3"/>
        <v>126949</v>
      </c>
      <c r="M14" s="341">
        <f t="shared" si="1"/>
        <v>26963</v>
      </c>
      <c r="N14" s="341">
        <f t="shared" si="2"/>
        <v>153912</v>
      </c>
      <c r="O14" s="342">
        <f t="shared" si="4"/>
        <v>0.82481547897499874</v>
      </c>
    </row>
    <row r="15" spans="2:15" x14ac:dyDescent="0.15">
      <c r="K15" s="3" t="s">
        <v>100</v>
      </c>
      <c r="L15" s="341">
        <f t="shared" si="3"/>
        <v>167280</v>
      </c>
      <c r="M15" s="341">
        <f t="shared" si="1"/>
        <v>107463</v>
      </c>
      <c r="N15" s="341">
        <f t="shared" si="2"/>
        <v>274743</v>
      </c>
      <c r="O15" s="342">
        <f t="shared" si="4"/>
        <v>0.60885991635819658</v>
      </c>
    </row>
    <row r="16" spans="2:15" x14ac:dyDescent="0.15">
      <c r="K16" s="3" t="s">
        <v>103</v>
      </c>
      <c r="L16" s="341">
        <f t="shared" si="3"/>
        <v>661858</v>
      </c>
      <c r="M16" s="341">
        <f t="shared" si="1"/>
        <v>242451</v>
      </c>
      <c r="N16" s="341">
        <f t="shared" si="2"/>
        <v>904309</v>
      </c>
      <c r="O16" s="342">
        <f t="shared" si="4"/>
        <v>0.73189363370263927</v>
      </c>
    </row>
    <row r="17" spans="11:15" x14ac:dyDescent="0.15">
      <c r="K17" s="3" t="s">
        <v>92</v>
      </c>
      <c r="L17" s="341">
        <f t="shared" si="3"/>
        <v>1689590</v>
      </c>
      <c r="M17" s="341">
        <f t="shared" si="1"/>
        <v>773698</v>
      </c>
      <c r="N17" s="341">
        <f t="shared" si="2"/>
        <v>2463288</v>
      </c>
      <c r="O17" s="342">
        <f t="shared" si="4"/>
        <v>0.68590842808473873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113</v>
      </c>
      <c r="B56" s="36"/>
      <c r="C56" s="452" t="s">
        <v>108</v>
      </c>
      <c r="D56" s="453"/>
      <c r="E56" s="452" t="s">
        <v>109</v>
      </c>
      <c r="F56" s="453"/>
      <c r="G56" s="456" t="s">
        <v>114</v>
      </c>
      <c r="H56" s="452" t="s">
        <v>115</v>
      </c>
      <c r="I56" s="453"/>
    </row>
    <row r="57" spans="1:9" ht="14.25" x14ac:dyDescent="0.15">
      <c r="A57" s="37" t="s">
        <v>116</v>
      </c>
      <c r="B57" s="38"/>
      <c r="C57" s="454"/>
      <c r="D57" s="455"/>
      <c r="E57" s="454"/>
      <c r="F57" s="455"/>
      <c r="G57" s="457"/>
      <c r="H57" s="454"/>
      <c r="I57" s="455"/>
    </row>
    <row r="58" spans="1:9" ht="19.5" customHeight="1" x14ac:dyDescent="0.15">
      <c r="A58" s="41" t="s">
        <v>117</v>
      </c>
      <c r="B58" s="39"/>
      <c r="C58" s="460" t="s">
        <v>200</v>
      </c>
      <c r="D58" s="461"/>
      <c r="E58" s="458" t="s">
        <v>202</v>
      </c>
      <c r="F58" s="459"/>
      <c r="G58" s="80">
        <v>14.8</v>
      </c>
      <c r="H58" s="40"/>
      <c r="I58" s="39"/>
    </row>
    <row r="59" spans="1:9" ht="19.5" customHeight="1" x14ac:dyDescent="0.15">
      <c r="A59" s="41" t="s">
        <v>118</v>
      </c>
      <c r="B59" s="39"/>
      <c r="C59" s="462" t="s">
        <v>154</v>
      </c>
      <c r="D59" s="461"/>
      <c r="E59" s="458" t="s">
        <v>205</v>
      </c>
      <c r="F59" s="459"/>
      <c r="G59" s="84">
        <v>31.4</v>
      </c>
      <c r="H59" s="40"/>
      <c r="I59" s="39"/>
    </row>
    <row r="60" spans="1:9" ht="20.100000000000001" customHeight="1" x14ac:dyDescent="0.15">
      <c r="A60" s="41" t="s">
        <v>119</v>
      </c>
      <c r="B60" s="39"/>
      <c r="C60" s="458" t="s">
        <v>201</v>
      </c>
      <c r="D60" s="459"/>
      <c r="E60" s="458" t="s">
        <v>206</v>
      </c>
      <c r="F60" s="459"/>
      <c r="G60" s="80">
        <v>81.7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N33" sqref="N33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75</v>
      </c>
      <c r="C25" s="146" t="s">
        <v>76</v>
      </c>
      <c r="D25" s="146" t="s">
        <v>77</v>
      </c>
      <c r="E25" s="146" t="s">
        <v>78</v>
      </c>
      <c r="F25" s="146" t="s">
        <v>79</v>
      </c>
      <c r="G25" s="146" t="s">
        <v>80</v>
      </c>
      <c r="H25" s="146" t="s">
        <v>81</v>
      </c>
      <c r="I25" s="146" t="s">
        <v>82</v>
      </c>
      <c r="J25" s="146" t="s">
        <v>83</v>
      </c>
      <c r="K25" s="146" t="s">
        <v>84</v>
      </c>
      <c r="L25" s="146" t="s">
        <v>85</v>
      </c>
      <c r="M25" s="147" t="s">
        <v>86</v>
      </c>
      <c r="N25" s="206" t="s">
        <v>124</v>
      </c>
      <c r="O25" s="149" t="s">
        <v>123</v>
      </c>
      <c r="AI25"/>
    </row>
    <row r="26" spans="1:35" ht="9.9499999999999993" customHeight="1" x14ac:dyDescent="0.15">
      <c r="A26" s="6" t="s">
        <v>172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171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174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178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185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>
        <v>98.3</v>
      </c>
      <c r="J30" s="146">
        <v>106.4</v>
      </c>
      <c r="K30" s="146">
        <v>118.9</v>
      </c>
      <c r="L30" s="146">
        <v>102.8</v>
      </c>
      <c r="M30" s="303"/>
      <c r="N30" s="304">
        <f t="shared" ref="N30" si="1">SUM(B30:M30)</f>
        <v>1155.3</v>
      </c>
      <c r="O30" s="148">
        <f>SUM(N30/N29)*100</f>
        <v>93.312333414102255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75</v>
      </c>
      <c r="C55" s="146" t="s">
        <v>76</v>
      </c>
      <c r="D55" s="146" t="s">
        <v>77</v>
      </c>
      <c r="E55" s="146" t="s">
        <v>78</v>
      </c>
      <c r="F55" s="146" t="s">
        <v>79</v>
      </c>
      <c r="G55" s="146" t="s">
        <v>80</v>
      </c>
      <c r="H55" s="146" t="s">
        <v>81</v>
      </c>
      <c r="I55" s="146" t="s">
        <v>82</v>
      </c>
      <c r="J55" s="146" t="s">
        <v>83</v>
      </c>
      <c r="K55" s="146" t="s">
        <v>84</v>
      </c>
      <c r="L55" s="146" t="s">
        <v>85</v>
      </c>
      <c r="M55" s="147" t="s">
        <v>86</v>
      </c>
      <c r="N55" s="206" t="s">
        <v>125</v>
      </c>
      <c r="O55" s="149" t="s">
        <v>123</v>
      </c>
    </row>
    <row r="56" spans="1:17" ht="9.9499999999999993" customHeight="1" x14ac:dyDescent="0.15">
      <c r="A56" s="6" t="s">
        <v>172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171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174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178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185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>
        <v>154.5</v>
      </c>
      <c r="J60" s="147">
        <v>153.4</v>
      </c>
      <c r="K60" s="146">
        <v>157.9</v>
      </c>
      <c r="L60" s="146">
        <v>155.4</v>
      </c>
      <c r="M60" s="147"/>
      <c r="N60" s="211">
        <f t="shared" ref="N60" si="3">SUM(B60:M60)/12</f>
        <v>136.75000000000003</v>
      </c>
      <c r="O60" s="148">
        <f>SUM(N60/N59)*100</f>
        <v>96.739963449861492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75</v>
      </c>
      <c r="C85" s="146" t="s">
        <v>76</v>
      </c>
      <c r="D85" s="146" t="s">
        <v>77</v>
      </c>
      <c r="E85" s="146" t="s">
        <v>78</v>
      </c>
      <c r="F85" s="146" t="s">
        <v>79</v>
      </c>
      <c r="G85" s="146" t="s">
        <v>80</v>
      </c>
      <c r="H85" s="146" t="s">
        <v>81</v>
      </c>
      <c r="I85" s="146" t="s">
        <v>82</v>
      </c>
      <c r="J85" s="146" t="s">
        <v>83</v>
      </c>
      <c r="K85" s="146" t="s">
        <v>84</v>
      </c>
      <c r="L85" s="146" t="s">
        <v>85</v>
      </c>
      <c r="M85" s="147" t="s">
        <v>86</v>
      </c>
      <c r="N85" s="206" t="s">
        <v>125</v>
      </c>
      <c r="O85" s="149" t="s">
        <v>123</v>
      </c>
    </row>
    <row r="86" spans="1:25" ht="9.9499999999999993" customHeight="1" x14ac:dyDescent="0.15">
      <c r="A86" s="6" t="s">
        <v>172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171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174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178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185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>
        <v>63.7</v>
      </c>
      <c r="J90" s="147">
        <v>69.5</v>
      </c>
      <c r="K90" s="146">
        <v>74.900000000000006</v>
      </c>
      <c r="L90" s="146">
        <v>66.5</v>
      </c>
      <c r="M90" s="147"/>
      <c r="N90" s="211">
        <f>SUM(B90:M90)/12</f>
        <v>64.441666666666663</v>
      </c>
      <c r="O90" s="411">
        <f>SUM(N90/N89)*100</f>
        <v>88.205771643663738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207</v>
      </c>
      <c r="B1" s="464"/>
      <c r="C1" s="464"/>
      <c r="D1" s="464"/>
      <c r="E1" s="464"/>
      <c r="F1" s="464"/>
      <c r="G1" s="464"/>
      <c r="M1" s="16"/>
      <c r="N1" t="s">
        <v>185</v>
      </c>
      <c r="O1" s="111"/>
      <c r="Q1" s="282" t="s">
        <v>178</v>
      </c>
    </row>
    <row r="2" spans="1:18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315308</v>
      </c>
      <c r="K3" s="198">
        <v>1</v>
      </c>
      <c r="L3" s="3">
        <f>SUM(H3)</f>
        <v>17</v>
      </c>
      <c r="M3" s="161" t="s">
        <v>21</v>
      </c>
      <c r="N3" s="13">
        <f>SUM(J3)</f>
        <v>315308</v>
      </c>
      <c r="O3" s="3">
        <f>SUM(H3)</f>
        <v>17</v>
      </c>
      <c r="P3" s="161" t="s">
        <v>21</v>
      </c>
      <c r="Q3" s="199">
        <v>327748</v>
      </c>
    </row>
    <row r="4" spans="1:18" ht="13.5" customHeight="1" x14ac:dyDescent="0.15">
      <c r="H4" s="3">
        <v>36</v>
      </c>
      <c r="I4" s="161" t="s">
        <v>5</v>
      </c>
      <c r="J4" s="13">
        <v>113052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113052</v>
      </c>
      <c r="O4" s="3">
        <f t="shared" ref="O4:O12" si="2">SUM(H4)</f>
        <v>36</v>
      </c>
      <c r="P4" s="161" t="s">
        <v>5</v>
      </c>
      <c r="Q4" s="86">
        <v>100827</v>
      </c>
    </row>
    <row r="5" spans="1:18" ht="13.5" customHeight="1" x14ac:dyDescent="0.15">
      <c r="G5" s="17"/>
      <c r="H5" s="3">
        <v>33</v>
      </c>
      <c r="I5" s="161" t="s">
        <v>0</v>
      </c>
      <c r="J5" s="13">
        <v>106556</v>
      </c>
      <c r="K5" s="198">
        <v>3</v>
      </c>
      <c r="L5" s="3">
        <f t="shared" si="0"/>
        <v>33</v>
      </c>
      <c r="M5" s="161" t="s">
        <v>0</v>
      </c>
      <c r="N5" s="13">
        <f t="shared" si="1"/>
        <v>106556</v>
      </c>
      <c r="O5" s="3">
        <f t="shared" si="2"/>
        <v>33</v>
      </c>
      <c r="P5" s="161" t="s">
        <v>0</v>
      </c>
      <c r="Q5" s="86">
        <v>80556</v>
      </c>
    </row>
    <row r="6" spans="1:18" ht="13.5" customHeight="1" x14ac:dyDescent="0.15">
      <c r="H6" s="3">
        <v>26</v>
      </c>
      <c r="I6" s="161" t="s">
        <v>30</v>
      </c>
      <c r="J6" s="13">
        <v>98127</v>
      </c>
      <c r="K6" s="198">
        <v>4</v>
      </c>
      <c r="L6" s="3">
        <f t="shared" si="0"/>
        <v>26</v>
      </c>
      <c r="M6" s="161" t="s">
        <v>30</v>
      </c>
      <c r="N6" s="13">
        <f t="shared" si="1"/>
        <v>98127</v>
      </c>
      <c r="O6" s="3">
        <f t="shared" si="2"/>
        <v>26</v>
      </c>
      <c r="P6" s="161" t="s">
        <v>30</v>
      </c>
      <c r="Q6" s="86">
        <v>97968</v>
      </c>
    </row>
    <row r="7" spans="1:18" ht="13.5" customHeight="1" x14ac:dyDescent="0.15">
      <c r="H7" s="3">
        <v>16</v>
      </c>
      <c r="I7" s="161" t="s">
        <v>3</v>
      </c>
      <c r="J7" s="87">
        <v>61522</v>
      </c>
      <c r="K7" s="198">
        <v>5</v>
      </c>
      <c r="L7" s="3">
        <f t="shared" si="0"/>
        <v>16</v>
      </c>
      <c r="M7" s="161" t="s">
        <v>3</v>
      </c>
      <c r="N7" s="13">
        <f t="shared" si="1"/>
        <v>61522</v>
      </c>
      <c r="O7" s="3">
        <f t="shared" si="2"/>
        <v>16</v>
      </c>
      <c r="P7" s="161" t="s">
        <v>3</v>
      </c>
      <c r="Q7" s="86">
        <v>70236</v>
      </c>
    </row>
    <row r="8" spans="1:18" ht="13.5" customHeight="1" x14ac:dyDescent="0.15">
      <c r="H8" s="3">
        <v>34</v>
      </c>
      <c r="I8" s="161" t="s">
        <v>1</v>
      </c>
      <c r="J8" s="220">
        <v>47202</v>
      </c>
      <c r="K8" s="198">
        <v>6</v>
      </c>
      <c r="L8" s="3">
        <f t="shared" si="0"/>
        <v>34</v>
      </c>
      <c r="M8" s="161" t="s">
        <v>1</v>
      </c>
      <c r="N8" s="13">
        <f t="shared" si="1"/>
        <v>47202</v>
      </c>
      <c r="O8" s="3">
        <f t="shared" si="2"/>
        <v>34</v>
      </c>
      <c r="P8" s="161" t="s">
        <v>1</v>
      </c>
      <c r="Q8" s="86">
        <v>46165</v>
      </c>
    </row>
    <row r="9" spans="1:18" ht="13.5" customHeight="1" x14ac:dyDescent="0.15">
      <c r="H9" s="14">
        <v>25</v>
      </c>
      <c r="I9" s="163" t="s">
        <v>29</v>
      </c>
      <c r="J9" s="13">
        <v>40246</v>
      </c>
      <c r="K9" s="198">
        <v>7</v>
      </c>
      <c r="L9" s="3">
        <f t="shared" si="0"/>
        <v>25</v>
      </c>
      <c r="M9" s="163" t="s">
        <v>29</v>
      </c>
      <c r="N9" s="13">
        <f t="shared" si="1"/>
        <v>40246</v>
      </c>
      <c r="O9" s="3">
        <f t="shared" si="2"/>
        <v>25</v>
      </c>
      <c r="P9" s="163" t="s">
        <v>29</v>
      </c>
      <c r="Q9" s="86">
        <v>48311</v>
      </c>
    </row>
    <row r="10" spans="1:18" ht="13.5" customHeight="1" x14ac:dyDescent="0.15">
      <c r="H10" s="33">
        <v>40</v>
      </c>
      <c r="I10" s="161" t="s">
        <v>2</v>
      </c>
      <c r="J10" s="13">
        <v>32356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32356</v>
      </c>
      <c r="O10" s="3">
        <f t="shared" si="2"/>
        <v>40</v>
      </c>
      <c r="P10" s="161" t="s">
        <v>2</v>
      </c>
      <c r="Q10" s="86">
        <v>31993</v>
      </c>
    </row>
    <row r="11" spans="1:18" ht="13.5" customHeight="1" x14ac:dyDescent="0.15">
      <c r="H11" s="14">
        <v>24</v>
      </c>
      <c r="I11" s="163" t="s">
        <v>28</v>
      </c>
      <c r="J11" s="415">
        <v>30302</v>
      </c>
      <c r="K11" s="198">
        <v>9</v>
      </c>
      <c r="L11" s="3">
        <f t="shared" si="0"/>
        <v>24</v>
      </c>
      <c r="M11" s="163" t="s">
        <v>28</v>
      </c>
      <c r="N11" s="13">
        <f t="shared" si="1"/>
        <v>30302</v>
      </c>
      <c r="O11" s="3">
        <f t="shared" si="2"/>
        <v>24</v>
      </c>
      <c r="P11" s="163" t="s">
        <v>28</v>
      </c>
      <c r="Q11" s="86">
        <v>28870</v>
      </c>
    </row>
    <row r="12" spans="1:18" ht="13.5" customHeight="1" thickBot="1" x14ac:dyDescent="0.2">
      <c r="H12" s="274">
        <v>13</v>
      </c>
      <c r="I12" s="380" t="s">
        <v>7</v>
      </c>
      <c r="J12" s="431">
        <v>28440</v>
      </c>
      <c r="K12" s="197">
        <v>10</v>
      </c>
      <c r="L12" s="3">
        <f t="shared" si="0"/>
        <v>13</v>
      </c>
      <c r="M12" s="380" t="s">
        <v>7</v>
      </c>
      <c r="N12" s="13">
        <f t="shared" si="1"/>
        <v>28440</v>
      </c>
      <c r="O12" s="14">
        <f t="shared" si="2"/>
        <v>13</v>
      </c>
      <c r="P12" s="380" t="s">
        <v>7</v>
      </c>
      <c r="Q12" s="200">
        <v>38829</v>
      </c>
    </row>
    <row r="13" spans="1:18" ht="13.5" customHeight="1" thickTop="1" thickBot="1" x14ac:dyDescent="0.2">
      <c r="H13" s="122">
        <v>31</v>
      </c>
      <c r="I13" s="175" t="s">
        <v>104</v>
      </c>
      <c r="J13" s="424">
        <v>27566</v>
      </c>
      <c r="K13" s="104"/>
      <c r="L13" s="78"/>
      <c r="M13" s="164"/>
      <c r="N13" s="339">
        <f>SUM(J43)</f>
        <v>1028220</v>
      </c>
      <c r="O13" s="3"/>
      <c r="P13" s="273" t="s">
        <v>152</v>
      </c>
      <c r="Q13" s="201">
        <v>1036726</v>
      </c>
    </row>
    <row r="14" spans="1:18" ht="13.5" customHeight="1" x14ac:dyDescent="0.15">
      <c r="B14" s="19"/>
      <c r="H14" s="3">
        <v>38</v>
      </c>
      <c r="I14" s="161" t="s">
        <v>38</v>
      </c>
      <c r="J14" s="13">
        <v>26474</v>
      </c>
      <c r="K14" s="104"/>
      <c r="L14" s="26"/>
      <c r="O14"/>
    </row>
    <row r="15" spans="1:18" ht="13.5" customHeight="1" x14ac:dyDescent="0.15">
      <c r="H15" s="3">
        <v>3</v>
      </c>
      <c r="I15" s="161" t="s">
        <v>10</v>
      </c>
      <c r="J15" s="13">
        <v>15567</v>
      </c>
      <c r="K15" s="104"/>
      <c r="L15" s="26"/>
      <c r="M15" t="s">
        <v>186</v>
      </c>
      <c r="N15" s="15"/>
      <c r="O15"/>
      <c r="P15" t="s">
        <v>187</v>
      </c>
      <c r="Q15" s="85" t="s">
        <v>62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14923</v>
      </c>
      <c r="K16" s="104"/>
      <c r="L16" s="3">
        <f>SUM(L3)</f>
        <v>17</v>
      </c>
      <c r="M16" s="13">
        <f>SUM(N3)</f>
        <v>315308</v>
      </c>
      <c r="N16" s="161" t="s">
        <v>21</v>
      </c>
      <c r="O16" s="3">
        <f>SUM(O3)</f>
        <v>17</v>
      </c>
      <c r="P16" s="13">
        <f>SUM(M16)</f>
        <v>315308</v>
      </c>
      <c r="Q16" s="278">
        <v>449870</v>
      </c>
      <c r="R16" s="79"/>
    </row>
    <row r="17" spans="2:20" ht="13.5" customHeight="1" x14ac:dyDescent="0.15">
      <c r="C17" s="15"/>
      <c r="E17" s="17"/>
      <c r="H17" s="3">
        <v>9</v>
      </c>
      <c r="I17" s="3" t="s">
        <v>164</v>
      </c>
      <c r="J17" s="220">
        <v>12659</v>
      </c>
      <c r="K17" s="104"/>
      <c r="L17" s="3">
        <f t="shared" ref="L17:L25" si="3">SUM(L4)</f>
        <v>36</v>
      </c>
      <c r="M17" s="13">
        <f t="shared" ref="M17:M25" si="4">SUM(N4)</f>
        <v>113052</v>
      </c>
      <c r="N17" s="161" t="s">
        <v>5</v>
      </c>
      <c r="O17" s="3">
        <f t="shared" ref="O17:O25" si="5">SUM(O4)</f>
        <v>36</v>
      </c>
      <c r="P17" s="13">
        <f t="shared" ref="P17:P25" si="6">SUM(M17)</f>
        <v>113052</v>
      </c>
      <c r="Q17" s="279">
        <v>121259</v>
      </c>
      <c r="R17" s="79"/>
      <c r="S17" s="42"/>
    </row>
    <row r="18" spans="2:20" ht="13.5" customHeight="1" x14ac:dyDescent="0.15">
      <c r="C18" s="15"/>
      <c r="E18" s="17"/>
      <c r="H18" s="3">
        <v>14</v>
      </c>
      <c r="I18" s="161" t="s">
        <v>19</v>
      </c>
      <c r="J18" s="13">
        <v>11891</v>
      </c>
      <c r="K18" s="104"/>
      <c r="L18" s="3">
        <f t="shared" si="3"/>
        <v>33</v>
      </c>
      <c r="M18" s="13">
        <f t="shared" si="4"/>
        <v>106556</v>
      </c>
      <c r="N18" s="161" t="s">
        <v>0</v>
      </c>
      <c r="O18" s="3">
        <f t="shared" si="5"/>
        <v>33</v>
      </c>
      <c r="P18" s="13">
        <f t="shared" si="6"/>
        <v>106556</v>
      </c>
      <c r="Q18" s="279">
        <v>114725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7476</v>
      </c>
      <c r="L19" s="3">
        <f t="shared" si="3"/>
        <v>26</v>
      </c>
      <c r="M19" s="13">
        <f t="shared" si="4"/>
        <v>98127</v>
      </c>
      <c r="N19" s="161" t="s">
        <v>30</v>
      </c>
      <c r="O19" s="3">
        <f t="shared" si="5"/>
        <v>26</v>
      </c>
      <c r="P19" s="13">
        <f t="shared" si="6"/>
        <v>98127</v>
      </c>
      <c r="Q19" s="279">
        <v>101908</v>
      </c>
      <c r="R19" s="79"/>
      <c r="S19" s="125"/>
    </row>
    <row r="20" spans="2:20" ht="13.5" customHeight="1" x14ac:dyDescent="0.15">
      <c r="B20" s="18"/>
      <c r="C20" s="15"/>
      <c r="E20" s="17"/>
      <c r="H20" s="3">
        <v>15</v>
      </c>
      <c r="I20" s="161" t="s">
        <v>20</v>
      </c>
      <c r="J20" s="13">
        <v>6877</v>
      </c>
      <c r="L20" s="3">
        <f t="shared" si="3"/>
        <v>16</v>
      </c>
      <c r="M20" s="13">
        <f t="shared" si="4"/>
        <v>61522</v>
      </c>
      <c r="N20" s="161" t="s">
        <v>3</v>
      </c>
      <c r="O20" s="3">
        <f t="shared" si="5"/>
        <v>16</v>
      </c>
      <c r="P20" s="13">
        <f t="shared" si="6"/>
        <v>61522</v>
      </c>
      <c r="Q20" s="279">
        <v>55234</v>
      </c>
      <c r="R20" s="79"/>
      <c r="S20" s="125"/>
    </row>
    <row r="21" spans="2:20" ht="13.5" customHeight="1" x14ac:dyDescent="0.15">
      <c r="B21" s="18"/>
      <c r="C21" s="15"/>
      <c r="E21" s="17"/>
      <c r="H21" s="3">
        <v>21</v>
      </c>
      <c r="I21" s="3" t="s">
        <v>159</v>
      </c>
      <c r="J21" s="13">
        <v>6041</v>
      </c>
      <c r="L21" s="3">
        <f t="shared" si="3"/>
        <v>34</v>
      </c>
      <c r="M21" s="13">
        <f t="shared" si="4"/>
        <v>47202</v>
      </c>
      <c r="N21" s="161" t="s">
        <v>1</v>
      </c>
      <c r="O21" s="3">
        <f t="shared" si="5"/>
        <v>34</v>
      </c>
      <c r="P21" s="13">
        <f t="shared" si="6"/>
        <v>47202</v>
      </c>
      <c r="Q21" s="279">
        <v>42644</v>
      </c>
      <c r="R21" s="79"/>
      <c r="S21" s="28"/>
    </row>
    <row r="22" spans="2:20" ht="13.5" customHeight="1" x14ac:dyDescent="0.15">
      <c r="C22" s="15"/>
      <c r="E22" s="17"/>
      <c r="H22" s="3">
        <v>11</v>
      </c>
      <c r="I22" s="161" t="s">
        <v>17</v>
      </c>
      <c r="J22" s="220">
        <v>4346</v>
      </c>
      <c r="K22" s="15"/>
      <c r="L22" s="3">
        <f t="shared" si="3"/>
        <v>25</v>
      </c>
      <c r="M22" s="13">
        <f t="shared" si="4"/>
        <v>40246</v>
      </c>
      <c r="N22" s="163" t="s">
        <v>29</v>
      </c>
      <c r="O22" s="3">
        <f t="shared" si="5"/>
        <v>25</v>
      </c>
      <c r="P22" s="13">
        <f t="shared" si="6"/>
        <v>40246</v>
      </c>
      <c r="Q22" s="279">
        <v>32428</v>
      </c>
      <c r="R22" s="79"/>
    </row>
    <row r="23" spans="2:20" ht="13.5" customHeight="1" x14ac:dyDescent="0.15">
      <c r="B23" s="18"/>
      <c r="C23" s="15"/>
      <c r="E23" s="17"/>
      <c r="H23" s="3">
        <v>1</v>
      </c>
      <c r="I23" s="161" t="s">
        <v>4</v>
      </c>
      <c r="J23" s="13">
        <v>4104</v>
      </c>
      <c r="K23" s="15"/>
      <c r="L23" s="3">
        <f t="shared" si="3"/>
        <v>40</v>
      </c>
      <c r="M23" s="13">
        <f t="shared" si="4"/>
        <v>32356</v>
      </c>
      <c r="N23" s="161" t="s">
        <v>2</v>
      </c>
      <c r="O23" s="3">
        <f t="shared" si="5"/>
        <v>40</v>
      </c>
      <c r="P23" s="13">
        <f t="shared" si="6"/>
        <v>32356</v>
      </c>
      <c r="Q23" s="279">
        <v>35755</v>
      </c>
      <c r="R23" s="79"/>
      <c r="S23" s="42"/>
    </row>
    <row r="24" spans="2:20" ht="13.5" customHeight="1" x14ac:dyDescent="0.15">
      <c r="C24" s="15"/>
      <c r="E24" s="17"/>
      <c r="H24" s="3">
        <v>12</v>
      </c>
      <c r="I24" s="161" t="s">
        <v>18</v>
      </c>
      <c r="J24" s="13">
        <v>3253</v>
      </c>
      <c r="K24" s="15"/>
      <c r="L24" s="3">
        <f t="shared" si="3"/>
        <v>24</v>
      </c>
      <c r="M24" s="13">
        <f t="shared" si="4"/>
        <v>30302</v>
      </c>
      <c r="N24" s="163" t="s">
        <v>28</v>
      </c>
      <c r="O24" s="3">
        <f t="shared" si="5"/>
        <v>24</v>
      </c>
      <c r="P24" s="13">
        <f t="shared" si="6"/>
        <v>30302</v>
      </c>
      <c r="Q24" s="279">
        <v>30285</v>
      </c>
      <c r="R24" s="79"/>
      <c r="S24" s="112"/>
    </row>
    <row r="25" spans="2:20" ht="13.5" customHeight="1" thickBot="1" x14ac:dyDescent="0.2">
      <c r="C25" s="15"/>
      <c r="E25" s="17"/>
      <c r="H25" s="3">
        <v>20</v>
      </c>
      <c r="I25" s="161" t="s">
        <v>24</v>
      </c>
      <c r="J25" s="87">
        <v>2282</v>
      </c>
      <c r="K25" s="15"/>
      <c r="L25" s="14">
        <f t="shared" si="3"/>
        <v>13</v>
      </c>
      <c r="M25" s="114">
        <f t="shared" si="4"/>
        <v>28440</v>
      </c>
      <c r="N25" s="380" t="s">
        <v>7</v>
      </c>
      <c r="O25" s="14">
        <f t="shared" si="5"/>
        <v>13</v>
      </c>
      <c r="P25" s="114">
        <f t="shared" si="6"/>
        <v>28440</v>
      </c>
      <c r="Q25" s="280">
        <v>36922</v>
      </c>
      <c r="R25" s="127" t="s">
        <v>72</v>
      </c>
      <c r="S25" s="28"/>
      <c r="T25" s="28"/>
    </row>
    <row r="26" spans="2:20" ht="13.5" customHeight="1" thickTop="1" x14ac:dyDescent="0.15">
      <c r="H26" s="3">
        <v>39</v>
      </c>
      <c r="I26" s="161" t="s">
        <v>39</v>
      </c>
      <c r="J26" s="13">
        <v>2046</v>
      </c>
      <c r="K26" s="15"/>
      <c r="L26" s="115"/>
      <c r="M26" s="162">
        <f>SUM(J43-(M16+M17+M18+M19+M20+M21+M22+M23+M24+M25))</f>
        <v>155109</v>
      </c>
      <c r="N26" s="221" t="s">
        <v>45</v>
      </c>
      <c r="O26" s="116"/>
      <c r="P26" s="162">
        <f>SUM(M26)</f>
        <v>155109</v>
      </c>
      <c r="Q26" s="162"/>
      <c r="R26" s="176">
        <v>1188737</v>
      </c>
      <c r="T26" s="28"/>
    </row>
    <row r="27" spans="2:20" ht="13.5" customHeight="1" x14ac:dyDescent="0.15">
      <c r="H27" s="3">
        <v>30</v>
      </c>
      <c r="I27" s="161" t="s">
        <v>33</v>
      </c>
      <c r="J27" s="13">
        <v>1745</v>
      </c>
      <c r="K27" s="15"/>
      <c r="M27" t="s">
        <v>179</v>
      </c>
      <c r="O27" s="111"/>
      <c r="P27" s="28" t="s">
        <v>180</v>
      </c>
    </row>
    <row r="28" spans="2:20" ht="13.5" customHeight="1" x14ac:dyDescent="0.15">
      <c r="H28" s="3">
        <v>22</v>
      </c>
      <c r="I28" s="161" t="s">
        <v>26</v>
      </c>
      <c r="J28" s="220">
        <v>1240</v>
      </c>
      <c r="K28" s="15"/>
      <c r="M28" s="86">
        <f t="shared" ref="M28:M37" si="7">SUM(Q3)</f>
        <v>327748</v>
      </c>
      <c r="N28" s="161" t="s">
        <v>21</v>
      </c>
      <c r="O28" s="3">
        <f>SUM(L3)</f>
        <v>17</v>
      </c>
      <c r="P28" s="86">
        <f t="shared" ref="P28:P37" si="8">SUM(Q3)</f>
        <v>327748</v>
      </c>
    </row>
    <row r="29" spans="2:20" ht="13.5" customHeight="1" x14ac:dyDescent="0.15">
      <c r="H29" s="3">
        <v>27</v>
      </c>
      <c r="I29" s="161" t="s">
        <v>31</v>
      </c>
      <c r="J29" s="137">
        <v>1171</v>
      </c>
      <c r="K29" s="15"/>
      <c r="M29" s="86">
        <f t="shared" si="7"/>
        <v>100827</v>
      </c>
      <c r="N29" s="161" t="s">
        <v>5</v>
      </c>
      <c r="O29" s="3">
        <f t="shared" ref="O29:O37" si="9">SUM(L4)</f>
        <v>36</v>
      </c>
      <c r="P29" s="86">
        <f t="shared" si="8"/>
        <v>100827</v>
      </c>
    </row>
    <row r="30" spans="2:20" ht="13.5" customHeight="1" x14ac:dyDescent="0.15">
      <c r="H30" s="3">
        <v>23</v>
      </c>
      <c r="I30" s="161" t="s">
        <v>27</v>
      </c>
      <c r="J30" s="13">
        <v>992</v>
      </c>
      <c r="K30" s="15"/>
      <c r="M30" s="86">
        <f t="shared" si="7"/>
        <v>80556</v>
      </c>
      <c r="N30" s="161" t="s">
        <v>0</v>
      </c>
      <c r="O30" s="3">
        <f t="shared" si="9"/>
        <v>33</v>
      </c>
      <c r="P30" s="86">
        <f t="shared" si="8"/>
        <v>80556</v>
      </c>
    </row>
    <row r="31" spans="2:20" ht="13.5" customHeight="1" x14ac:dyDescent="0.15">
      <c r="H31" s="3">
        <v>29</v>
      </c>
      <c r="I31" s="161" t="s">
        <v>94</v>
      </c>
      <c r="J31" s="13">
        <v>934</v>
      </c>
      <c r="K31" s="15"/>
      <c r="M31" s="86">
        <f t="shared" si="7"/>
        <v>97968</v>
      </c>
      <c r="N31" s="161" t="s">
        <v>30</v>
      </c>
      <c r="O31" s="3">
        <f t="shared" si="9"/>
        <v>26</v>
      </c>
      <c r="P31" s="86">
        <f t="shared" si="8"/>
        <v>97968</v>
      </c>
    </row>
    <row r="32" spans="2:20" ht="13.5" customHeight="1" x14ac:dyDescent="0.15">
      <c r="H32" s="3">
        <v>35</v>
      </c>
      <c r="I32" s="161" t="s">
        <v>36</v>
      </c>
      <c r="J32" s="137">
        <v>928</v>
      </c>
      <c r="K32" s="15"/>
      <c r="M32" s="86">
        <f t="shared" si="7"/>
        <v>70236</v>
      </c>
      <c r="N32" s="161" t="s">
        <v>3</v>
      </c>
      <c r="O32" s="3">
        <f t="shared" si="9"/>
        <v>16</v>
      </c>
      <c r="P32" s="86">
        <f t="shared" si="8"/>
        <v>70236</v>
      </c>
      <c r="S32" s="10"/>
    </row>
    <row r="33" spans="8:21" ht="13.5" customHeight="1" x14ac:dyDescent="0.15">
      <c r="H33" s="3">
        <v>18</v>
      </c>
      <c r="I33" s="161" t="s">
        <v>22</v>
      </c>
      <c r="J33" s="13">
        <v>581</v>
      </c>
      <c r="K33" s="15"/>
      <c r="M33" s="86">
        <f t="shared" si="7"/>
        <v>46165</v>
      </c>
      <c r="N33" s="161" t="s">
        <v>1</v>
      </c>
      <c r="O33" s="3">
        <f t="shared" si="9"/>
        <v>34</v>
      </c>
      <c r="P33" s="86">
        <f t="shared" si="8"/>
        <v>46165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0">
        <v>576</v>
      </c>
      <c r="K34" s="15"/>
      <c r="M34" s="86">
        <f t="shared" si="7"/>
        <v>48311</v>
      </c>
      <c r="N34" s="163" t="s">
        <v>29</v>
      </c>
      <c r="O34" s="3">
        <f t="shared" si="9"/>
        <v>25</v>
      </c>
      <c r="P34" s="86">
        <f t="shared" si="8"/>
        <v>48311</v>
      </c>
      <c r="S34" s="28"/>
      <c r="T34" s="28"/>
    </row>
    <row r="35" spans="8:21" ht="13.5" customHeight="1" x14ac:dyDescent="0.15">
      <c r="H35" s="3">
        <v>32</v>
      </c>
      <c r="I35" s="161" t="s">
        <v>35</v>
      </c>
      <c r="J35" s="137">
        <v>486</v>
      </c>
      <c r="K35" s="15"/>
      <c r="M35" s="86">
        <f t="shared" si="7"/>
        <v>31993</v>
      </c>
      <c r="N35" s="161" t="s">
        <v>2</v>
      </c>
      <c r="O35" s="3">
        <f t="shared" si="9"/>
        <v>40</v>
      </c>
      <c r="P35" s="86">
        <f t="shared" si="8"/>
        <v>31993</v>
      </c>
      <c r="S35" s="28"/>
    </row>
    <row r="36" spans="8:21" ht="13.5" customHeight="1" x14ac:dyDescent="0.15">
      <c r="H36" s="3">
        <v>4</v>
      </c>
      <c r="I36" s="161" t="s">
        <v>11</v>
      </c>
      <c r="J36" s="220">
        <v>297</v>
      </c>
      <c r="K36" s="15"/>
      <c r="M36" s="86">
        <f t="shared" si="7"/>
        <v>28870</v>
      </c>
      <c r="N36" s="163" t="s">
        <v>28</v>
      </c>
      <c r="O36" s="3">
        <f t="shared" si="9"/>
        <v>24</v>
      </c>
      <c r="P36" s="86">
        <f t="shared" si="8"/>
        <v>28870</v>
      </c>
      <c r="S36" s="28"/>
    </row>
    <row r="37" spans="8:21" ht="13.5" customHeight="1" thickBot="1" x14ac:dyDescent="0.2">
      <c r="H37" s="3">
        <v>10</v>
      </c>
      <c r="I37" s="161" t="s">
        <v>16</v>
      </c>
      <c r="J37" s="13">
        <v>250</v>
      </c>
      <c r="K37" s="15"/>
      <c r="M37" s="113">
        <f t="shared" si="7"/>
        <v>38829</v>
      </c>
      <c r="N37" s="380" t="s">
        <v>7</v>
      </c>
      <c r="O37" s="14">
        <f t="shared" si="9"/>
        <v>13</v>
      </c>
      <c r="P37" s="113">
        <f t="shared" si="8"/>
        <v>38829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144</v>
      </c>
      <c r="K38" s="15"/>
      <c r="M38" s="345">
        <f>SUM(Q13-(Q3+Q4+Q5+Q6+Q7+Q8+Q9+Q10+Q11+Q12))</f>
        <v>165223</v>
      </c>
      <c r="N38" s="346" t="s">
        <v>161</v>
      </c>
      <c r="O38" s="347"/>
      <c r="P38" s="348">
        <f>SUM(M38)</f>
        <v>165223</v>
      </c>
      <c r="U38" s="28"/>
    </row>
    <row r="39" spans="8:21" ht="13.5" customHeight="1" x14ac:dyDescent="0.15">
      <c r="H39" s="3">
        <v>7</v>
      </c>
      <c r="I39" s="161" t="s">
        <v>14</v>
      </c>
      <c r="J39" s="220">
        <v>137</v>
      </c>
      <c r="K39" s="15"/>
      <c r="P39" s="28"/>
    </row>
    <row r="40" spans="8:21" ht="13.5" customHeight="1" x14ac:dyDescent="0.15">
      <c r="H40" s="3">
        <v>5</v>
      </c>
      <c r="I40" s="161" t="s">
        <v>12</v>
      </c>
      <c r="J40" s="220">
        <v>100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23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92</v>
      </c>
      <c r="J43" s="295">
        <f>SUM(J3:J42)</f>
        <v>1028220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185</v>
      </c>
      <c r="D52" s="8" t="s">
        <v>178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315308</v>
      </c>
      <c r="D53" s="87">
        <f t="shared" ref="D53:D63" si="11">SUM(Q3)</f>
        <v>327748</v>
      </c>
      <c r="E53" s="80">
        <f t="shared" ref="E53:E62" si="12">SUM(P16/Q16*100)</f>
        <v>70.088692288883465</v>
      </c>
      <c r="F53" s="20">
        <f t="shared" ref="F53:F63" si="13">SUM(C53/D53*100)</f>
        <v>96.204400942187291</v>
      </c>
      <c r="G53" s="21"/>
      <c r="I53" s="160"/>
    </row>
    <row r="54" spans="1:16" ht="13.5" customHeight="1" x14ac:dyDescent="0.15">
      <c r="A54" s="9">
        <v>2</v>
      </c>
      <c r="B54" s="161" t="s">
        <v>5</v>
      </c>
      <c r="C54" s="13">
        <f t="shared" si="10"/>
        <v>113052</v>
      </c>
      <c r="D54" s="87">
        <f t="shared" si="11"/>
        <v>100827</v>
      </c>
      <c r="E54" s="80">
        <f t="shared" si="12"/>
        <v>93.231842584880297</v>
      </c>
      <c r="F54" s="20">
        <f t="shared" si="13"/>
        <v>112.12472849534352</v>
      </c>
      <c r="G54" s="21"/>
      <c r="I54" s="160"/>
    </row>
    <row r="55" spans="1:16" ht="13.5" customHeight="1" x14ac:dyDescent="0.15">
      <c r="A55" s="9">
        <v>3</v>
      </c>
      <c r="B55" s="161" t="s">
        <v>0</v>
      </c>
      <c r="C55" s="13">
        <f t="shared" si="10"/>
        <v>106556</v>
      </c>
      <c r="D55" s="87">
        <f t="shared" si="11"/>
        <v>80556</v>
      </c>
      <c r="E55" s="80">
        <f t="shared" si="12"/>
        <v>92.879494443233824</v>
      </c>
      <c r="F55" s="20">
        <f t="shared" si="13"/>
        <v>132.27568399622623</v>
      </c>
      <c r="G55" s="21"/>
      <c r="I55" s="160"/>
    </row>
    <row r="56" spans="1:16" ht="13.5" customHeight="1" x14ac:dyDescent="0.15">
      <c r="A56" s="9">
        <v>4</v>
      </c>
      <c r="B56" s="161" t="s">
        <v>30</v>
      </c>
      <c r="C56" s="13">
        <f t="shared" si="10"/>
        <v>98127</v>
      </c>
      <c r="D56" s="87">
        <f t="shared" si="11"/>
        <v>97968</v>
      </c>
      <c r="E56" s="80">
        <f t="shared" si="12"/>
        <v>96.289790791694472</v>
      </c>
      <c r="F56" s="20">
        <f t="shared" si="13"/>
        <v>100.16229789318962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61522</v>
      </c>
      <c r="D57" s="87">
        <f t="shared" si="11"/>
        <v>70236</v>
      </c>
      <c r="E57" s="80">
        <f t="shared" si="12"/>
        <v>111.38429228373828</v>
      </c>
      <c r="F57" s="20">
        <f t="shared" si="13"/>
        <v>87.593257019192436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47202</v>
      </c>
      <c r="D58" s="87">
        <f t="shared" si="11"/>
        <v>46165</v>
      </c>
      <c r="E58" s="80">
        <f t="shared" si="12"/>
        <v>110.68849076071663</v>
      </c>
      <c r="F58" s="20">
        <f t="shared" si="13"/>
        <v>102.24629047980072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40246</v>
      </c>
      <c r="D59" s="87">
        <f t="shared" si="11"/>
        <v>48311</v>
      </c>
      <c r="E59" s="80">
        <f t="shared" si="12"/>
        <v>124.10879486863205</v>
      </c>
      <c r="F59" s="20">
        <f t="shared" si="13"/>
        <v>83.306079360808098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32356</v>
      </c>
      <c r="D60" s="87">
        <f t="shared" si="11"/>
        <v>31993</v>
      </c>
      <c r="E60" s="80">
        <f t="shared" si="12"/>
        <v>90.493637253530977</v>
      </c>
      <c r="F60" s="20">
        <f t="shared" si="13"/>
        <v>101.13462319882474</v>
      </c>
      <c r="G60" s="21"/>
    </row>
    <row r="61" spans="1:16" ht="13.5" customHeight="1" x14ac:dyDescent="0.15">
      <c r="A61" s="9">
        <v>9</v>
      </c>
      <c r="B61" s="163" t="s">
        <v>28</v>
      </c>
      <c r="C61" s="13">
        <f t="shared" si="10"/>
        <v>30302</v>
      </c>
      <c r="D61" s="87">
        <f t="shared" si="11"/>
        <v>28870</v>
      </c>
      <c r="E61" s="80">
        <f t="shared" si="12"/>
        <v>100.05613339937263</v>
      </c>
      <c r="F61" s="20">
        <f t="shared" si="13"/>
        <v>104.96016626255629</v>
      </c>
      <c r="G61" s="21"/>
    </row>
    <row r="62" spans="1:16" ht="13.5" customHeight="1" thickBot="1" x14ac:dyDescent="0.2">
      <c r="A62" s="128">
        <v>10</v>
      </c>
      <c r="B62" s="380" t="s">
        <v>7</v>
      </c>
      <c r="C62" s="114">
        <f t="shared" si="10"/>
        <v>28440</v>
      </c>
      <c r="D62" s="129">
        <f t="shared" si="11"/>
        <v>38829</v>
      </c>
      <c r="E62" s="130">
        <f t="shared" si="12"/>
        <v>77.027246628026646</v>
      </c>
      <c r="F62" s="131">
        <f t="shared" si="13"/>
        <v>73.244224677431816</v>
      </c>
      <c r="G62" s="132"/>
    </row>
    <row r="63" spans="1:16" ht="13.5" customHeight="1" thickTop="1" x14ac:dyDescent="0.15">
      <c r="A63" s="115"/>
      <c r="B63" s="133" t="s">
        <v>73</v>
      </c>
      <c r="C63" s="134">
        <f>SUM(J43)</f>
        <v>1028220</v>
      </c>
      <c r="D63" s="134">
        <f t="shared" si="11"/>
        <v>1036726</v>
      </c>
      <c r="E63" s="135">
        <f>SUM(C63/R26*100)</f>
        <v>86.496844970754665</v>
      </c>
      <c r="F63" s="136">
        <f t="shared" si="13"/>
        <v>99.179532489780328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65</v>
      </c>
      <c r="R1" s="105"/>
    </row>
    <row r="2" spans="8:30" x14ac:dyDescent="0.15">
      <c r="H2" s="184" t="s">
        <v>185</v>
      </c>
      <c r="I2" s="3"/>
      <c r="J2" s="186" t="s">
        <v>101</v>
      </c>
      <c r="K2" s="3"/>
      <c r="L2" s="296" t="s">
        <v>188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98</v>
      </c>
      <c r="I3" s="3"/>
      <c r="J3" s="145" t="s">
        <v>99</v>
      </c>
      <c r="K3" s="3"/>
      <c r="L3" s="296" t="s">
        <v>98</v>
      </c>
      <c r="S3" s="26"/>
      <c r="T3" s="26"/>
      <c r="U3" s="26"/>
    </row>
    <row r="4" spans="8:30" x14ac:dyDescent="0.15">
      <c r="H4" s="89">
        <v>19010</v>
      </c>
      <c r="I4" s="3">
        <v>33</v>
      </c>
      <c r="J4" s="161" t="s">
        <v>0</v>
      </c>
      <c r="K4" s="117">
        <f>SUM(I4)</f>
        <v>33</v>
      </c>
      <c r="L4" s="312">
        <v>10613</v>
      </c>
      <c r="M4" s="45"/>
      <c r="N4" s="90"/>
      <c r="O4" s="90"/>
      <c r="S4" s="26"/>
      <c r="T4" s="26"/>
      <c r="U4" s="26"/>
    </row>
    <row r="5" spans="8:30" x14ac:dyDescent="0.15">
      <c r="H5" s="44">
        <v>18946</v>
      </c>
      <c r="I5" s="3">
        <v>26</v>
      </c>
      <c r="J5" s="161" t="s">
        <v>30</v>
      </c>
      <c r="K5" s="117">
        <f t="shared" ref="K5:K13" si="0">SUM(I5)</f>
        <v>26</v>
      </c>
      <c r="L5" s="313">
        <v>18812</v>
      </c>
      <c r="M5" s="45"/>
      <c r="N5" s="90"/>
      <c r="O5" s="90"/>
      <c r="S5" s="26"/>
      <c r="T5" s="26"/>
      <c r="U5" s="26"/>
    </row>
    <row r="6" spans="8:30" x14ac:dyDescent="0.15">
      <c r="H6" s="88">
        <v>5602</v>
      </c>
      <c r="I6" s="3">
        <v>14</v>
      </c>
      <c r="J6" s="161" t="s">
        <v>19</v>
      </c>
      <c r="K6" s="117">
        <f t="shared" si="0"/>
        <v>14</v>
      </c>
      <c r="L6" s="313">
        <v>5675</v>
      </c>
      <c r="M6" s="45"/>
      <c r="N6" s="185"/>
      <c r="O6" s="90"/>
      <c r="S6" s="26"/>
      <c r="T6" s="26"/>
      <c r="U6" s="26"/>
    </row>
    <row r="7" spans="8:30" x14ac:dyDescent="0.15">
      <c r="H7" s="292">
        <v>4724</v>
      </c>
      <c r="I7" s="3">
        <v>38</v>
      </c>
      <c r="J7" s="161" t="s">
        <v>38</v>
      </c>
      <c r="K7" s="117">
        <f t="shared" si="0"/>
        <v>38</v>
      </c>
      <c r="L7" s="313">
        <v>4897</v>
      </c>
      <c r="M7" s="45"/>
      <c r="N7" s="90"/>
      <c r="O7" s="90"/>
      <c r="S7" s="26"/>
      <c r="T7" s="26"/>
      <c r="U7" s="26"/>
    </row>
    <row r="8" spans="8:30" x14ac:dyDescent="0.15">
      <c r="H8" s="44">
        <v>4570</v>
      </c>
      <c r="I8" s="3">
        <v>34</v>
      </c>
      <c r="J8" s="161" t="s">
        <v>1</v>
      </c>
      <c r="K8" s="117">
        <f t="shared" si="0"/>
        <v>34</v>
      </c>
      <c r="L8" s="313">
        <v>4161</v>
      </c>
      <c r="M8" s="45"/>
      <c r="N8" s="90"/>
      <c r="O8" s="90"/>
      <c r="S8" s="26"/>
      <c r="T8" s="26"/>
      <c r="U8" s="26"/>
    </row>
    <row r="9" spans="8:30" x14ac:dyDescent="0.15">
      <c r="H9" s="195">
        <v>4093</v>
      </c>
      <c r="I9" s="3">
        <v>24</v>
      </c>
      <c r="J9" s="161" t="s">
        <v>28</v>
      </c>
      <c r="K9" s="117">
        <f t="shared" si="0"/>
        <v>24</v>
      </c>
      <c r="L9" s="313">
        <v>4758</v>
      </c>
      <c r="M9" s="45"/>
      <c r="N9" s="90"/>
      <c r="O9" s="90"/>
      <c r="S9" s="26"/>
      <c r="T9" s="26"/>
      <c r="U9" s="26"/>
    </row>
    <row r="10" spans="8:30" x14ac:dyDescent="0.15">
      <c r="H10" s="88">
        <v>3994</v>
      </c>
      <c r="I10" s="14">
        <v>15</v>
      </c>
      <c r="J10" s="163" t="s">
        <v>20</v>
      </c>
      <c r="K10" s="117">
        <f t="shared" si="0"/>
        <v>15</v>
      </c>
      <c r="L10" s="313">
        <v>4007</v>
      </c>
      <c r="S10" s="26"/>
      <c r="T10" s="26"/>
      <c r="U10" s="26"/>
    </row>
    <row r="11" spans="8:30" x14ac:dyDescent="0.15">
      <c r="H11" s="43">
        <v>1718</v>
      </c>
      <c r="I11" s="3">
        <v>37</v>
      </c>
      <c r="J11" s="161" t="s">
        <v>37</v>
      </c>
      <c r="K11" s="117">
        <f t="shared" si="0"/>
        <v>37</v>
      </c>
      <c r="L11" s="313">
        <v>1463</v>
      </c>
      <c r="M11" s="45"/>
      <c r="N11" s="90"/>
      <c r="O11" s="90"/>
      <c r="S11" s="26"/>
      <c r="T11" s="26"/>
      <c r="U11" s="26"/>
    </row>
    <row r="12" spans="8:30" x14ac:dyDescent="0.15">
      <c r="H12" s="167">
        <v>1184</v>
      </c>
      <c r="I12" s="14">
        <v>36</v>
      </c>
      <c r="J12" s="163" t="s">
        <v>5</v>
      </c>
      <c r="K12" s="117">
        <f t="shared" si="0"/>
        <v>36</v>
      </c>
      <c r="L12" s="313">
        <v>1553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29">
        <v>1166</v>
      </c>
      <c r="I13" s="383">
        <v>17</v>
      </c>
      <c r="J13" s="384" t="s">
        <v>21</v>
      </c>
      <c r="K13" s="117">
        <f t="shared" si="0"/>
        <v>17</v>
      </c>
      <c r="L13" s="313">
        <v>728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1087</v>
      </c>
      <c r="I14" s="122">
        <v>27</v>
      </c>
      <c r="J14" s="175" t="s">
        <v>31</v>
      </c>
      <c r="K14" s="108" t="s">
        <v>8</v>
      </c>
      <c r="L14" s="314">
        <v>61165</v>
      </c>
      <c r="S14" s="26"/>
      <c r="T14" s="26"/>
      <c r="U14" s="26"/>
    </row>
    <row r="15" spans="8:30" x14ac:dyDescent="0.15">
      <c r="H15" s="44">
        <v>1018</v>
      </c>
      <c r="I15" s="3">
        <v>16</v>
      </c>
      <c r="J15" s="161" t="s">
        <v>3</v>
      </c>
      <c r="K15" s="50"/>
      <c r="M15" s="42" t="s">
        <v>93</v>
      </c>
      <c r="N15" s="42" t="s">
        <v>74</v>
      </c>
      <c r="S15" s="26"/>
      <c r="T15" s="26"/>
      <c r="U15" s="26"/>
    </row>
    <row r="16" spans="8:30" x14ac:dyDescent="0.15">
      <c r="H16" s="88">
        <v>876</v>
      </c>
      <c r="I16" s="3">
        <v>25</v>
      </c>
      <c r="J16" s="161" t="s">
        <v>29</v>
      </c>
      <c r="K16" s="117">
        <f>SUM(I4)</f>
        <v>33</v>
      </c>
      <c r="L16" s="161" t="s">
        <v>0</v>
      </c>
      <c r="M16" s="315">
        <v>18614</v>
      </c>
      <c r="N16" s="89">
        <f>SUM(H4)</f>
        <v>19010</v>
      </c>
      <c r="O16" s="45"/>
      <c r="P16" s="17"/>
      <c r="S16" s="26"/>
      <c r="T16" s="26"/>
      <c r="U16" s="26"/>
    </row>
    <row r="17" spans="1:21" x14ac:dyDescent="0.15">
      <c r="H17" s="44">
        <v>507</v>
      </c>
      <c r="I17" s="3">
        <v>1</v>
      </c>
      <c r="J17" s="161" t="s">
        <v>4</v>
      </c>
      <c r="K17" s="117">
        <f t="shared" ref="K17:K25" si="1">SUM(I5)</f>
        <v>26</v>
      </c>
      <c r="L17" s="161" t="s">
        <v>30</v>
      </c>
      <c r="M17" s="316">
        <v>17340</v>
      </c>
      <c r="N17" s="89">
        <f t="shared" ref="N17:N25" si="2">SUM(H5)</f>
        <v>18946</v>
      </c>
      <c r="O17" s="45"/>
      <c r="P17" s="17"/>
      <c r="S17" s="26"/>
      <c r="T17" s="26"/>
      <c r="U17" s="26"/>
    </row>
    <row r="18" spans="1:21" x14ac:dyDescent="0.15">
      <c r="H18" s="350">
        <v>476</v>
      </c>
      <c r="I18" s="33">
        <v>40</v>
      </c>
      <c r="J18" s="161" t="s">
        <v>2</v>
      </c>
      <c r="K18" s="117">
        <f t="shared" si="1"/>
        <v>14</v>
      </c>
      <c r="L18" s="161" t="s">
        <v>19</v>
      </c>
      <c r="M18" s="316">
        <v>5351</v>
      </c>
      <c r="N18" s="89">
        <f t="shared" si="2"/>
        <v>5602</v>
      </c>
      <c r="O18" s="45"/>
      <c r="P18" s="17"/>
      <c r="S18" s="26"/>
      <c r="T18" s="26"/>
      <c r="U18" s="26"/>
    </row>
    <row r="19" spans="1:21" x14ac:dyDescent="0.15">
      <c r="H19" s="425">
        <v>219</v>
      </c>
      <c r="I19" s="3">
        <v>32</v>
      </c>
      <c r="J19" s="161" t="s">
        <v>35</v>
      </c>
      <c r="K19" s="117">
        <f t="shared" si="1"/>
        <v>38</v>
      </c>
      <c r="L19" s="161" t="s">
        <v>38</v>
      </c>
      <c r="M19" s="316">
        <v>4462</v>
      </c>
      <c r="N19" s="89">
        <f t="shared" si="2"/>
        <v>4724</v>
      </c>
      <c r="O19" s="45"/>
      <c r="P19" s="17"/>
      <c r="S19" s="26"/>
      <c r="T19" s="26"/>
      <c r="U19" s="26"/>
    </row>
    <row r="20" spans="1:21" ht="14.25" thickBot="1" x14ac:dyDescent="0.2">
      <c r="H20" s="195">
        <v>184</v>
      </c>
      <c r="I20" s="3">
        <v>23</v>
      </c>
      <c r="J20" s="161" t="s">
        <v>27</v>
      </c>
      <c r="K20" s="117">
        <f t="shared" si="1"/>
        <v>34</v>
      </c>
      <c r="L20" s="161" t="s">
        <v>1</v>
      </c>
      <c r="M20" s="316">
        <v>2916</v>
      </c>
      <c r="N20" s="89">
        <f t="shared" si="2"/>
        <v>4570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185</v>
      </c>
      <c r="D21" s="59" t="s">
        <v>178</v>
      </c>
      <c r="E21" s="59" t="s">
        <v>51</v>
      </c>
      <c r="F21" s="59" t="s">
        <v>50</v>
      </c>
      <c r="G21" s="59" t="s">
        <v>52</v>
      </c>
      <c r="H21" s="44">
        <v>174</v>
      </c>
      <c r="I21" s="3">
        <v>21</v>
      </c>
      <c r="J21" s="161" t="s">
        <v>25</v>
      </c>
      <c r="K21" s="117">
        <f t="shared" si="1"/>
        <v>24</v>
      </c>
      <c r="L21" s="161" t="s">
        <v>28</v>
      </c>
      <c r="M21" s="316">
        <v>4490</v>
      </c>
      <c r="N21" s="89">
        <f t="shared" si="2"/>
        <v>4093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0</v>
      </c>
      <c r="C22" s="43">
        <f t="shared" ref="C22:C31" si="3">SUM(H4)</f>
        <v>19010</v>
      </c>
      <c r="D22" s="89">
        <f>SUM(L4)</f>
        <v>10613</v>
      </c>
      <c r="E22" s="52">
        <f t="shared" ref="E22:E32" si="4">SUM(N16/M16*100)</f>
        <v>102.12743096593961</v>
      </c>
      <c r="F22" s="55">
        <f>SUM(C22/D22*100)</f>
        <v>179.11994723452369</v>
      </c>
      <c r="G22" s="3"/>
      <c r="H22" s="126">
        <v>125</v>
      </c>
      <c r="I22" s="3">
        <v>19</v>
      </c>
      <c r="J22" s="161" t="s">
        <v>23</v>
      </c>
      <c r="K22" s="117">
        <f t="shared" si="1"/>
        <v>15</v>
      </c>
      <c r="L22" s="163" t="s">
        <v>20</v>
      </c>
      <c r="M22" s="316">
        <v>3852</v>
      </c>
      <c r="N22" s="89">
        <f t="shared" si="2"/>
        <v>3994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30</v>
      </c>
      <c r="C23" s="43">
        <f t="shared" si="3"/>
        <v>18946</v>
      </c>
      <c r="D23" s="89">
        <f>SUM(L5)</f>
        <v>18812</v>
      </c>
      <c r="E23" s="52">
        <f t="shared" si="4"/>
        <v>109.26182237600923</v>
      </c>
      <c r="F23" s="55">
        <f t="shared" ref="F23:F32" si="5">SUM(C23/D23*100)</f>
        <v>100.71231129066554</v>
      </c>
      <c r="G23" s="3"/>
      <c r="H23" s="91">
        <v>118</v>
      </c>
      <c r="I23" s="3">
        <v>9</v>
      </c>
      <c r="J23" s="3" t="s">
        <v>165</v>
      </c>
      <c r="K23" s="117">
        <f t="shared" si="1"/>
        <v>37</v>
      </c>
      <c r="L23" s="161" t="s">
        <v>37</v>
      </c>
      <c r="M23" s="316">
        <v>2516</v>
      </c>
      <c r="N23" s="89">
        <f t="shared" si="2"/>
        <v>1718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5602</v>
      </c>
      <c r="D24" s="89">
        <f t="shared" ref="D24:D31" si="6">SUM(L6)</f>
        <v>5675</v>
      </c>
      <c r="E24" s="52">
        <f t="shared" si="4"/>
        <v>104.69071201644553</v>
      </c>
      <c r="F24" s="55">
        <f t="shared" si="5"/>
        <v>98.713656387665196</v>
      </c>
      <c r="G24" s="3"/>
      <c r="H24" s="377">
        <v>117</v>
      </c>
      <c r="I24" s="3">
        <v>31</v>
      </c>
      <c r="J24" s="161" t="s">
        <v>104</v>
      </c>
      <c r="K24" s="117">
        <f t="shared" si="1"/>
        <v>36</v>
      </c>
      <c r="L24" s="163" t="s">
        <v>5</v>
      </c>
      <c r="M24" s="316">
        <v>1544</v>
      </c>
      <c r="N24" s="89">
        <f t="shared" si="2"/>
        <v>1184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38</v>
      </c>
      <c r="C25" s="43">
        <f t="shared" si="3"/>
        <v>4724</v>
      </c>
      <c r="D25" s="89">
        <f t="shared" si="6"/>
        <v>4897</v>
      </c>
      <c r="E25" s="52">
        <f t="shared" si="4"/>
        <v>105.8718063648588</v>
      </c>
      <c r="F25" s="55">
        <f t="shared" si="5"/>
        <v>96.467224831529506</v>
      </c>
      <c r="G25" s="3"/>
      <c r="H25" s="91">
        <v>43</v>
      </c>
      <c r="I25" s="3">
        <v>6</v>
      </c>
      <c r="J25" s="161" t="s">
        <v>13</v>
      </c>
      <c r="K25" s="181">
        <f t="shared" si="1"/>
        <v>17</v>
      </c>
      <c r="L25" s="384" t="s">
        <v>21</v>
      </c>
      <c r="M25" s="317">
        <v>1234</v>
      </c>
      <c r="N25" s="167">
        <f t="shared" si="2"/>
        <v>1166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1</v>
      </c>
      <c r="C26" s="89">
        <f t="shared" si="3"/>
        <v>4570</v>
      </c>
      <c r="D26" s="89">
        <f t="shared" si="6"/>
        <v>4161</v>
      </c>
      <c r="E26" s="52">
        <f t="shared" si="4"/>
        <v>156.72153635116598</v>
      </c>
      <c r="F26" s="55">
        <f t="shared" si="5"/>
        <v>109.82936794039895</v>
      </c>
      <c r="G26" s="12"/>
      <c r="H26" s="91">
        <v>40</v>
      </c>
      <c r="I26" s="3">
        <v>4</v>
      </c>
      <c r="J26" s="161" t="s">
        <v>11</v>
      </c>
      <c r="K26" s="3"/>
      <c r="L26" s="366" t="s">
        <v>158</v>
      </c>
      <c r="M26" s="318">
        <v>68730</v>
      </c>
      <c r="N26" s="193">
        <f>SUM(H44)</f>
        <v>70047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4093</v>
      </c>
      <c r="D27" s="89">
        <f t="shared" si="6"/>
        <v>4758</v>
      </c>
      <c r="E27" s="52">
        <f t="shared" si="4"/>
        <v>91.158129175946542</v>
      </c>
      <c r="F27" s="55">
        <f t="shared" si="5"/>
        <v>86.023539302227832</v>
      </c>
      <c r="G27" s="3"/>
      <c r="H27" s="91">
        <v>21</v>
      </c>
      <c r="I27" s="3">
        <v>35</v>
      </c>
      <c r="J27" s="161" t="s">
        <v>36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3994</v>
      </c>
      <c r="D28" s="89">
        <f t="shared" si="6"/>
        <v>4007</v>
      </c>
      <c r="E28" s="52">
        <f t="shared" si="4"/>
        <v>103.68639667705088</v>
      </c>
      <c r="F28" s="55">
        <f t="shared" si="5"/>
        <v>99.675567756426247</v>
      </c>
      <c r="G28" s="3"/>
      <c r="H28" s="126">
        <v>13</v>
      </c>
      <c r="I28" s="3">
        <v>2</v>
      </c>
      <c r="J28" s="161" t="s">
        <v>6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37</v>
      </c>
      <c r="C29" s="43">
        <f t="shared" si="3"/>
        <v>1718</v>
      </c>
      <c r="D29" s="89">
        <f t="shared" si="6"/>
        <v>1463</v>
      </c>
      <c r="E29" s="52">
        <f t="shared" si="4"/>
        <v>68.282988871224177</v>
      </c>
      <c r="F29" s="55">
        <f t="shared" si="5"/>
        <v>117.42993848257007</v>
      </c>
      <c r="G29" s="11"/>
      <c r="H29" s="377">
        <v>12</v>
      </c>
      <c r="I29" s="3">
        <v>22</v>
      </c>
      <c r="J29" s="161" t="s">
        <v>26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1184</v>
      </c>
      <c r="D30" s="89">
        <f t="shared" si="6"/>
        <v>1553</v>
      </c>
      <c r="E30" s="52">
        <f t="shared" si="4"/>
        <v>76.683937823834185</v>
      </c>
      <c r="F30" s="55">
        <f t="shared" si="5"/>
        <v>76.239536381197681</v>
      </c>
      <c r="G30" s="12"/>
      <c r="H30" s="432">
        <v>8</v>
      </c>
      <c r="I30" s="3">
        <v>12</v>
      </c>
      <c r="J30" s="161" t="s">
        <v>18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21</v>
      </c>
      <c r="C31" s="43">
        <f t="shared" si="3"/>
        <v>1166</v>
      </c>
      <c r="D31" s="89">
        <f t="shared" si="6"/>
        <v>728</v>
      </c>
      <c r="E31" s="52">
        <f t="shared" si="4"/>
        <v>94.489465153970826</v>
      </c>
      <c r="F31" s="55">
        <f t="shared" si="5"/>
        <v>160.16483516483518</v>
      </c>
      <c r="G31" s="92"/>
      <c r="H31" s="91">
        <v>2</v>
      </c>
      <c r="I31" s="3">
        <v>20</v>
      </c>
      <c r="J31" s="161" t="s">
        <v>24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70047</v>
      </c>
      <c r="D32" s="67">
        <f>SUM(L14)</f>
        <v>61165</v>
      </c>
      <c r="E32" s="70">
        <f t="shared" si="4"/>
        <v>101.91619380183326</v>
      </c>
      <c r="F32" s="68">
        <f t="shared" si="5"/>
        <v>114.52137660426716</v>
      </c>
      <c r="G32" s="69"/>
      <c r="H32" s="430">
        <v>0</v>
      </c>
      <c r="I32" s="3">
        <v>3</v>
      </c>
      <c r="J32" s="161" t="s">
        <v>10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5</v>
      </c>
      <c r="J33" s="161" t="s">
        <v>12</v>
      </c>
      <c r="L33" s="29"/>
      <c r="M33" s="26"/>
      <c r="S33" s="26"/>
      <c r="T33" s="26"/>
      <c r="U33" s="26"/>
    </row>
    <row r="34" spans="2:30" x14ac:dyDescent="0.15">
      <c r="H34" s="89">
        <v>0</v>
      </c>
      <c r="I34" s="3">
        <v>7</v>
      </c>
      <c r="J34" s="161" t="s">
        <v>14</v>
      </c>
      <c r="L34" s="29"/>
      <c r="M34" s="26"/>
      <c r="S34" s="26"/>
      <c r="T34" s="26"/>
      <c r="U34" s="26"/>
    </row>
    <row r="35" spans="2:30" x14ac:dyDescent="0.15">
      <c r="H35" s="123">
        <v>0</v>
      </c>
      <c r="I35" s="3">
        <v>8</v>
      </c>
      <c r="J35" s="161" t="s">
        <v>15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10</v>
      </c>
      <c r="J36" s="161" t="s">
        <v>16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11</v>
      </c>
      <c r="J37" s="161" t="s">
        <v>17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13</v>
      </c>
      <c r="J38" s="161" t="s">
        <v>7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18</v>
      </c>
      <c r="J39" s="161" t="s">
        <v>22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28</v>
      </c>
      <c r="J40" s="161" t="s">
        <v>32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29</v>
      </c>
      <c r="J41" s="161" t="s">
        <v>94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30</v>
      </c>
      <c r="J42" s="161" t="s">
        <v>33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70047</v>
      </c>
      <c r="I44" s="3"/>
      <c r="J44" s="166" t="s">
        <v>96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185</v>
      </c>
      <c r="I47" s="3"/>
      <c r="J47" s="179" t="s">
        <v>70</v>
      </c>
      <c r="K47" s="3"/>
      <c r="L47" s="301" t="s">
        <v>178</v>
      </c>
      <c r="S47" s="26"/>
      <c r="T47" s="26"/>
      <c r="U47" s="26"/>
      <c r="V47" s="26"/>
    </row>
    <row r="48" spans="2:30" x14ac:dyDescent="0.15">
      <c r="H48" s="178" t="s">
        <v>98</v>
      </c>
      <c r="I48" s="122"/>
      <c r="J48" s="178" t="s">
        <v>53</v>
      </c>
      <c r="K48" s="122"/>
      <c r="L48" s="305" t="s">
        <v>98</v>
      </c>
      <c r="S48" s="26"/>
      <c r="T48" s="26"/>
      <c r="U48" s="26"/>
      <c r="V48" s="26"/>
    </row>
    <row r="49" spans="1:22" x14ac:dyDescent="0.15">
      <c r="H49" s="89">
        <v>49751</v>
      </c>
      <c r="I49" s="3">
        <v>26</v>
      </c>
      <c r="J49" s="161" t="s">
        <v>30</v>
      </c>
      <c r="K49" s="3">
        <f>SUM(I49)</f>
        <v>26</v>
      </c>
      <c r="L49" s="306">
        <v>49095</v>
      </c>
      <c r="S49" s="26"/>
      <c r="T49" s="26"/>
      <c r="U49" s="26"/>
      <c r="V49" s="26"/>
    </row>
    <row r="50" spans="1:22" x14ac:dyDescent="0.15">
      <c r="H50" s="425">
        <v>13522</v>
      </c>
      <c r="I50" s="3">
        <v>33</v>
      </c>
      <c r="J50" s="161" t="s">
        <v>0</v>
      </c>
      <c r="K50" s="3">
        <f t="shared" ref="K50:K58" si="7">SUM(I50)</f>
        <v>33</v>
      </c>
      <c r="L50" s="306">
        <v>15632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13077</v>
      </c>
      <c r="I51" s="3">
        <v>25</v>
      </c>
      <c r="J51" s="161" t="s">
        <v>29</v>
      </c>
      <c r="K51" s="3">
        <f t="shared" si="7"/>
        <v>25</v>
      </c>
      <c r="L51" s="306">
        <v>16977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8867</v>
      </c>
      <c r="I52" s="3">
        <v>13</v>
      </c>
      <c r="J52" s="161" t="s">
        <v>7</v>
      </c>
      <c r="K52" s="3">
        <f t="shared" si="7"/>
        <v>13</v>
      </c>
      <c r="L52" s="306">
        <v>15774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185</v>
      </c>
      <c r="D53" s="59" t="s">
        <v>178</v>
      </c>
      <c r="E53" s="59" t="s">
        <v>51</v>
      </c>
      <c r="F53" s="59" t="s">
        <v>50</v>
      </c>
      <c r="G53" s="59" t="s">
        <v>52</v>
      </c>
      <c r="H53" s="88">
        <v>6479</v>
      </c>
      <c r="I53" s="3">
        <v>40</v>
      </c>
      <c r="J53" s="161" t="s">
        <v>2</v>
      </c>
      <c r="K53" s="3">
        <f t="shared" si="7"/>
        <v>40</v>
      </c>
      <c r="L53" s="306">
        <v>6777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49751</v>
      </c>
      <c r="D54" s="98">
        <f>SUM(L49)</f>
        <v>49095</v>
      </c>
      <c r="E54" s="52">
        <f t="shared" ref="E54:E64" si="9">SUM(N63/M63*100)</f>
        <v>97.150947080648308</v>
      </c>
      <c r="F54" s="52">
        <f>SUM(C54/D54*100)</f>
        <v>101.33618494755066</v>
      </c>
      <c r="G54" s="3"/>
      <c r="H54" s="44">
        <v>5770</v>
      </c>
      <c r="I54" s="3">
        <v>34</v>
      </c>
      <c r="J54" s="161" t="s">
        <v>1</v>
      </c>
      <c r="K54" s="3">
        <f t="shared" si="7"/>
        <v>34</v>
      </c>
      <c r="L54" s="306">
        <v>5298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13522</v>
      </c>
      <c r="D55" s="98">
        <f t="shared" ref="D55:D64" si="10">SUM(L50)</f>
        <v>15632</v>
      </c>
      <c r="E55" s="52">
        <f t="shared" si="9"/>
        <v>127.95230885692656</v>
      </c>
      <c r="F55" s="52">
        <f t="shared" ref="F55:F64" si="11">SUM(C55/D55*100)</f>
        <v>86.502047082906856</v>
      </c>
      <c r="G55" s="3"/>
      <c r="H55" s="88">
        <v>2993</v>
      </c>
      <c r="I55" s="3">
        <v>24</v>
      </c>
      <c r="J55" s="161" t="s">
        <v>28</v>
      </c>
      <c r="K55" s="3">
        <f t="shared" si="7"/>
        <v>24</v>
      </c>
      <c r="L55" s="306">
        <v>3031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29</v>
      </c>
      <c r="C56" s="43">
        <f t="shared" si="8"/>
        <v>13077</v>
      </c>
      <c r="D56" s="98">
        <f t="shared" si="10"/>
        <v>16977</v>
      </c>
      <c r="E56" s="52">
        <f t="shared" si="9"/>
        <v>295.99366229062923</v>
      </c>
      <c r="F56" s="52">
        <f t="shared" si="11"/>
        <v>77.027743417564949</v>
      </c>
      <c r="G56" s="3"/>
      <c r="H56" s="44">
        <v>2209</v>
      </c>
      <c r="I56" s="3">
        <v>36</v>
      </c>
      <c r="J56" s="161" t="s">
        <v>5</v>
      </c>
      <c r="K56" s="3">
        <f t="shared" si="7"/>
        <v>36</v>
      </c>
      <c r="L56" s="306">
        <v>3601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7</v>
      </c>
      <c r="C57" s="43">
        <f t="shared" si="8"/>
        <v>8867</v>
      </c>
      <c r="D57" s="98">
        <f t="shared" si="10"/>
        <v>15774</v>
      </c>
      <c r="E57" s="52">
        <f t="shared" si="9"/>
        <v>54.839507699919601</v>
      </c>
      <c r="F57" s="52">
        <f t="shared" si="11"/>
        <v>56.212755166730069</v>
      </c>
      <c r="G57" s="3"/>
      <c r="H57" s="126">
        <v>2076</v>
      </c>
      <c r="I57" s="3">
        <v>16</v>
      </c>
      <c r="J57" s="161" t="s">
        <v>3</v>
      </c>
      <c r="K57" s="3">
        <f t="shared" si="7"/>
        <v>16</v>
      </c>
      <c r="L57" s="306">
        <v>2033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6479</v>
      </c>
      <c r="D58" s="98">
        <f t="shared" si="10"/>
        <v>6777</v>
      </c>
      <c r="E58" s="52">
        <f t="shared" si="9"/>
        <v>82.978995901639337</v>
      </c>
      <c r="F58" s="52">
        <f t="shared" si="11"/>
        <v>95.602774088829861</v>
      </c>
      <c r="G58" s="12"/>
      <c r="H58" s="333">
        <v>1919</v>
      </c>
      <c r="I58" s="14">
        <v>17</v>
      </c>
      <c r="J58" s="163" t="s">
        <v>21</v>
      </c>
      <c r="K58" s="14">
        <f t="shared" si="7"/>
        <v>17</v>
      </c>
      <c r="L58" s="307">
        <v>1358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5770</v>
      </c>
      <c r="D59" s="98">
        <f t="shared" si="10"/>
        <v>5298</v>
      </c>
      <c r="E59" s="52">
        <f t="shared" si="9"/>
        <v>136.5680473372781</v>
      </c>
      <c r="F59" s="52">
        <f t="shared" si="11"/>
        <v>108.90902227255567</v>
      </c>
      <c r="G59" s="3"/>
      <c r="H59" s="378">
        <v>1473</v>
      </c>
      <c r="I59" s="338">
        <v>38</v>
      </c>
      <c r="J59" s="223" t="s">
        <v>38</v>
      </c>
      <c r="K59" s="8" t="s">
        <v>66</v>
      </c>
      <c r="L59" s="308">
        <v>124025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28</v>
      </c>
      <c r="C60" s="43">
        <f t="shared" si="8"/>
        <v>2993</v>
      </c>
      <c r="D60" s="98">
        <f t="shared" si="10"/>
        <v>3031</v>
      </c>
      <c r="E60" s="52">
        <f t="shared" si="9"/>
        <v>126.02105263157894</v>
      </c>
      <c r="F60" s="52">
        <f t="shared" si="11"/>
        <v>98.746288353678651</v>
      </c>
      <c r="G60" s="3"/>
      <c r="H60" s="126">
        <v>683</v>
      </c>
      <c r="I60" s="140">
        <v>23</v>
      </c>
      <c r="J60" s="161" t="s">
        <v>27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2209</v>
      </c>
      <c r="D61" s="98">
        <f t="shared" si="10"/>
        <v>3601</v>
      </c>
      <c r="E61" s="52">
        <f t="shared" si="9"/>
        <v>89.979633401221989</v>
      </c>
      <c r="F61" s="52">
        <f t="shared" si="11"/>
        <v>61.344071091363503</v>
      </c>
      <c r="G61" s="11"/>
      <c r="H61" s="126">
        <v>536</v>
      </c>
      <c r="I61" s="140">
        <v>21</v>
      </c>
      <c r="J61" s="3" t="s">
        <v>156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</v>
      </c>
      <c r="C62" s="43">
        <f t="shared" si="8"/>
        <v>2076</v>
      </c>
      <c r="D62" s="98">
        <f t="shared" si="10"/>
        <v>2033</v>
      </c>
      <c r="E62" s="52">
        <f t="shared" si="9"/>
        <v>92.595896520963421</v>
      </c>
      <c r="F62" s="52">
        <f t="shared" si="11"/>
        <v>102.11510083620266</v>
      </c>
      <c r="G62" s="12"/>
      <c r="H62" s="91">
        <v>468</v>
      </c>
      <c r="I62" s="174">
        <v>12</v>
      </c>
      <c r="J62" s="161" t="s">
        <v>18</v>
      </c>
      <c r="K62" s="50"/>
      <c r="L62" t="s">
        <v>60</v>
      </c>
      <c r="M62" s="93" t="s">
        <v>62</v>
      </c>
      <c r="N62" s="42" t="s">
        <v>74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21</v>
      </c>
      <c r="C63" s="333">
        <f t="shared" si="8"/>
        <v>1919</v>
      </c>
      <c r="D63" s="138">
        <f t="shared" si="10"/>
        <v>1358</v>
      </c>
      <c r="E63" s="57">
        <f t="shared" si="9"/>
        <v>164.29794520547944</v>
      </c>
      <c r="F63" s="57">
        <f t="shared" si="11"/>
        <v>141.31075110456555</v>
      </c>
      <c r="G63" s="92"/>
      <c r="H63" s="420">
        <v>297</v>
      </c>
      <c r="I63" s="3">
        <v>22</v>
      </c>
      <c r="J63" s="161" t="s">
        <v>26</v>
      </c>
      <c r="K63" s="3">
        <f>SUM(K49)</f>
        <v>26</v>
      </c>
      <c r="L63" s="161" t="s">
        <v>30</v>
      </c>
      <c r="M63" s="170">
        <v>51210</v>
      </c>
      <c r="N63" s="89">
        <f>SUM(H49)</f>
        <v>49751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110407</v>
      </c>
      <c r="D64" s="139">
        <f t="shared" si="10"/>
        <v>124025</v>
      </c>
      <c r="E64" s="70">
        <f t="shared" si="9"/>
        <v>104.35937426154356</v>
      </c>
      <c r="F64" s="70">
        <f t="shared" si="11"/>
        <v>89.019955654102006</v>
      </c>
      <c r="G64" s="69"/>
      <c r="H64" s="126">
        <v>135</v>
      </c>
      <c r="I64" s="3">
        <v>11</v>
      </c>
      <c r="J64" s="161" t="s">
        <v>17</v>
      </c>
      <c r="K64" s="3">
        <f t="shared" ref="K64:K72" si="12">SUM(K50)</f>
        <v>33</v>
      </c>
      <c r="L64" s="161" t="s">
        <v>0</v>
      </c>
      <c r="M64" s="170">
        <v>10568</v>
      </c>
      <c r="N64" s="89">
        <f t="shared" ref="N64:N72" si="13">SUM(H50)</f>
        <v>13522</v>
      </c>
      <c r="O64" s="45"/>
      <c r="S64" s="26"/>
      <c r="T64" s="26"/>
      <c r="U64" s="26"/>
      <c r="V64" s="26"/>
    </row>
    <row r="65" spans="2:22" x14ac:dyDescent="0.15">
      <c r="H65" s="43">
        <v>66</v>
      </c>
      <c r="I65" s="3">
        <v>1</v>
      </c>
      <c r="J65" s="161" t="s">
        <v>4</v>
      </c>
      <c r="K65" s="3">
        <f t="shared" si="12"/>
        <v>25</v>
      </c>
      <c r="L65" s="161" t="s">
        <v>29</v>
      </c>
      <c r="M65" s="170">
        <v>4418</v>
      </c>
      <c r="N65" s="89">
        <f t="shared" si="13"/>
        <v>13077</v>
      </c>
      <c r="O65" s="45"/>
      <c r="S65" s="26"/>
      <c r="T65" s="26"/>
      <c r="U65" s="26"/>
      <c r="V65" s="26"/>
    </row>
    <row r="66" spans="2:22" x14ac:dyDescent="0.15">
      <c r="H66" s="89">
        <v>40</v>
      </c>
      <c r="I66" s="3">
        <v>4</v>
      </c>
      <c r="J66" s="161" t="s">
        <v>11</v>
      </c>
      <c r="K66" s="3">
        <f t="shared" si="12"/>
        <v>13</v>
      </c>
      <c r="L66" s="161" t="s">
        <v>7</v>
      </c>
      <c r="M66" s="170">
        <v>16169</v>
      </c>
      <c r="N66" s="89">
        <f t="shared" si="13"/>
        <v>8867</v>
      </c>
      <c r="O66" s="45"/>
      <c r="S66" s="26"/>
      <c r="T66" s="26"/>
      <c r="U66" s="26"/>
      <c r="V66" s="26"/>
    </row>
    <row r="67" spans="2:22" x14ac:dyDescent="0.15">
      <c r="H67" s="89">
        <v>20</v>
      </c>
      <c r="I67" s="3">
        <v>29</v>
      </c>
      <c r="J67" s="161" t="s">
        <v>94</v>
      </c>
      <c r="K67" s="3">
        <f t="shared" si="12"/>
        <v>40</v>
      </c>
      <c r="L67" s="161" t="s">
        <v>2</v>
      </c>
      <c r="M67" s="170">
        <v>7808</v>
      </c>
      <c r="N67" s="89">
        <f t="shared" si="13"/>
        <v>6479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14</v>
      </c>
      <c r="I68" s="3">
        <v>15</v>
      </c>
      <c r="J68" s="161" t="s">
        <v>20</v>
      </c>
      <c r="K68" s="3">
        <f t="shared" si="12"/>
        <v>34</v>
      </c>
      <c r="L68" s="161" t="s">
        <v>1</v>
      </c>
      <c r="M68" s="170">
        <v>4225</v>
      </c>
      <c r="N68" s="89">
        <f t="shared" si="13"/>
        <v>5770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12</v>
      </c>
      <c r="I69" s="3">
        <v>9</v>
      </c>
      <c r="J69" s="3" t="s">
        <v>163</v>
      </c>
      <c r="K69" s="3">
        <f t="shared" si="12"/>
        <v>24</v>
      </c>
      <c r="L69" s="161" t="s">
        <v>28</v>
      </c>
      <c r="M69" s="170">
        <v>2375</v>
      </c>
      <c r="N69" s="89">
        <f t="shared" si="13"/>
        <v>2993</v>
      </c>
      <c r="O69" s="45"/>
      <c r="S69" s="26"/>
      <c r="T69" s="26"/>
      <c r="U69" s="26"/>
      <c r="V69" s="26"/>
    </row>
    <row r="70" spans="2:22" x14ac:dyDescent="0.15">
      <c r="B70" s="50"/>
      <c r="H70" s="292">
        <v>0</v>
      </c>
      <c r="I70" s="3">
        <v>2</v>
      </c>
      <c r="J70" s="161" t="s">
        <v>6</v>
      </c>
      <c r="K70" s="3">
        <f t="shared" si="12"/>
        <v>36</v>
      </c>
      <c r="L70" s="161" t="s">
        <v>5</v>
      </c>
      <c r="M70" s="170">
        <v>2455</v>
      </c>
      <c r="N70" s="89">
        <f t="shared" si="13"/>
        <v>2209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3</v>
      </c>
      <c r="J71" s="161" t="s">
        <v>10</v>
      </c>
      <c r="K71" s="3">
        <f t="shared" si="12"/>
        <v>16</v>
      </c>
      <c r="L71" s="161" t="s">
        <v>3</v>
      </c>
      <c r="M71" s="170">
        <v>2242</v>
      </c>
      <c r="N71" s="89">
        <f t="shared" si="13"/>
        <v>2076</v>
      </c>
      <c r="O71" s="45"/>
      <c r="S71" s="26"/>
      <c r="T71" s="26"/>
      <c r="U71" s="26"/>
      <c r="V71" s="26"/>
    </row>
    <row r="72" spans="2:22" ht="14.25" thickBot="1" x14ac:dyDescent="0.2">
      <c r="B72" s="50"/>
      <c r="H72" s="336">
        <v>0</v>
      </c>
      <c r="I72" s="3">
        <v>5</v>
      </c>
      <c r="J72" s="161" t="s">
        <v>12</v>
      </c>
      <c r="K72" s="3">
        <f t="shared" si="12"/>
        <v>17</v>
      </c>
      <c r="L72" s="163" t="s">
        <v>21</v>
      </c>
      <c r="M72" s="171">
        <v>1168</v>
      </c>
      <c r="N72" s="89">
        <f t="shared" si="13"/>
        <v>1919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6</v>
      </c>
      <c r="J73" s="161" t="s">
        <v>13</v>
      </c>
      <c r="K73" s="43"/>
      <c r="L73" s="3" t="s">
        <v>176</v>
      </c>
      <c r="M73" s="169">
        <v>105795</v>
      </c>
      <c r="N73" s="168">
        <f>SUM(H89)</f>
        <v>110407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7</v>
      </c>
      <c r="J74" s="161" t="s">
        <v>14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8</v>
      </c>
      <c r="J75" s="161" t="s">
        <v>15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10</v>
      </c>
      <c r="J76" s="161" t="s">
        <v>16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292">
        <v>0</v>
      </c>
      <c r="I77" s="3">
        <v>14</v>
      </c>
      <c r="J77" s="161" t="s">
        <v>19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18</v>
      </c>
      <c r="J78" s="161" t="s">
        <v>22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19</v>
      </c>
      <c r="J79" s="161" t="s">
        <v>23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20</v>
      </c>
      <c r="J80" s="161" t="s">
        <v>24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27</v>
      </c>
      <c r="J81" s="161" t="s">
        <v>31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31</v>
      </c>
      <c r="J84" s="161" t="s">
        <v>95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336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110407</v>
      </c>
      <c r="I89" s="3"/>
      <c r="J89" s="3" t="s">
        <v>92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64</v>
      </c>
      <c r="J1" s="102"/>
      <c r="Q1" s="26"/>
      <c r="R1" s="109"/>
    </row>
    <row r="2" spans="5:30" x14ac:dyDescent="0.15">
      <c r="H2" s="283" t="s">
        <v>189</v>
      </c>
      <c r="I2" s="3"/>
      <c r="J2" s="187" t="s">
        <v>102</v>
      </c>
      <c r="K2" s="3"/>
      <c r="L2" s="180" t="s">
        <v>188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98</v>
      </c>
      <c r="I3" s="3"/>
      <c r="J3" s="145" t="s">
        <v>99</v>
      </c>
      <c r="K3" s="3"/>
      <c r="L3" s="42" t="s">
        <v>98</v>
      </c>
      <c r="M3" s="82"/>
      <c r="R3" s="48"/>
      <c r="S3" s="26"/>
      <c r="T3" s="26"/>
      <c r="U3" s="26"/>
      <c r="V3" s="26"/>
    </row>
    <row r="4" spans="5:30" x14ac:dyDescent="0.15">
      <c r="H4" s="89">
        <v>26279</v>
      </c>
      <c r="I4" s="3">
        <v>31</v>
      </c>
      <c r="J4" s="33" t="s">
        <v>63</v>
      </c>
      <c r="K4" s="203">
        <f>SUM(I4)</f>
        <v>31</v>
      </c>
      <c r="L4" s="275">
        <v>36129</v>
      </c>
      <c r="M4" s="45"/>
      <c r="R4" s="48"/>
      <c r="S4" s="26"/>
      <c r="T4" s="26"/>
      <c r="U4" s="26"/>
      <c r="V4" s="26"/>
    </row>
    <row r="5" spans="5:30" x14ac:dyDescent="0.15">
      <c r="H5" s="88">
        <v>23543</v>
      </c>
      <c r="I5" s="3">
        <v>33</v>
      </c>
      <c r="J5" s="33" t="s">
        <v>0</v>
      </c>
      <c r="K5" s="203">
        <f t="shared" ref="K5:K13" si="0">SUM(I5)</f>
        <v>33</v>
      </c>
      <c r="L5" s="275">
        <v>18113</v>
      </c>
      <c r="M5" s="45"/>
      <c r="R5" s="48"/>
      <c r="S5" s="26"/>
      <c r="T5" s="26"/>
      <c r="U5" s="26"/>
      <c r="V5" s="26"/>
    </row>
    <row r="6" spans="5:30" x14ac:dyDescent="0.15">
      <c r="H6" s="88">
        <v>18457</v>
      </c>
      <c r="I6" s="3">
        <v>17</v>
      </c>
      <c r="J6" s="33" t="s">
        <v>21</v>
      </c>
      <c r="K6" s="203">
        <f t="shared" si="0"/>
        <v>17</v>
      </c>
      <c r="L6" s="275">
        <v>34189</v>
      </c>
      <c r="M6" s="45"/>
      <c r="R6" s="48"/>
      <c r="S6" s="26"/>
      <c r="T6" s="26"/>
      <c r="U6" s="26"/>
      <c r="V6" s="26"/>
    </row>
    <row r="7" spans="5:30" x14ac:dyDescent="0.15">
      <c r="H7" s="88">
        <v>16765</v>
      </c>
      <c r="I7" s="3">
        <v>34</v>
      </c>
      <c r="J7" s="33" t="s">
        <v>1</v>
      </c>
      <c r="K7" s="203">
        <f t="shared" si="0"/>
        <v>34</v>
      </c>
      <c r="L7" s="275">
        <v>16844</v>
      </c>
      <c r="M7" s="45"/>
      <c r="R7" s="48"/>
      <c r="S7" s="26"/>
      <c r="T7" s="26"/>
      <c r="U7" s="26"/>
      <c r="V7" s="26"/>
    </row>
    <row r="8" spans="5:30" x14ac:dyDescent="0.15">
      <c r="H8" s="88">
        <v>15567</v>
      </c>
      <c r="I8" s="3">
        <v>3</v>
      </c>
      <c r="J8" s="33" t="s">
        <v>10</v>
      </c>
      <c r="K8" s="203">
        <f t="shared" si="0"/>
        <v>3</v>
      </c>
      <c r="L8" s="275">
        <v>16451</v>
      </c>
      <c r="M8" s="45"/>
      <c r="R8" s="48"/>
      <c r="S8" s="26"/>
      <c r="T8" s="26"/>
      <c r="U8" s="26"/>
      <c r="V8" s="26"/>
    </row>
    <row r="9" spans="5:30" x14ac:dyDescent="0.15">
      <c r="H9" s="88">
        <v>11248</v>
      </c>
      <c r="I9" s="3">
        <v>25</v>
      </c>
      <c r="J9" s="33" t="s">
        <v>29</v>
      </c>
      <c r="K9" s="203">
        <f t="shared" si="0"/>
        <v>25</v>
      </c>
      <c r="L9" s="275">
        <v>10797</v>
      </c>
      <c r="M9" s="45"/>
      <c r="R9" s="48"/>
      <c r="S9" s="26"/>
      <c r="T9" s="26"/>
      <c r="U9" s="26"/>
      <c r="V9" s="26"/>
    </row>
    <row r="10" spans="5:30" x14ac:dyDescent="0.15">
      <c r="H10" s="88">
        <v>9532</v>
      </c>
      <c r="I10" s="3">
        <v>13</v>
      </c>
      <c r="J10" s="33" t="s">
        <v>7</v>
      </c>
      <c r="K10" s="203">
        <f t="shared" si="0"/>
        <v>13</v>
      </c>
      <c r="L10" s="275">
        <v>11013</v>
      </c>
      <c r="M10" s="45"/>
      <c r="R10" s="48"/>
      <c r="S10" s="26"/>
      <c r="T10" s="26"/>
      <c r="U10" s="26"/>
      <c r="V10" s="26"/>
    </row>
    <row r="11" spans="5:30" x14ac:dyDescent="0.15">
      <c r="H11" s="88">
        <v>9052</v>
      </c>
      <c r="I11" s="3">
        <v>40</v>
      </c>
      <c r="J11" s="33" t="s">
        <v>2</v>
      </c>
      <c r="K11" s="203">
        <f t="shared" si="0"/>
        <v>40</v>
      </c>
      <c r="L11" s="276">
        <v>11647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6">
        <v>7359</v>
      </c>
      <c r="I12" s="3">
        <v>2</v>
      </c>
      <c r="J12" s="33" t="s">
        <v>6</v>
      </c>
      <c r="K12" s="203">
        <f t="shared" si="0"/>
        <v>2</v>
      </c>
      <c r="L12" s="276">
        <v>8549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5811</v>
      </c>
      <c r="I13" s="14">
        <v>38</v>
      </c>
      <c r="J13" s="77" t="s">
        <v>38</v>
      </c>
      <c r="K13" s="203">
        <f t="shared" si="0"/>
        <v>38</v>
      </c>
      <c r="L13" s="276">
        <v>3163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5461</v>
      </c>
      <c r="I14" s="222">
        <v>16</v>
      </c>
      <c r="J14" s="382" t="s">
        <v>3</v>
      </c>
      <c r="K14" s="108" t="s">
        <v>8</v>
      </c>
      <c r="L14" s="277">
        <v>205413</v>
      </c>
      <c r="N14" s="32"/>
      <c r="R14" s="48"/>
      <c r="S14" s="26"/>
      <c r="T14" s="26"/>
      <c r="U14" s="26"/>
      <c r="V14" s="26"/>
    </row>
    <row r="15" spans="5:30" x14ac:dyDescent="0.15">
      <c r="H15" s="88">
        <v>4470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3858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44">
        <v>3721</v>
      </c>
      <c r="I17" s="3">
        <v>21</v>
      </c>
      <c r="J17" s="3" t="s">
        <v>159</v>
      </c>
      <c r="L17" s="32"/>
      <c r="R17" s="48"/>
      <c r="S17" s="26"/>
      <c r="T17" s="26"/>
      <c r="U17" s="26"/>
      <c r="V17" s="26"/>
    </row>
    <row r="18" spans="1:22" x14ac:dyDescent="0.15">
      <c r="H18" s="123">
        <v>3241</v>
      </c>
      <c r="I18" s="3">
        <v>14</v>
      </c>
      <c r="J18" s="33" t="s">
        <v>19</v>
      </c>
      <c r="L18" s="188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 x14ac:dyDescent="0.2">
      <c r="H19" s="89">
        <v>1982</v>
      </c>
      <c r="I19" s="3">
        <v>9</v>
      </c>
      <c r="J19" s="3" t="s">
        <v>164</v>
      </c>
      <c r="K19" s="117">
        <f>SUM(I4)</f>
        <v>31</v>
      </c>
      <c r="L19" s="33" t="s">
        <v>63</v>
      </c>
      <c r="M19" s="370">
        <v>14461</v>
      </c>
      <c r="N19" s="89">
        <f>SUM(H4)</f>
        <v>26279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190</v>
      </c>
      <c r="D20" s="59" t="s">
        <v>191</v>
      </c>
      <c r="E20" s="59" t="s">
        <v>51</v>
      </c>
      <c r="F20" s="59" t="s">
        <v>50</v>
      </c>
      <c r="G20" s="60" t="s">
        <v>52</v>
      </c>
      <c r="H20" s="88">
        <v>1690</v>
      </c>
      <c r="I20" s="3">
        <v>1</v>
      </c>
      <c r="J20" s="33" t="s">
        <v>4</v>
      </c>
      <c r="K20" s="117">
        <f t="shared" ref="K20:K28" si="1">SUM(I5)</f>
        <v>33</v>
      </c>
      <c r="L20" s="33" t="s">
        <v>0</v>
      </c>
      <c r="M20" s="371">
        <v>23737</v>
      </c>
      <c r="N20" s="89">
        <f t="shared" ref="N20:N28" si="2">SUM(H5)</f>
        <v>23543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63</v>
      </c>
      <c r="C21" s="202">
        <f>SUM(H4)</f>
        <v>26279</v>
      </c>
      <c r="D21" s="89">
        <f>SUM(L4)</f>
        <v>36129</v>
      </c>
      <c r="E21" s="52">
        <f t="shared" ref="E21:E30" si="3">SUM(N19/M19*100)</f>
        <v>181.72325565313602</v>
      </c>
      <c r="F21" s="52">
        <f t="shared" ref="F21:F31" si="4">SUM(C21/D21*100)</f>
        <v>72.736582800520353</v>
      </c>
      <c r="G21" s="62"/>
      <c r="H21" s="292">
        <v>1574</v>
      </c>
      <c r="I21" s="3">
        <v>36</v>
      </c>
      <c r="J21" s="33" t="s">
        <v>5</v>
      </c>
      <c r="K21" s="117">
        <f t="shared" si="1"/>
        <v>17</v>
      </c>
      <c r="L21" s="33" t="s">
        <v>21</v>
      </c>
      <c r="M21" s="371">
        <v>20386</v>
      </c>
      <c r="N21" s="89">
        <f t="shared" si="2"/>
        <v>18457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23543</v>
      </c>
      <c r="D22" s="89">
        <f t="shared" ref="D22:D29" si="6">SUM(L5)</f>
        <v>18113</v>
      </c>
      <c r="E22" s="52">
        <f t="shared" si="3"/>
        <v>99.182710536293555</v>
      </c>
      <c r="F22" s="52">
        <f t="shared" si="4"/>
        <v>129.97846850328494</v>
      </c>
      <c r="G22" s="62"/>
      <c r="H22" s="88">
        <v>1145</v>
      </c>
      <c r="I22" s="3">
        <v>24</v>
      </c>
      <c r="J22" s="33" t="s">
        <v>28</v>
      </c>
      <c r="K22" s="117">
        <f t="shared" si="1"/>
        <v>34</v>
      </c>
      <c r="L22" s="33" t="s">
        <v>1</v>
      </c>
      <c r="M22" s="371">
        <v>16475</v>
      </c>
      <c r="N22" s="89">
        <f t="shared" si="2"/>
        <v>16765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18457</v>
      </c>
      <c r="D23" s="89">
        <f t="shared" si="6"/>
        <v>34189</v>
      </c>
      <c r="E23" s="52">
        <f t="shared" si="3"/>
        <v>90.537623859511427</v>
      </c>
      <c r="F23" s="52">
        <f t="shared" si="4"/>
        <v>53.98519991810231</v>
      </c>
      <c r="G23" s="62"/>
      <c r="H23" s="88">
        <v>852</v>
      </c>
      <c r="I23" s="3">
        <v>37</v>
      </c>
      <c r="J23" s="33" t="s">
        <v>37</v>
      </c>
      <c r="K23" s="117">
        <f t="shared" si="1"/>
        <v>3</v>
      </c>
      <c r="L23" s="33" t="s">
        <v>10</v>
      </c>
      <c r="M23" s="371">
        <v>35065</v>
      </c>
      <c r="N23" s="89">
        <f t="shared" si="2"/>
        <v>15567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16765</v>
      </c>
      <c r="D24" s="89">
        <f t="shared" si="6"/>
        <v>16844</v>
      </c>
      <c r="E24" s="52">
        <f t="shared" si="3"/>
        <v>101.76024279210924</v>
      </c>
      <c r="F24" s="52">
        <f t="shared" si="4"/>
        <v>99.530990263595342</v>
      </c>
      <c r="G24" s="62"/>
      <c r="H24" s="44">
        <v>340</v>
      </c>
      <c r="I24" s="3">
        <v>39</v>
      </c>
      <c r="J24" s="33" t="s">
        <v>39</v>
      </c>
      <c r="K24" s="117">
        <f t="shared" si="1"/>
        <v>25</v>
      </c>
      <c r="L24" s="33" t="s">
        <v>29</v>
      </c>
      <c r="M24" s="371">
        <v>10919</v>
      </c>
      <c r="N24" s="89">
        <f t="shared" si="2"/>
        <v>11248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15567</v>
      </c>
      <c r="D25" s="89">
        <f t="shared" si="6"/>
        <v>16451</v>
      </c>
      <c r="E25" s="52">
        <f t="shared" si="3"/>
        <v>44.394695565378584</v>
      </c>
      <c r="F25" s="52">
        <f t="shared" si="4"/>
        <v>94.626466476202054</v>
      </c>
      <c r="G25" s="72"/>
      <c r="H25" s="292">
        <v>328</v>
      </c>
      <c r="I25" s="3">
        <v>12</v>
      </c>
      <c r="J25" s="33" t="s">
        <v>18</v>
      </c>
      <c r="K25" s="117">
        <f t="shared" si="1"/>
        <v>13</v>
      </c>
      <c r="L25" s="33" t="s">
        <v>7</v>
      </c>
      <c r="M25" s="371">
        <v>10387</v>
      </c>
      <c r="N25" s="89">
        <f t="shared" si="2"/>
        <v>9532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29</v>
      </c>
      <c r="C26" s="202">
        <f t="shared" si="5"/>
        <v>11248</v>
      </c>
      <c r="D26" s="89">
        <f t="shared" si="6"/>
        <v>10797</v>
      </c>
      <c r="E26" s="52">
        <f t="shared" si="3"/>
        <v>103.01309643740268</v>
      </c>
      <c r="F26" s="52">
        <f t="shared" si="4"/>
        <v>104.17708622765582</v>
      </c>
      <c r="G26" s="62"/>
      <c r="H26" s="88">
        <v>263</v>
      </c>
      <c r="I26" s="3">
        <v>20</v>
      </c>
      <c r="J26" s="33" t="s">
        <v>24</v>
      </c>
      <c r="K26" s="117">
        <f t="shared" si="1"/>
        <v>40</v>
      </c>
      <c r="L26" s="33" t="s">
        <v>2</v>
      </c>
      <c r="M26" s="372">
        <v>10335</v>
      </c>
      <c r="N26" s="89">
        <f t="shared" si="2"/>
        <v>9052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2">
        <f t="shared" si="5"/>
        <v>9532</v>
      </c>
      <c r="D27" s="89">
        <f t="shared" si="6"/>
        <v>11013</v>
      </c>
      <c r="E27" s="52">
        <f t="shared" si="3"/>
        <v>91.768556849908549</v>
      </c>
      <c r="F27" s="52">
        <f t="shared" si="4"/>
        <v>86.552256424225916</v>
      </c>
      <c r="G27" s="62"/>
      <c r="H27" s="88">
        <v>257</v>
      </c>
      <c r="I27" s="3">
        <v>32</v>
      </c>
      <c r="J27" s="33" t="s">
        <v>35</v>
      </c>
      <c r="K27" s="117">
        <f t="shared" si="1"/>
        <v>2</v>
      </c>
      <c r="L27" s="33" t="s">
        <v>6</v>
      </c>
      <c r="M27" s="373">
        <v>12303</v>
      </c>
      <c r="N27" s="89">
        <f t="shared" si="2"/>
        <v>7359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</v>
      </c>
      <c r="C28" s="202">
        <f t="shared" si="5"/>
        <v>9052</v>
      </c>
      <c r="D28" s="89">
        <f t="shared" si="6"/>
        <v>11647</v>
      </c>
      <c r="E28" s="52">
        <f t="shared" si="3"/>
        <v>87.5858732462506</v>
      </c>
      <c r="F28" s="52">
        <f t="shared" si="4"/>
        <v>77.719584442345663</v>
      </c>
      <c r="G28" s="73"/>
      <c r="H28" s="44">
        <v>250</v>
      </c>
      <c r="I28" s="3">
        <v>10</v>
      </c>
      <c r="J28" s="33" t="s">
        <v>16</v>
      </c>
      <c r="K28" s="181">
        <f t="shared" si="1"/>
        <v>38</v>
      </c>
      <c r="L28" s="77" t="s">
        <v>38</v>
      </c>
      <c r="M28" s="373">
        <v>2668</v>
      </c>
      <c r="N28" s="167">
        <f t="shared" si="2"/>
        <v>5811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6</v>
      </c>
      <c r="C29" s="202">
        <f t="shared" si="5"/>
        <v>7359</v>
      </c>
      <c r="D29" s="89">
        <f t="shared" si="6"/>
        <v>8549</v>
      </c>
      <c r="E29" s="52">
        <f t="shared" si="3"/>
        <v>59.814679346500853</v>
      </c>
      <c r="F29" s="52">
        <f t="shared" si="4"/>
        <v>86.08024330331034</v>
      </c>
      <c r="G29" s="72"/>
      <c r="H29" s="88">
        <v>175</v>
      </c>
      <c r="I29" s="3">
        <v>4</v>
      </c>
      <c r="J29" s="33" t="s">
        <v>11</v>
      </c>
      <c r="K29" s="115"/>
      <c r="L29" s="115" t="s">
        <v>168</v>
      </c>
      <c r="M29" s="374">
        <v>190171</v>
      </c>
      <c r="N29" s="172">
        <f>SUM(H44)</f>
        <v>173521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5811</v>
      </c>
      <c r="D30" s="89">
        <f>SUM(L13)</f>
        <v>3163</v>
      </c>
      <c r="E30" s="57">
        <f t="shared" si="3"/>
        <v>217.80359820089953</v>
      </c>
      <c r="F30" s="63">
        <f t="shared" si="4"/>
        <v>183.71798925071135</v>
      </c>
      <c r="G30" s="75"/>
      <c r="H30" s="292">
        <v>137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173521</v>
      </c>
      <c r="D31" s="67">
        <f>SUM(L14)</f>
        <v>205413</v>
      </c>
      <c r="E31" s="70">
        <f>SUM(N29/M29*100)</f>
        <v>91.244721855593127</v>
      </c>
      <c r="F31" s="63">
        <f t="shared" si="4"/>
        <v>84.474205624765716</v>
      </c>
      <c r="G31" s="71"/>
      <c r="H31" s="88">
        <v>76</v>
      </c>
      <c r="I31" s="3">
        <v>5</v>
      </c>
      <c r="J31" s="33" t="s">
        <v>12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41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27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16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2</v>
      </c>
      <c r="I35" s="3">
        <v>29</v>
      </c>
      <c r="J35" s="33" t="s">
        <v>54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336">
        <v>1</v>
      </c>
      <c r="I37" s="3">
        <v>35</v>
      </c>
      <c r="J37" s="33" t="s">
        <v>36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27</v>
      </c>
      <c r="J41" s="33" t="s">
        <v>31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173521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189</v>
      </c>
      <c r="I48" s="3"/>
      <c r="J48" s="190" t="s">
        <v>90</v>
      </c>
      <c r="K48" s="3"/>
      <c r="L48" s="329" t="s">
        <v>188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98</v>
      </c>
      <c r="I49" s="3"/>
      <c r="J49" s="145" t="s">
        <v>9</v>
      </c>
      <c r="K49" s="3"/>
      <c r="L49" s="329" t="s">
        <v>173</v>
      </c>
      <c r="M49" s="82"/>
      <c r="R49" s="48"/>
      <c r="S49" s="26"/>
      <c r="T49" s="26"/>
      <c r="U49" s="26"/>
      <c r="V49" s="26"/>
    </row>
    <row r="50" spans="1:22" x14ac:dyDescent="0.15">
      <c r="H50" s="425">
        <v>28623</v>
      </c>
      <c r="I50" s="3">
        <v>16</v>
      </c>
      <c r="J50" s="33" t="s">
        <v>3</v>
      </c>
      <c r="K50" s="327">
        <f>SUM(I50)</f>
        <v>16</v>
      </c>
      <c r="L50" s="330">
        <v>26407</v>
      </c>
      <c r="M50" s="45"/>
      <c r="R50" s="48"/>
      <c r="S50" s="26"/>
      <c r="T50" s="26"/>
      <c r="U50" s="26"/>
      <c r="V50" s="26"/>
    </row>
    <row r="51" spans="1:22" x14ac:dyDescent="0.15">
      <c r="H51" s="44">
        <v>8298</v>
      </c>
      <c r="I51" s="3">
        <v>33</v>
      </c>
      <c r="J51" s="33" t="s">
        <v>0</v>
      </c>
      <c r="K51" s="327">
        <f t="shared" ref="K51:K59" si="7">SUM(I51)</f>
        <v>33</v>
      </c>
      <c r="L51" s="331">
        <v>11150</v>
      </c>
      <c r="M51" s="45"/>
      <c r="R51" s="48"/>
      <c r="S51" s="26"/>
      <c r="T51" s="26"/>
      <c r="U51" s="26"/>
      <c r="V51" s="26"/>
    </row>
    <row r="52" spans="1:22" ht="14.25" thickBot="1" x14ac:dyDescent="0.2">
      <c r="H52" s="88">
        <v>6570</v>
      </c>
      <c r="I52" s="3">
        <v>26</v>
      </c>
      <c r="J52" s="33" t="s">
        <v>30</v>
      </c>
      <c r="K52" s="327">
        <f t="shared" si="7"/>
        <v>26</v>
      </c>
      <c r="L52" s="331">
        <v>6157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185</v>
      </c>
      <c r="D53" s="59" t="s">
        <v>178</v>
      </c>
      <c r="E53" s="59" t="s">
        <v>51</v>
      </c>
      <c r="F53" s="59" t="s">
        <v>50</v>
      </c>
      <c r="G53" s="60" t="s">
        <v>52</v>
      </c>
      <c r="H53" s="88">
        <v>5994</v>
      </c>
      <c r="I53" s="3">
        <v>38</v>
      </c>
      <c r="J53" s="33" t="s">
        <v>38</v>
      </c>
      <c r="K53" s="327">
        <f t="shared" si="7"/>
        <v>38</v>
      </c>
      <c r="L53" s="331">
        <v>5106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28623</v>
      </c>
      <c r="D54" s="98">
        <f>SUM(L50)</f>
        <v>26407</v>
      </c>
      <c r="E54" s="52">
        <f t="shared" ref="E54:E63" si="8">SUM(N67/M67*100)</f>
        <v>125.03494670627293</v>
      </c>
      <c r="F54" s="52">
        <f t="shared" ref="F54:F61" si="9">SUM(C54/D54*100)</f>
        <v>108.3917143181732</v>
      </c>
      <c r="G54" s="62"/>
      <c r="H54" s="44">
        <v>3765</v>
      </c>
      <c r="I54" s="3">
        <v>34</v>
      </c>
      <c r="J54" s="33" t="s">
        <v>1</v>
      </c>
      <c r="K54" s="327">
        <f t="shared" si="7"/>
        <v>34</v>
      </c>
      <c r="L54" s="331">
        <v>4185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8298</v>
      </c>
      <c r="D55" s="98">
        <f t="shared" ref="D55:D63" si="11">SUM(L51)</f>
        <v>11150</v>
      </c>
      <c r="E55" s="52">
        <f t="shared" si="8"/>
        <v>128.85093167701865</v>
      </c>
      <c r="F55" s="52">
        <f t="shared" si="9"/>
        <v>74.421524663677133</v>
      </c>
      <c r="G55" s="62"/>
      <c r="H55" s="44">
        <v>1664</v>
      </c>
      <c r="I55" s="3">
        <v>25</v>
      </c>
      <c r="J55" s="33" t="s">
        <v>29</v>
      </c>
      <c r="K55" s="327">
        <f t="shared" si="7"/>
        <v>25</v>
      </c>
      <c r="L55" s="331">
        <v>877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6570</v>
      </c>
      <c r="D56" s="98">
        <f t="shared" si="11"/>
        <v>6157</v>
      </c>
      <c r="E56" s="52">
        <f t="shared" si="8"/>
        <v>83.833099400280716</v>
      </c>
      <c r="F56" s="52">
        <f t="shared" si="9"/>
        <v>106.70781224622381</v>
      </c>
      <c r="G56" s="62"/>
      <c r="H56" s="44">
        <v>1166</v>
      </c>
      <c r="I56" s="3">
        <v>40</v>
      </c>
      <c r="J56" s="33" t="s">
        <v>2</v>
      </c>
      <c r="K56" s="327">
        <f t="shared" si="7"/>
        <v>40</v>
      </c>
      <c r="L56" s="331">
        <v>1218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5994</v>
      </c>
      <c r="D57" s="98">
        <f t="shared" si="11"/>
        <v>5106</v>
      </c>
      <c r="E57" s="52">
        <f t="shared" si="8"/>
        <v>80.553689020292978</v>
      </c>
      <c r="F57" s="52">
        <f t="shared" si="9"/>
        <v>117.39130434782609</v>
      </c>
      <c r="G57" s="62"/>
      <c r="H57" s="88">
        <v>1069</v>
      </c>
      <c r="I57" s="3">
        <v>36</v>
      </c>
      <c r="J57" s="33" t="s">
        <v>5</v>
      </c>
      <c r="K57" s="327">
        <f t="shared" si="7"/>
        <v>36</v>
      </c>
      <c r="L57" s="331">
        <v>673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3765</v>
      </c>
      <c r="D58" s="98">
        <f t="shared" si="11"/>
        <v>4185</v>
      </c>
      <c r="E58" s="52">
        <f t="shared" si="8"/>
        <v>105.02092050209204</v>
      </c>
      <c r="F58" s="52">
        <f t="shared" si="9"/>
        <v>89.964157706093189</v>
      </c>
      <c r="G58" s="72"/>
      <c r="H58" s="44">
        <v>945</v>
      </c>
      <c r="I58" s="3">
        <v>14</v>
      </c>
      <c r="J58" s="33" t="s">
        <v>19</v>
      </c>
      <c r="K58" s="327">
        <f t="shared" si="7"/>
        <v>14</v>
      </c>
      <c r="L58" s="331">
        <v>1146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29</v>
      </c>
      <c r="C59" s="43">
        <f t="shared" si="10"/>
        <v>1664</v>
      </c>
      <c r="D59" s="98">
        <f t="shared" si="11"/>
        <v>877</v>
      </c>
      <c r="E59" s="52">
        <f t="shared" si="8"/>
        <v>69.740150880134109</v>
      </c>
      <c r="F59" s="52">
        <f t="shared" si="9"/>
        <v>189.73774230330673</v>
      </c>
      <c r="G59" s="62"/>
      <c r="H59" s="379">
        <v>827</v>
      </c>
      <c r="I59" s="14">
        <v>31</v>
      </c>
      <c r="J59" s="77" t="s">
        <v>105</v>
      </c>
      <c r="K59" s="328">
        <f t="shared" si="7"/>
        <v>31</v>
      </c>
      <c r="L59" s="332">
        <v>751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1166</v>
      </c>
      <c r="D60" s="98">
        <f t="shared" si="11"/>
        <v>1218</v>
      </c>
      <c r="E60" s="52">
        <f t="shared" si="8"/>
        <v>115.55996035678891</v>
      </c>
      <c r="F60" s="52">
        <f t="shared" si="9"/>
        <v>95.730706075533661</v>
      </c>
      <c r="G60" s="62"/>
      <c r="H60" s="419">
        <v>505</v>
      </c>
      <c r="I60" s="222">
        <v>24</v>
      </c>
      <c r="J60" s="382" t="s">
        <v>28</v>
      </c>
      <c r="K60" s="367" t="s">
        <v>8</v>
      </c>
      <c r="L60" s="376">
        <v>58984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5</v>
      </c>
      <c r="C61" s="43">
        <f t="shared" si="10"/>
        <v>1069</v>
      </c>
      <c r="D61" s="98">
        <f t="shared" si="11"/>
        <v>673</v>
      </c>
      <c r="E61" s="52">
        <f t="shared" si="8"/>
        <v>54.624425140521204</v>
      </c>
      <c r="F61" s="52">
        <f t="shared" si="9"/>
        <v>158.8410104011887</v>
      </c>
      <c r="G61" s="73"/>
      <c r="H61" s="44">
        <v>315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945</v>
      </c>
      <c r="D62" s="98">
        <f t="shared" si="11"/>
        <v>1146</v>
      </c>
      <c r="E62" s="52">
        <f t="shared" si="8"/>
        <v>100.85378868729988</v>
      </c>
      <c r="F62" s="52">
        <f>SUM(C62/D62*100)</f>
        <v>82.460732984293202</v>
      </c>
      <c r="G62" s="72"/>
      <c r="H62" s="44">
        <v>242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63</v>
      </c>
      <c r="C63" s="43">
        <f t="shared" si="10"/>
        <v>827</v>
      </c>
      <c r="D63" s="98">
        <f t="shared" si="11"/>
        <v>751</v>
      </c>
      <c r="E63" s="57">
        <f t="shared" si="8"/>
        <v>87.513227513227505</v>
      </c>
      <c r="F63" s="52">
        <f>SUM(C63/D63*100)</f>
        <v>110.11984021304926</v>
      </c>
      <c r="G63" s="75"/>
      <c r="H63" s="44">
        <v>106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60421</v>
      </c>
      <c r="D64" s="67">
        <f>SUM(L60)</f>
        <v>58984</v>
      </c>
      <c r="E64" s="70">
        <f>SUM(N77/M77*100)</f>
        <v>105.64958908900157</v>
      </c>
      <c r="F64" s="70">
        <f>SUM(C64/D64*100)</f>
        <v>102.43625389936253</v>
      </c>
      <c r="G64" s="71"/>
      <c r="H64" s="428">
        <v>97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90</v>
      </c>
      <c r="I65" s="3">
        <v>9</v>
      </c>
      <c r="J65" s="3" t="s">
        <v>164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69</v>
      </c>
      <c r="I66" s="3">
        <v>17</v>
      </c>
      <c r="J66" s="33" t="s">
        <v>21</v>
      </c>
      <c r="L66" s="191" t="s">
        <v>90</v>
      </c>
      <c r="M66" s="343" t="s">
        <v>68</v>
      </c>
      <c r="N66" s="42" t="s">
        <v>74</v>
      </c>
      <c r="R66" s="48"/>
      <c r="S66" s="26"/>
      <c r="T66" s="26"/>
      <c r="U66" s="26"/>
      <c r="V66" s="26"/>
    </row>
    <row r="67" spans="3:22" x14ac:dyDescent="0.15">
      <c r="C67" s="26"/>
      <c r="H67" s="44">
        <v>54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4">
        <v>22892</v>
      </c>
      <c r="N67" s="89">
        <f>SUM(H50)</f>
        <v>28623</v>
      </c>
      <c r="R67" s="48"/>
      <c r="S67" s="26"/>
      <c r="T67" s="26"/>
      <c r="U67" s="26"/>
      <c r="V67" s="26"/>
    </row>
    <row r="68" spans="3:22" x14ac:dyDescent="0.15">
      <c r="C68" s="26"/>
      <c r="H68" s="44">
        <v>18</v>
      </c>
      <c r="I68" s="3">
        <v>19</v>
      </c>
      <c r="J68" s="33" t="s">
        <v>23</v>
      </c>
      <c r="K68" s="3">
        <f t="shared" ref="K68:K76" si="12">SUM(I51)</f>
        <v>33</v>
      </c>
      <c r="L68" s="33" t="s">
        <v>0</v>
      </c>
      <c r="M68" s="395">
        <v>6440</v>
      </c>
      <c r="N68" s="89">
        <f t="shared" ref="N68:N76" si="13">SUM(H51)</f>
        <v>8298</v>
      </c>
      <c r="R68" s="48"/>
      <c r="S68" s="26"/>
      <c r="T68" s="26"/>
      <c r="U68" s="26"/>
      <c r="V68" s="26"/>
    </row>
    <row r="69" spans="3:22" x14ac:dyDescent="0.15">
      <c r="H69" s="44">
        <v>4</v>
      </c>
      <c r="I69" s="3">
        <v>23</v>
      </c>
      <c r="J69" s="33" t="s">
        <v>27</v>
      </c>
      <c r="K69" s="3">
        <f t="shared" si="12"/>
        <v>26</v>
      </c>
      <c r="L69" s="33" t="s">
        <v>30</v>
      </c>
      <c r="M69" s="395">
        <v>7837</v>
      </c>
      <c r="N69" s="89">
        <f t="shared" si="13"/>
        <v>6570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5">
        <v>7441</v>
      </c>
      <c r="N70" s="89">
        <f t="shared" si="13"/>
        <v>5994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3585</v>
      </c>
      <c r="N71" s="89">
        <f t="shared" si="13"/>
        <v>3765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25</v>
      </c>
      <c r="L72" s="33" t="s">
        <v>29</v>
      </c>
      <c r="M72" s="395">
        <v>2386</v>
      </c>
      <c r="N72" s="89">
        <f t="shared" si="13"/>
        <v>1664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5">
        <v>1009</v>
      </c>
      <c r="N73" s="89">
        <f t="shared" si="13"/>
        <v>1166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36</v>
      </c>
      <c r="L74" s="33" t="s">
        <v>5</v>
      </c>
      <c r="M74" s="395">
        <v>1957</v>
      </c>
      <c r="N74" s="89">
        <f t="shared" si="13"/>
        <v>1069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14</v>
      </c>
      <c r="L75" s="33" t="s">
        <v>19</v>
      </c>
      <c r="M75" s="395">
        <v>937</v>
      </c>
      <c r="N75" s="89">
        <f t="shared" si="13"/>
        <v>945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31</v>
      </c>
      <c r="L76" s="77" t="s">
        <v>63</v>
      </c>
      <c r="M76" s="396">
        <v>945</v>
      </c>
      <c r="N76" s="167">
        <f t="shared" si="13"/>
        <v>827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5" t="s">
        <v>61</v>
      </c>
      <c r="M77" s="297">
        <v>57190</v>
      </c>
      <c r="N77" s="172">
        <f>SUM(H90)</f>
        <v>60421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21</v>
      </c>
      <c r="J81" s="33" t="s">
        <v>71</v>
      </c>
      <c r="R81" s="48"/>
      <c r="S81" s="26"/>
      <c r="T81" s="26"/>
      <c r="U81" s="26"/>
      <c r="V81" s="26"/>
    </row>
    <row r="82" spans="8:22" x14ac:dyDescent="0.15">
      <c r="H82" s="292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60421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33" sqref="N33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69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194</v>
      </c>
      <c r="I2" s="3"/>
      <c r="J2" s="183" t="s">
        <v>69</v>
      </c>
      <c r="K2" s="81"/>
      <c r="L2" s="319" t="s">
        <v>193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98</v>
      </c>
      <c r="I3" s="3"/>
      <c r="J3" s="145" t="s">
        <v>9</v>
      </c>
      <c r="K3" s="81"/>
      <c r="L3" s="320" t="s">
        <v>98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38729</v>
      </c>
      <c r="I4" s="3">
        <v>33</v>
      </c>
      <c r="J4" s="161" t="s">
        <v>0</v>
      </c>
      <c r="K4" s="121">
        <f>SUM(I4)</f>
        <v>33</v>
      </c>
      <c r="L4" s="312">
        <v>22782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10834</v>
      </c>
      <c r="I5" s="3">
        <v>34</v>
      </c>
      <c r="J5" s="161" t="s">
        <v>1</v>
      </c>
      <c r="K5" s="121">
        <f t="shared" ref="K5:K13" si="0">SUM(I5)</f>
        <v>34</v>
      </c>
      <c r="L5" s="313">
        <v>10152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10357</v>
      </c>
      <c r="I6" s="3">
        <v>9</v>
      </c>
      <c r="J6" s="3" t="s">
        <v>163</v>
      </c>
      <c r="K6" s="121">
        <f t="shared" si="0"/>
        <v>9</v>
      </c>
      <c r="L6" s="313">
        <v>9996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292">
        <v>9650</v>
      </c>
      <c r="I7" s="3">
        <v>13</v>
      </c>
      <c r="J7" s="161" t="s">
        <v>7</v>
      </c>
      <c r="K7" s="121">
        <f t="shared" si="0"/>
        <v>13</v>
      </c>
      <c r="L7" s="313">
        <v>11664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6152</v>
      </c>
      <c r="I8" s="3">
        <v>24</v>
      </c>
      <c r="J8" s="161" t="s">
        <v>28</v>
      </c>
      <c r="K8" s="121">
        <f t="shared" si="0"/>
        <v>24</v>
      </c>
      <c r="L8" s="313">
        <v>5526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4526</v>
      </c>
      <c r="I9" s="3">
        <v>25</v>
      </c>
      <c r="J9" s="161" t="s">
        <v>29</v>
      </c>
      <c r="K9" s="121">
        <f t="shared" si="0"/>
        <v>25</v>
      </c>
      <c r="L9" s="313">
        <v>7909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2449</v>
      </c>
      <c r="I10" s="3">
        <v>12</v>
      </c>
      <c r="J10" s="161" t="s">
        <v>18</v>
      </c>
      <c r="K10" s="121">
        <f t="shared" si="0"/>
        <v>12</v>
      </c>
      <c r="L10" s="313">
        <v>2464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2017</v>
      </c>
      <c r="I11" s="3">
        <v>20</v>
      </c>
      <c r="J11" s="161" t="s">
        <v>24</v>
      </c>
      <c r="K11" s="121">
        <f t="shared" si="0"/>
        <v>20</v>
      </c>
      <c r="L11" s="313">
        <v>1100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1320</v>
      </c>
      <c r="I12" s="3">
        <v>40</v>
      </c>
      <c r="J12" s="161" t="s">
        <v>2</v>
      </c>
      <c r="K12" s="121">
        <f t="shared" si="0"/>
        <v>40</v>
      </c>
      <c r="L12" s="313">
        <v>583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1246</v>
      </c>
      <c r="I13" s="14">
        <v>36</v>
      </c>
      <c r="J13" s="163" t="s">
        <v>5</v>
      </c>
      <c r="K13" s="182">
        <f t="shared" si="0"/>
        <v>36</v>
      </c>
      <c r="L13" s="321">
        <v>1451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1124</v>
      </c>
      <c r="I14" s="222">
        <v>16</v>
      </c>
      <c r="J14" s="223" t="s">
        <v>3</v>
      </c>
      <c r="K14" s="81" t="s">
        <v>8</v>
      </c>
      <c r="L14" s="322">
        <v>82088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292">
        <v>1092</v>
      </c>
      <c r="I15" s="3">
        <v>17</v>
      </c>
      <c r="J15" s="161" t="s">
        <v>21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843</v>
      </c>
      <c r="I16" s="3">
        <v>22</v>
      </c>
      <c r="J16" s="161" t="s">
        <v>26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654</v>
      </c>
      <c r="I17" s="3">
        <v>1</v>
      </c>
      <c r="J17" s="161" t="s">
        <v>4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548</v>
      </c>
      <c r="I18" s="3">
        <v>18</v>
      </c>
      <c r="J18" s="161" t="s">
        <v>22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542</v>
      </c>
      <c r="I19" s="3">
        <v>21</v>
      </c>
      <c r="J19" s="161" t="s">
        <v>25</v>
      </c>
      <c r="L19" s="32" t="s">
        <v>69</v>
      </c>
      <c r="M19" s="93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533</v>
      </c>
      <c r="I20" s="3">
        <v>6</v>
      </c>
      <c r="J20" s="161" t="s">
        <v>13</v>
      </c>
      <c r="K20" s="121">
        <f>SUM(I4)</f>
        <v>33</v>
      </c>
      <c r="L20" s="161" t="s">
        <v>0</v>
      </c>
      <c r="M20" s="323">
        <v>43403</v>
      </c>
      <c r="N20" s="89">
        <f>SUM(H4)</f>
        <v>38729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185</v>
      </c>
      <c r="D21" s="59" t="s">
        <v>178</v>
      </c>
      <c r="E21" s="59" t="s">
        <v>41</v>
      </c>
      <c r="F21" s="59" t="s">
        <v>50</v>
      </c>
      <c r="G21" s="60" t="s">
        <v>52</v>
      </c>
      <c r="H21" s="88">
        <v>483</v>
      </c>
      <c r="I21" s="3">
        <v>26</v>
      </c>
      <c r="J21" s="161" t="s">
        <v>30</v>
      </c>
      <c r="K21" s="121">
        <f t="shared" ref="K21:K29" si="1">SUM(I5)</f>
        <v>34</v>
      </c>
      <c r="L21" s="161" t="s">
        <v>1</v>
      </c>
      <c r="M21" s="324">
        <v>10051</v>
      </c>
      <c r="N21" s="89">
        <f t="shared" ref="N21:N29" si="2">SUM(H5)</f>
        <v>10834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38729</v>
      </c>
      <c r="D22" s="98">
        <f>SUM(L4)</f>
        <v>22782</v>
      </c>
      <c r="E22" s="55">
        <f t="shared" ref="E22:E31" si="3">SUM(N20/M20*100)</f>
        <v>89.231159136465223</v>
      </c>
      <c r="F22" s="52">
        <f t="shared" ref="F22:F32" si="4">SUM(C22/D22*100)</f>
        <v>169.99824422789922</v>
      </c>
      <c r="G22" s="62"/>
      <c r="H22" s="88">
        <v>343</v>
      </c>
      <c r="I22" s="3">
        <v>31</v>
      </c>
      <c r="J22" s="3" t="s">
        <v>63</v>
      </c>
      <c r="K22" s="121">
        <f t="shared" si="1"/>
        <v>9</v>
      </c>
      <c r="L22" s="3" t="s">
        <v>163</v>
      </c>
      <c r="M22" s="324">
        <v>10471</v>
      </c>
      <c r="N22" s="89">
        <f t="shared" si="2"/>
        <v>10357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1</v>
      </c>
      <c r="C23" s="43">
        <f t="shared" ref="C23:C31" si="5">SUM(H5)</f>
        <v>10834</v>
      </c>
      <c r="D23" s="98">
        <f t="shared" ref="D23:D31" si="6">SUM(L5)</f>
        <v>10152</v>
      </c>
      <c r="E23" s="55">
        <f t="shared" si="3"/>
        <v>107.79026962491294</v>
      </c>
      <c r="F23" s="52">
        <f t="shared" si="4"/>
        <v>106.71788810086682</v>
      </c>
      <c r="G23" s="62"/>
      <c r="H23" s="88">
        <v>283</v>
      </c>
      <c r="I23" s="3">
        <v>38</v>
      </c>
      <c r="J23" s="161" t="s">
        <v>38</v>
      </c>
      <c r="K23" s="121">
        <f t="shared" si="1"/>
        <v>13</v>
      </c>
      <c r="L23" s="161" t="s">
        <v>7</v>
      </c>
      <c r="M23" s="324">
        <v>10101</v>
      </c>
      <c r="N23" s="89">
        <f t="shared" si="2"/>
        <v>9650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163</v>
      </c>
      <c r="C24" s="43">
        <f t="shared" si="5"/>
        <v>10357</v>
      </c>
      <c r="D24" s="98">
        <f t="shared" si="6"/>
        <v>9996</v>
      </c>
      <c r="E24" s="55">
        <f t="shared" si="3"/>
        <v>98.911278769936018</v>
      </c>
      <c r="F24" s="52">
        <f t="shared" si="4"/>
        <v>103.61144457783114</v>
      </c>
      <c r="G24" s="62"/>
      <c r="H24" s="88">
        <v>182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6053</v>
      </c>
      <c r="N24" s="89">
        <f t="shared" si="2"/>
        <v>6152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7</v>
      </c>
      <c r="C25" s="43">
        <f t="shared" si="5"/>
        <v>9650</v>
      </c>
      <c r="D25" s="98">
        <f t="shared" si="6"/>
        <v>11664</v>
      </c>
      <c r="E25" s="55">
        <f t="shared" si="3"/>
        <v>95.535095535095536</v>
      </c>
      <c r="F25" s="52">
        <f t="shared" si="4"/>
        <v>82.733196159122073</v>
      </c>
      <c r="G25" s="62"/>
      <c r="H25" s="88">
        <v>111</v>
      </c>
      <c r="I25" s="3">
        <v>11</v>
      </c>
      <c r="J25" s="161" t="s">
        <v>17</v>
      </c>
      <c r="K25" s="121">
        <f t="shared" si="1"/>
        <v>25</v>
      </c>
      <c r="L25" s="161" t="s">
        <v>29</v>
      </c>
      <c r="M25" s="324">
        <v>4519</v>
      </c>
      <c r="N25" s="89">
        <f t="shared" si="2"/>
        <v>4526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6152</v>
      </c>
      <c r="D26" s="98">
        <f t="shared" si="6"/>
        <v>5526</v>
      </c>
      <c r="E26" s="55">
        <f t="shared" si="3"/>
        <v>101.63555261853628</v>
      </c>
      <c r="F26" s="52">
        <f t="shared" si="4"/>
        <v>111.32826637712631</v>
      </c>
      <c r="G26" s="72"/>
      <c r="H26" s="88">
        <v>104</v>
      </c>
      <c r="I26" s="3">
        <v>2</v>
      </c>
      <c r="J26" s="161" t="s">
        <v>6</v>
      </c>
      <c r="K26" s="121">
        <f t="shared" si="1"/>
        <v>12</v>
      </c>
      <c r="L26" s="161" t="s">
        <v>18</v>
      </c>
      <c r="M26" s="324">
        <v>2844</v>
      </c>
      <c r="N26" s="89">
        <f t="shared" si="2"/>
        <v>2449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4526</v>
      </c>
      <c r="D27" s="98">
        <f t="shared" si="6"/>
        <v>7909</v>
      </c>
      <c r="E27" s="55">
        <f t="shared" si="3"/>
        <v>100.15490152688649</v>
      </c>
      <c r="F27" s="52">
        <f t="shared" si="4"/>
        <v>57.225945125806042</v>
      </c>
      <c r="G27" s="76"/>
      <c r="H27" s="88">
        <v>24</v>
      </c>
      <c r="I27" s="3">
        <v>5</v>
      </c>
      <c r="J27" s="161" t="s">
        <v>12</v>
      </c>
      <c r="K27" s="121">
        <f t="shared" si="1"/>
        <v>20</v>
      </c>
      <c r="L27" s="161" t="s">
        <v>24</v>
      </c>
      <c r="M27" s="324">
        <v>2414</v>
      </c>
      <c r="N27" s="89">
        <f t="shared" si="2"/>
        <v>2017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18</v>
      </c>
      <c r="C28" s="43">
        <f t="shared" si="5"/>
        <v>2449</v>
      </c>
      <c r="D28" s="98">
        <f t="shared" si="6"/>
        <v>2464</v>
      </c>
      <c r="E28" s="55">
        <f t="shared" si="3"/>
        <v>86.111111111111114</v>
      </c>
      <c r="F28" s="52">
        <f t="shared" si="4"/>
        <v>99.391233766233768</v>
      </c>
      <c r="G28" s="62"/>
      <c r="H28" s="88">
        <v>15</v>
      </c>
      <c r="I28" s="3">
        <v>27</v>
      </c>
      <c r="J28" s="161" t="s">
        <v>31</v>
      </c>
      <c r="K28" s="121">
        <f t="shared" si="1"/>
        <v>40</v>
      </c>
      <c r="L28" s="161" t="s">
        <v>2</v>
      </c>
      <c r="M28" s="324">
        <v>1231</v>
      </c>
      <c r="N28" s="89">
        <f t="shared" si="2"/>
        <v>1320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24</v>
      </c>
      <c r="C29" s="43">
        <f t="shared" si="5"/>
        <v>2017</v>
      </c>
      <c r="D29" s="98">
        <f t="shared" si="6"/>
        <v>1100</v>
      </c>
      <c r="E29" s="55">
        <f t="shared" si="3"/>
        <v>83.554266777133392</v>
      </c>
      <c r="F29" s="52">
        <f t="shared" si="4"/>
        <v>183.36363636363637</v>
      </c>
      <c r="G29" s="73"/>
      <c r="H29" s="88">
        <v>13</v>
      </c>
      <c r="I29" s="3">
        <v>29</v>
      </c>
      <c r="J29" s="161" t="s">
        <v>54</v>
      </c>
      <c r="K29" s="182">
        <f t="shared" si="1"/>
        <v>36</v>
      </c>
      <c r="L29" s="163" t="s">
        <v>5</v>
      </c>
      <c r="M29" s="325">
        <v>1098</v>
      </c>
      <c r="N29" s="89">
        <f t="shared" si="2"/>
        <v>1246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</v>
      </c>
      <c r="C30" s="43">
        <f t="shared" si="5"/>
        <v>1320</v>
      </c>
      <c r="D30" s="98">
        <f t="shared" si="6"/>
        <v>583</v>
      </c>
      <c r="E30" s="55">
        <f t="shared" si="3"/>
        <v>107.22989439480098</v>
      </c>
      <c r="F30" s="52">
        <f t="shared" si="4"/>
        <v>226.41509433962264</v>
      </c>
      <c r="G30" s="72"/>
      <c r="H30" s="292">
        <v>10</v>
      </c>
      <c r="I30" s="3">
        <v>32</v>
      </c>
      <c r="J30" s="161" t="s">
        <v>35</v>
      </c>
      <c r="K30" s="115"/>
      <c r="L30" s="335" t="s">
        <v>106</v>
      </c>
      <c r="M30" s="326">
        <v>100223</v>
      </c>
      <c r="N30" s="89">
        <f>SUM(H44)</f>
        <v>94189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5</v>
      </c>
      <c r="C31" s="43">
        <f t="shared" si="5"/>
        <v>1246</v>
      </c>
      <c r="D31" s="98">
        <f t="shared" si="6"/>
        <v>1451</v>
      </c>
      <c r="E31" s="56">
        <f t="shared" si="3"/>
        <v>113.47905282331512</v>
      </c>
      <c r="F31" s="63">
        <f t="shared" si="4"/>
        <v>85.871812543073744</v>
      </c>
      <c r="G31" s="75"/>
      <c r="H31" s="88">
        <v>5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94189</v>
      </c>
      <c r="D32" s="67">
        <f>SUM(L14)</f>
        <v>82088</v>
      </c>
      <c r="E32" s="68">
        <f>SUM(N30/M30*100)</f>
        <v>93.979425880286954</v>
      </c>
      <c r="F32" s="63">
        <f t="shared" si="4"/>
        <v>114.74149693012376</v>
      </c>
      <c r="G32" s="71"/>
      <c r="H32" s="89">
        <v>0</v>
      </c>
      <c r="I32" s="3">
        <v>3</v>
      </c>
      <c r="J32" s="161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7</v>
      </c>
      <c r="J33" s="161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8</v>
      </c>
      <c r="J34" s="161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10</v>
      </c>
      <c r="J35" s="161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15</v>
      </c>
      <c r="J36" s="161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19</v>
      </c>
      <c r="J37" s="161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23</v>
      </c>
      <c r="J38" s="161" t="s">
        <v>27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292">
        <v>0</v>
      </c>
      <c r="I39" s="3">
        <v>28</v>
      </c>
      <c r="J39" s="161" t="s">
        <v>32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292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94189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189</v>
      </c>
      <c r="I48" s="3"/>
      <c r="J48" s="179" t="s">
        <v>103</v>
      </c>
      <c r="K48" s="81"/>
      <c r="L48" s="299" t="s">
        <v>193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98</v>
      </c>
      <c r="I49" s="3"/>
      <c r="J49" s="145" t="s">
        <v>9</v>
      </c>
      <c r="K49" s="99"/>
      <c r="L49" s="95" t="s">
        <v>98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410">
        <v>292605</v>
      </c>
      <c r="I50" s="161">
        <v>17</v>
      </c>
      <c r="J50" s="161" t="s">
        <v>21</v>
      </c>
      <c r="K50" s="124">
        <f>SUM(I50)</f>
        <v>17</v>
      </c>
      <c r="L50" s="300">
        <v>290292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195">
        <v>105770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91711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292">
        <v>23220</v>
      </c>
      <c r="I52" s="161">
        <v>16</v>
      </c>
      <c r="J52" s="161" t="s">
        <v>3</v>
      </c>
      <c r="K52" s="124">
        <f t="shared" si="7"/>
        <v>16</v>
      </c>
      <c r="L52" s="300">
        <v>27445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17907</v>
      </c>
      <c r="I53" s="161">
        <v>26</v>
      </c>
      <c r="J53" s="161" t="s">
        <v>30</v>
      </c>
      <c r="K53" s="124">
        <f t="shared" si="7"/>
        <v>26</v>
      </c>
      <c r="L53" s="300">
        <v>18560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185</v>
      </c>
      <c r="D54" s="59" t="s">
        <v>178</v>
      </c>
      <c r="E54" s="59" t="s">
        <v>41</v>
      </c>
      <c r="F54" s="59" t="s">
        <v>50</v>
      </c>
      <c r="G54" s="60" t="s">
        <v>52</v>
      </c>
      <c r="H54" s="88">
        <v>15414</v>
      </c>
      <c r="I54" s="161">
        <v>24</v>
      </c>
      <c r="J54" s="161" t="s">
        <v>28</v>
      </c>
      <c r="K54" s="124">
        <f t="shared" si="7"/>
        <v>24</v>
      </c>
      <c r="L54" s="300">
        <v>13747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292605</v>
      </c>
      <c r="D55" s="5">
        <f t="shared" ref="D55:D64" si="8">SUM(L50)</f>
        <v>290292</v>
      </c>
      <c r="E55" s="52">
        <f>SUM(N66/M66*100)</f>
        <v>68.706457498291769</v>
      </c>
      <c r="F55" s="52">
        <f t="shared" ref="F55:F65" si="9">SUM(C55/D55*100)</f>
        <v>100.79678392790707</v>
      </c>
      <c r="G55" s="62"/>
      <c r="H55" s="88">
        <v>13863</v>
      </c>
      <c r="I55" s="161">
        <v>40</v>
      </c>
      <c r="J55" s="161" t="s">
        <v>2</v>
      </c>
      <c r="K55" s="124">
        <f t="shared" si="7"/>
        <v>40</v>
      </c>
      <c r="L55" s="300">
        <v>11112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105770</v>
      </c>
      <c r="D56" s="5">
        <f t="shared" si="8"/>
        <v>91711</v>
      </c>
      <c r="E56" s="52">
        <f t="shared" ref="E56:E65" si="11">SUM(N67/M67*100)</f>
        <v>94.117333001130092</v>
      </c>
      <c r="F56" s="52">
        <f t="shared" si="9"/>
        <v>115.32967691988965</v>
      </c>
      <c r="G56" s="62"/>
      <c r="H56" s="292">
        <v>12256</v>
      </c>
      <c r="I56" s="161">
        <v>37</v>
      </c>
      <c r="J56" s="161" t="s">
        <v>37</v>
      </c>
      <c r="K56" s="124">
        <f t="shared" si="7"/>
        <v>37</v>
      </c>
      <c r="L56" s="300">
        <v>8353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23220</v>
      </c>
      <c r="D57" s="5">
        <f t="shared" si="8"/>
        <v>27445</v>
      </c>
      <c r="E57" s="52">
        <f t="shared" si="11"/>
        <v>111.06859274849326</v>
      </c>
      <c r="F57" s="52">
        <f t="shared" si="9"/>
        <v>84.605574785935517</v>
      </c>
      <c r="G57" s="62"/>
      <c r="H57" s="88">
        <v>8855</v>
      </c>
      <c r="I57" s="161">
        <v>25</v>
      </c>
      <c r="J57" s="161" t="s">
        <v>29</v>
      </c>
      <c r="K57" s="124">
        <f t="shared" si="7"/>
        <v>25</v>
      </c>
      <c r="L57" s="300">
        <v>10387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30</v>
      </c>
      <c r="C58" s="43">
        <f t="shared" si="10"/>
        <v>17907</v>
      </c>
      <c r="D58" s="5">
        <f t="shared" si="8"/>
        <v>18560</v>
      </c>
      <c r="E58" s="52">
        <f t="shared" si="11"/>
        <v>97.809700677299531</v>
      </c>
      <c r="F58" s="52">
        <f t="shared" si="9"/>
        <v>96.481681034482762</v>
      </c>
      <c r="G58" s="62"/>
      <c r="H58" s="379">
        <v>8189</v>
      </c>
      <c r="I58" s="163">
        <v>38</v>
      </c>
      <c r="J58" s="163" t="s">
        <v>38</v>
      </c>
      <c r="K58" s="124">
        <f t="shared" si="7"/>
        <v>38</v>
      </c>
      <c r="L58" s="298">
        <v>12202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28</v>
      </c>
      <c r="C59" s="43">
        <f t="shared" si="10"/>
        <v>15414</v>
      </c>
      <c r="D59" s="5">
        <f t="shared" si="8"/>
        <v>13747</v>
      </c>
      <c r="E59" s="52">
        <f t="shared" si="11"/>
        <v>100.11691348402184</v>
      </c>
      <c r="F59" s="52">
        <f t="shared" si="9"/>
        <v>112.12628209791227</v>
      </c>
      <c r="G59" s="72"/>
      <c r="H59" s="433">
        <v>5498</v>
      </c>
      <c r="I59" s="163">
        <v>34</v>
      </c>
      <c r="J59" s="163" t="s">
        <v>1</v>
      </c>
      <c r="K59" s="124">
        <f t="shared" si="7"/>
        <v>34</v>
      </c>
      <c r="L59" s="298">
        <v>5525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</v>
      </c>
      <c r="C60" s="43">
        <f t="shared" si="10"/>
        <v>13863</v>
      </c>
      <c r="D60" s="5">
        <f t="shared" si="8"/>
        <v>11112</v>
      </c>
      <c r="E60" s="52">
        <f t="shared" si="11"/>
        <v>95.521256804244473</v>
      </c>
      <c r="F60" s="52">
        <f t="shared" si="9"/>
        <v>124.75701943844493</v>
      </c>
      <c r="G60" s="62"/>
      <c r="H60" s="386">
        <v>3454</v>
      </c>
      <c r="I60" s="223">
        <v>33</v>
      </c>
      <c r="J60" s="223" t="s">
        <v>0</v>
      </c>
      <c r="K60" s="81" t="s">
        <v>8</v>
      </c>
      <c r="L60" s="413">
        <v>505051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37</v>
      </c>
      <c r="C61" s="43">
        <f t="shared" si="10"/>
        <v>12256</v>
      </c>
      <c r="D61" s="5">
        <f t="shared" si="8"/>
        <v>8353</v>
      </c>
      <c r="E61" s="52">
        <f t="shared" si="11"/>
        <v>125.15061778821608</v>
      </c>
      <c r="F61" s="52">
        <f t="shared" si="9"/>
        <v>146.72572728361069</v>
      </c>
      <c r="G61" s="62"/>
      <c r="H61" s="88">
        <v>2722</v>
      </c>
      <c r="I61" s="161">
        <v>15</v>
      </c>
      <c r="J61" s="161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8855</v>
      </c>
      <c r="D62" s="5">
        <f t="shared" si="8"/>
        <v>10387</v>
      </c>
      <c r="E62" s="52">
        <f t="shared" si="11"/>
        <v>102.63096893834029</v>
      </c>
      <c r="F62" s="52">
        <f t="shared" si="9"/>
        <v>85.250794262058335</v>
      </c>
      <c r="G62" s="73"/>
      <c r="H62" s="88">
        <v>1921</v>
      </c>
      <c r="I62" s="161">
        <v>14</v>
      </c>
      <c r="J62" s="161" t="s">
        <v>19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38</v>
      </c>
      <c r="C63" s="43">
        <f t="shared" si="10"/>
        <v>8189</v>
      </c>
      <c r="D63" s="5">
        <f t="shared" si="8"/>
        <v>12202</v>
      </c>
      <c r="E63" s="52">
        <f t="shared" si="11"/>
        <v>89.001195522225842</v>
      </c>
      <c r="F63" s="52">
        <f t="shared" si="9"/>
        <v>67.111948860842489</v>
      </c>
      <c r="G63" s="72"/>
      <c r="H63" s="88">
        <v>1745</v>
      </c>
      <c r="I63" s="161">
        <v>30</v>
      </c>
      <c r="J63" s="161" t="s">
        <v>97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1</v>
      </c>
      <c r="C64" s="43">
        <f t="shared" si="10"/>
        <v>5498</v>
      </c>
      <c r="D64" s="5">
        <f t="shared" si="8"/>
        <v>5525</v>
      </c>
      <c r="E64" s="57">
        <f t="shared" si="11"/>
        <v>101.96587537091987</v>
      </c>
      <c r="F64" s="52">
        <f t="shared" si="9"/>
        <v>99.511312217194572</v>
      </c>
      <c r="G64" s="75"/>
      <c r="H64" s="123">
        <v>1706</v>
      </c>
      <c r="I64" s="161">
        <v>39</v>
      </c>
      <c r="J64" s="161" t="s">
        <v>39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519635</v>
      </c>
      <c r="D65" s="67">
        <f>SUM(L60)</f>
        <v>505051</v>
      </c>
      <c r="E65" s="70">
        <f t="shared" si="11"/>
        <v>77.949771086723032</v>
      </c>
      <c r="F65" s="70">
        <f t="shared" si="9"/>
        <v>102.88762917012342</v>
      </c>
      <c r="G65" s="71"/>
      <c r="H65" s="89">
        <v>1068</v>
      </c>
      <c r="I65" s="161">
        <v>21</v>
      </c>
      <c r="J65" s="161" t="s">
        <v>25</v>
      </c>
      <c r="L65" s="192" t="s">
        <v>103</v>
      </c>
      <c r="M65" s="142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 x14ac:dyDescent="0.15">
      <c r="H66" s="88">
        <v>906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1">
        <v>425877</v>
      </c>
      <c r="N66" s="89">
        <f>SUM(H50)</f>
        <v>292605</v>
      </c>
      <c r="R66" s="48"/>
      <c r="S66" s="26"/>
      <c r="T66" s="26"/>
      <c r="U66" s="26"/>
      <c r="V66" s="26"/>
    </row>
    <row r="67" spans="1:22" ht="13.5" customHeight="1" x14ac:dyDescent="0.15">
      <c r="H67" s="88">
        <v>899</v>
      </c>
      <c r="I67" s="161">
        <v>29</v>
      </c>
      <c r="J67" s="161" t="s">
        <v>54</v>
      </c>
      <c r="K67" s="117">
        <f t="shared" ref="K67:K75" si="12">SUM(I51)</f>
        <v>36</v>
      </c>
      <c r="L67" s="161" t="s">
        <v>5</v>
      </c>
      <c r="M67" s="309">
        <v>112381</v>
      </c>
      <c r="N67" s="89">
        <f t="shared" ref="N67:N75" si="13">SUM(H51)</f>
        <v>105770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872</v>
      </c>
      <c r="I68" s="161">
        <v>1</v>
      </c>
      <c r="J68" s="161" t="s">
        <v>4</v>
      </c>
      <c r="K68" s="117">
        <f t="shared" si="12"/>
        <v>16</v>
      </c>
      <c r="L68" s="161" t="s">
        <v>3</v>
      </c>
      <c r="M68" s="309">
        <v>20906</v>
      </c>
      <c r="N68" s="89">
        <f t="shared" si="13"/>
        <v>23220</v>
      </c>
      <c r="R68" s="48"/>
      <c r="S68" s="26"/>
      <c r="T68" s="26"/>
      <c r="U68" s="26"/>
      <c r="V68" s="26"/>
    </row>
    <row r="69" spans="1:22" ht="13.5" customHeight="1" x14ac:dyDescent="0.15">
      <c r="H69" s="88">
        <v>337</v>
      </c>
      <c r="I69" s="161">
        <v>13</v>
      </c>
      <c r="J69" s="161" t="s">
        <v>7</v>
      </c>
      <c r="K69" s="117">
        <f t="shared" si="12"/>
        <v>26</v>
      </c>
      <c r="L69" s="161" t="s">
        <v>30</v>
      </c>
      <c r="M69" s="309">
        <v>18308</v>
      </c>
      <c r="N69" s="89">
        <f t="shared" si="13"/>
        <v>17907</v>
      </c>
      <c r="R69" s="48"/>
      <c r="S69" s="26"/>
      <c r="T69" s="26"/>
      <c r="U69" s="26"/>
      <c r="V69" s="26"/>
    </row>
    <row r="70" spans="1:22" ht="13.5" customHeight="1" x14ac:dyDescent="0.15">
      <c r="H70" s="88">
        <v>105</v>
      </c>
      <c r="I70" s="161">
        <v>23</v>
      </c>
      <c r="J70" s="161" t="s">
        <v>27</v>
      </c>
      <c r="K70" s="117">
        <f t="shared" si="12"/>
        <v>24</v>
      </c>
      <c r="L70" s="161" t="s">
        <v>28</v>
      </c>
      <c r="M70" s="309">
        <v>15396</v>
      </c>
      <c r="N70" s="89">
        <f t="shared" si="13"/>
        <v>15414</v>
      </c>
      <c r="R70" s="48"/>
      <c r="S70" s="26"/>
      <c r="T70" s="26"/>
      <c r="U70" s="26"/>
      <c r="V70" s="26"/>
    </row>
    <row r="71" spans="1:22" ht="13.5" customHeight="1" x14ac:dyDescent="0.15">
      <c r="H71" s="88">
        <v>100</v>
      </c>
      <c r="I71" s="161">
        <v>9</v>
      </c>
      <c r="J71" s="3" t="s">
        <v>163</v>
      </c>
      <c r="K71" s="117">
        <f t="shared" si="12"/>
        <v>40</v>
      </c>
      <c r="L71" s="161" t="s">
        <v>2</v>
      </c>
      <c r="M71" s="309">
        <v>14513</v>
      </c>
      <c r="N71" s="89">
        <f t="shared" si="13"/>
        <v>13863</v>
      </c>
      <c r="R71" s="48"/>
      <c r="S71" s="26"/>
      <c r="T71" s="26"/>
      <c r="U71" s="26"/>
      <c r="V71" s="26"/>
    </row>
    <row r="72" spans="1:22" ht="13.5" customHeight="1" x14ac:dyDescent="0.15">
      <c r="H72" s="88">
        <v>88</v>
      </c>
      <c r="I72" s="161">
        <v>22</v>
      </c>
      <c r="J72" s="161" t="s">
        <v>26</v>
      </c>
      <c r="K72" s="117">
        <f t="shared" si="12"/>
        <v>37</v>
      </c>
      <c r="L72" s="161" t="s">
        <v>37</v>
      </c>
      <c r="M72" s="309">
        <v>9793</v>
      </c>
      <c r="N72" s="89">
        <f t="shared" si="13"/>
        <v>12256</v>
      </c>
      <c r="R72" s="48"/>
      <c r="S72" s="26"/>
      <c r="T72" s="26"/>
      <c r="U72" s="26"/>
      <c r="V72" s="26"/>
    </row>
    <row r="73" spans="1:22" ht="13.5" customHeight="1" x14ac:dyDescent="0.15">
      <c r="H73" s="88">
        <v>69</v>
      </c>
      <c r="I73" s="161">
        <v>27</v>
      </c>
      <c r="J73" s="161" t="s">
        <v>31</v>
      </c>
      <c r="K73" s="117">
        <f t="shared" si="12"/>
        <v>25</v>
      </c>
      <c r="L73" s="161" t="s">
        <v>29</v>
      </c>
      <c r="M73" s="309">
        <v>8628</v>
      </c>
      <c r="N73" s="89">
        <f t="shared" si="13"/>
        <v>8855</v>
      </c>
      <c r="R73" s="48"/>
      <c r="S73" s="26"/>
      <c r="T73" s="26"/>
      <c r="U73" s="26"/>
      <c r="V73" s="26"/>
    </row>
    <row r="74" spans="1:22" ht="13.5" customHeight="1" x14ac:dyDescent="0.15">
      <c r="H74" s="88">
        <v>37</v>
      </c>
      <c r="I74" s="161">
        <v>4</v>
      </c>
      <c r="J74" s="161" t="s">
        <v>11</v>
      </c>
      <c r="K74" s="117">
        <f t="shared" si="12"/>
        <v>38</v>
      </c>
      <c r="L74" s="163" t="s">
        <v>38</v>
      </c>
      <c r="M74" s="310">
        <v>9201</v>
      </c>
      <c r="N74" s="89">
        <f t="shared" si="13"/>
        <v>8189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23</v>
      </c>
      <c r="I75" s="161">
        <v>28</v>
      </c>
      <c r="J75" s="161" t="s">
        <v>32</v>
      </c>
      <c r="K75" s="117">
        <f t="shared" si="12"/>
        <v>34</v>
      </c>
      <c r="L75" s="163" t="s">
        <v>1</v>
      </c>
      <c r="M75" s="310">
        <v>5392</v>
      </c>
      <c r="N75" s="167">
        <f t="shared" si="13"/>
        <v>5498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6</v>
      </c>
      <c r="I76" s="161">
        <v>18</v>
      </c>
      <c r="J76" s="161" t="s">
        <v>22</v>
      </c>
      <c r="K76" s="3"/>
      <c r="L76" s="335" t="s">
        <v>106</v>
      </c>
      <c r="M76" s="340">
        <v>666628</v>
      </c>
      <c r="N76" s="172">
        <f>SUM(H90)</f>
        <v>519635</v>
      </c>
      <c r="R76" s="48"/>
      <c r="S76" s="26"/>
      <c r="T76" s="26"/>
      <c r="U76" s="26"/>
      <c r="V76" s="26"/>
    </row>
    <row r="77" spans="1:22" ht="13.5" customHeight="1" x14ac:dyDescent="0.15">
      <c r="H77" s="88">
        <v>0</v>
      </c>
      <c r="I77" s="161">
        <v>2</v>
      </c>
      <c r="J77" s="161" t="s">
        <v>6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0</v>
      </c>
      <c r="I78" s="161">
        <v>3</v>
      </c>
      <c r="J78" s="161" t="s">
        <v>10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5</v>
      </c>
      <c r="J79" s="161" t="s">
        <v>12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6</v>
      </c>
      <c r="J80" s="161" t="s">
        <v>13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10">
        <v>0</v>
      </c>
      <c r="I81" s="161">
        <v>7</v>
      </c>
      <c r="J81" s="161" t="s">
        <v>14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8</v>
      </c>
      <c r="J82" s="161" t="s">
        <v>15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10</v>
      </c>
      <c r="J83" s="161" t="s">
        <v>16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11</v>
      </c>
      <c r="J84" s="161" t="s">
        <v>17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519635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33" sqref="N3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208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185</v>
      </c>
      <c r="O1" s="405"/>
      <c r="Q1" s="282" t="s">
        <v>178</v>
      </c>
    </row>
    <row r="2" spans="1:19" ht="13.5" customHeight="1" x14ac:dyDescent="0.15">
      <c r="H2" s="3"/>
      <c r="I2" s="145" t="s">
        <v>9</v>
      </c>
      <c r="J2" s="8" t="s">
        <v>67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472367</v>
      </c>
      <c r="K3" s="198">
        <v>1</v>
      </c>
      <c r="L3" s="3">
        <f>SUM(H3)</f>
        <v>17</v>
      </c>
      <c r="M3" s="161" t="s">
        <v>21</v>
      </c>
      <c r="N3" s="13">
        <f>SUM(J3)</f>
        <v>472367</v>
      </c>
      <c r="O3" s="3">
        <f>SUM(H3)</f>
        <v>17</v>
      </c>
      <c r="P3" s="161" t="s">
        <v>21</v>
      </c>
      <c r="Q3" s="199">
        <v>329497</v>
      </c>
      <c r="R3" s="403"/>
      <c r="S3" s="404"/>
    </row>
    <row r="4" spans="1:19" ht="13.5" customHeight="1" x14ac:dyDescent="0.15">
      <c r="H4" s="3">
        <v>36</v>
      </c>
      <c r="I4" s="161" t="s">
        <v>5</v>
      </c>
      <c r="J4" s="13">
        <v>145698</v>
      </c>
      <c r="K4" s="198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145698</v>
      </c>
      <c r="O4" s="3">
        <f t="shared" ref="O4:O12" si="2">SUM(H4)</f>
        <v>36</v>
      </c>
      <c r="P4" s="161" t="s">
        <v>5</v>
      </c>
      <c r="Q4" s="86">
        <v>134823</v>
      </c>
      <c r="R4" s="403"/>
      <c r="S4" s="404"/>
    </row>
    <row r="5" spans="1:19" ht="13.5" customHeight="1" x14ac:dyDescent="0.15">
      <c r="H5" s="3">
        <v>26</v>
      </c>
      <c r="I5" s="161" t="s">
        <v>30</v>
      </c>
      <c r="J5" s="13">
        <v>135742</v>
      </c>
      <c r="K5" s="198">
        <v>3</v>
      </c>
      <c r="L5" s="3">
        <f t="shared" si="0"/>
        <v>26</v>
      </c>
      <c r="M5" s="161" t="s">
        <v>30</v>
      </c>
      <c r="N5" s="13">
        <f t="shared" si="1"/>
        <v>135742</v>
      </c>
      <c r="O5" s="3">
        <f t="shared" si="2"/>
        <v>26</v>
      </c>
      <c r="P5" s="161" t="s">
        <v>30</v>
      </c>
      <c r="Q5" s="86">
        <v>140712</v>
      </c>
    </row>
    <row r="6" spans="1:19" ht="13.5" customHeight="1" x14ac:dyDescent="0.15">
      <c r="H6" s="3">
        <v>31</v>
      </c>
      <c r="I6" s="161" t="s">
        <v>63</v>
      </c>
      <c r="J6" s="220">
        <v>92333</v>
      </c>
      <c r="K6" s="198">
        <v>4</v>
      </c>
      <c r="L6" s="3">
        <f t="shared" si="0"/>
        <v>31</v>
      </c>
      <c r="M6" s="161" t="s">
        <v>63</v>
      </c>
      <c r="N6" s="13">
        <f t="shared" si="1"/>
        <v>92333</v>
      </c>
      <c r="O6" s="3">
        <f t="shared" si="2"/>
        <v>31</v>
      </c>
      <c r="P6" s="161" t="s">
        <v>63</v>
      </c>
      <c r="Q6" s="86">
        <v>89995</v>
      </c>
    </row>
    <row r="7" spans="1:19" ht="13.5" customHeight="1" x14ac:dyDescent="0.15">
      <c r="H7" s="3">
        <v>33</v>
      </c>
      <c r="I7" s="161" t="s">
        <v>0</v>
      </c>
      <c r="J7" s="220">
        <v>78237</v>
      </c>
      <c r="K7" s="198">
        <v>5</v>
      </c>
      <c r="L7" s="3">
        <f t="shared" si="0"/>
        <v>33</v>
      </c>
      <c r="M7" s="161" t="s">
        <v>0</v>
      </c>
      <c r="N7" s="13">
        <f t="shared" si="1"/>
        <v>78237</v>
      </c>
      <c r="O7" s="3">
        <f t="shared" si="2"/>
        <v>33</v>
      </c>
      <c r="P7" s="161" t="s">
        <v>0</v>
      </c>
      <c r="Q7" s="86">
        <v>69723</v>
      </c>
    </row>
    <row r="8" spans="1:19" ht="13.5" customHeight="1" x14ac:dyDescent="0.15">
      <c r="H8" s="33">
        <v>40</v>
      </c>
      <c r="I8" s="161" t="s">
        <v>2</v>
      </c>
      <c r="J8" s="13">
        <v>68552</v>
      </c>
      <c r="K8" s="198">
        <v>6</v>
      </c>
      <c r="L8" s="3">
        <f t="shared" si="0"/>
        <v>40</v>
      </c>
      <c r="M8" s="161" t="s">
        <v>2</v>
      </c>
      <c r="N8" s="13">
        <f t="shared" si="1"/>
        <v>68552</v>
      </c>
      <c r="O8" s="3">
        <f t="shared" si="2"/>
        <v>40</v>
      </c>
      <c r="P8" s="161" t="s">
        <v>2</v>
      </c>
      <c r="Q8" s="86">
        <v>59996</v>
      </c>
    </row>
    <row r="9" spans="1:19" ht="13.5" customHeight="1" x14ac:dyDescent="0.15">
      <c r="H9" s="14">
        <v>16</v>
      </c>
      <c r="I9" s="163" t="s">
        <v>3</v>
      </c>
      <c r="J9" s="13">
        <v>64804</v>
      </c>
      <c r="K9" s="198">
        <v>7</v>
      </c>
      <c r="L9" s="3">
        <f t="shared" si="0"/>
        <v>16</v>
      </c>
      <c r="M9" s="163" t="s">
        <v>3</v>
      </c>
      <c r="N9" s="13">
        <f t="shared" si="1"/>
        <v>64804</v>
      </c>
      <c r="O9" s="3">
        <f t="shared" si="2"/>
        <v>16</v>
      </c>
      <c r="P9" s="163" t="s">
        <v>3</v>
      </c>
      <c r="Q9" s="86">
        <v>69029</v>
      </c>
    </row>
    <row r="10" spans="1:19" ht="13.5" customHeight="1" x14ac:dyDescent="0.15">
      <c r="H10" s="3">
        <v>34</v>
      </c>
      <c r="I10" s="161" t="s">
        <v>1</v>
      </c>
      <c r="J10" s="13">
        <v>64020</v>
      </c>
      <c r="K10" s="198">
        <v>8</v>
      </c>
      <c r="L10" s="3">
        <f t="shared" si="0"/>
        <v>34</v>
      </c>
      <c r="M10" s="161" t="s">
        <v>1</v>
      </c>
      <c r="N10" s="13">
        <f t="shared" si="1"/>
        <v>64020</v>
      </c>
      <c r="O10" s="3">
        <f t="shared" si="2"/>
        <v>34</v>
      </c>
      <c r="P10" s="161" t="s">
        <v>1</v>
      </c>
      <c r="Q10" s="86">
        <v>60727</v>
      </c>
    </row>
    <row r="11" spans="1:19" ht="13.5" customHeight="1" x14ac:dyDescent="0.15">
      <c r="H11" s="14">
        <v>2</v>
      </c>
      <c r="I11" s="163" t="s">
        <v>6</v>
      </c>
      <c r="J11" s="13">
        <v>49130</v>
      </c>
      <c r="K11" s="198">
        <v>9</v>
      </c>
      <c r="L11" s="3">
        <f t="shared" si="0"/>
        <v>2</v>
      </c>
      <c r="M11" s="163" t="s">
        <v>6</v>
      </c>
      <c r="N11" s="13">
        <f t="shared" si="1"/>
        <v>49130</v>
      </c>
      <c r="O11" s="3">
        <f t="shared" si="2"/>
        <v>2</v>
      </c>
      <c r="P11" s="163" t="s">
        <v>6</v>
      </c>
      <c r="Q11" s="86">
        <v>46715</v>
      </c>
    </row>
    <row r="12" spans="1:19" ht="13.5" customHeight="1" thickBot="1" x14ac:dyDescent="0.2">
      <c r="H12" s="274">
        <v>25</v>
      </c>
      <c r="I12" s="380" t="s">
        <v>29</v>
      </c>
      <c r="J12" s="422">
        <v>47713</v>
      </c>
      <c r="K12" s="197">
        <v>10</v>
      </c>
      <c r="L12" s="3">
        <f t="shared" si="0"/>
        <v>25</v>
      </c>
      <c r="M12" s="380" t="s">
        <v>29</v>
      </c>
      <c r="N12" s="114">
        <f t="shared" si="1"/>
        <v>47713</v>
      </c>
      <c r="O12" s="14">
        <f t="shared" si="2"/>
        <v>25</v>
      </c>
      <c r="P12" s="380" t="s">
        <v>29</v>
      </c>
      <c r="Q12" s="200">
        <v>45048</v>
      </c>
    </row>
    <row r="13" spans="1:19" ht="13.5" customHeight="1" thickTop="1" thickBot="1" x14ac:dyDescent="0.2">
      <c r="H13" s="122">
        <v>13</v>
      </c>
      <c r="I13" s="175" t="s">
        <v>7</v>
      </c>
      <c r="J13" s="424">
        <v>45178</v>
      </c>
      <c r="K13" s="104"/>
      <c r="L13" s="78"/>
      <c r="M13" s="164"/>
      <c r="N13" s="339">
        <f>SUM(J43)</f>
        <v>1553783</v>
      </c>
      <c r="O13" s="3"/>
      <c r="P13" s="273" t="s">
        <v>8</v>
      </c>
      <c r="Q13" s="201">
        <v>1409249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39762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39227</v>
      </c>
      <c r="K15" s="104"/>
      <c r="L15" s="26"/>
      <c r="M15" t="s">
        <v>186</v>
      </c>
      <c r="N15" s="15"/>
      <c r="O15"/>
      <c r="P15" t="s">
        <v>187</v>
      </c>
      <c r="Q15" s="85"/>
    </row>
    <row r="16" spans="1:19" ht="13.5" customHeight="1" x14ac:dyDescent="0.15">
      <c r="C16" s="15"/>
      <c r="E16" s="17"/>
      <c r="H16" s="3">
        <v>3</v>
      </c>
      <c r="I16" s="161" t="s">
        <v>10</v>
      </c>
      <c r="J16" s="13">
        <v>33268</v>
      </c>
      <c r="K16" s="104"/>
      <c r="L16" s="3">
        <f>SUM(L3)</f>
        <v>17</v>
      </c>
      <c r="M16" s="13">
        <f>SUM(N3)</f>
        <v>472367</v>
      </c>
      <c r="N16" s="161" t="s">
        <v>21</v>
      </c>
      <c r="O16" s="3">
        <f>SUM(O3)</f>
        <v>17</v>
      </c>
      <c r="P16" s="13">
        <f>SUM(M16)</f>
        <v>472367</v>
      </c>
      <c r="Q16" s="278">
        <v>470782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7">
        <v>26768</v>
      </c>
      <c r="K17" s="104"/>
      <c r="L17" s="3">
        <f t="shared" ref="L17:L25" si="3">SUM(L4)</f>
        <v>36</v>
      </c>
      <c r="M17" s="13">
        <f t="shared" ref="M17:M25" si="4">SUM(N4)</f>
        <v>145698</v>
      </c>
      <c r="N17" s="161" t="s">
        <v>5</v>
      </c>
      <c r="O17" s="3">
        <f t="shared" ref="O17:O25" si="5">SUM(O4)</f>
        <v>36</v>
      </c>
      <c r="P17" s="13">
        <f t="shared" ref="P17:P25" si="6">SUM(M17)</f>
        <v>145698</v>
      </c>
      <c r="Q17" s="279">
        <v>146783</v>
      </c>
      <c r="R17" s="79"/>
      <c r="S17" s="42"/>
    </row>
    <row r="18" spans="2:20" ht="13.5" customHeight="1" x14ac:dyDescent="0.15">
      <c r="C18" s="15"/>
      <c r="E18" s="17"/>
      <c r="H18" s="3">
        <v>1</v>
      </c>
      <c r="I18" s="161" t="s">
        <v>4</v>
      </c>
      <c r="J18" s="13">
        <v>25718</v>
      </c>
      <c r="K18" s="104"/>
      <c r="L18" s="3">
        <f t="shared" si="3"/>
        <v>26</v>
      </c>
      <c r="M18" s="13">
        <f t="shared" si="4"/>
        <v>135742</v>
      </c>
      <c r="N18" s="161" t="s">
        <v>30</v>
      </c>
      <c r="O18" s="3">
        <f t="shared" si="5"/>
        <v>26</v>
      </c>
      <c r="P18" s="13">
        <f t="shared" si="6"/>
        <v>135742</v>
      </c>
      <c r="Q18" s="279">
        <v>141140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163</v>
      </c>
      <c r="J19" s="137">
        <v>19336</v>
      </c>
      <c r="L19" s="3">
        <f t="shared" si="3"/>
        <v>31</v>
      </c>
      <c r="M19" s="13">
        <f t="shared" si="4"/>
        <v>92333</v>
      </c>
      <c r="N19" s="161" t="s">
        <v>63</v>
      </c>
      <c r="O19" s="3">
        <f t="shared" si="5"/>
        <v>31</v>
      </c>
      <c r="P19" s="13">
        <f t="shared" si="6"/>
        <v>92333</v>
      </c>
      <c r="Q19" s="279">
        <v>85913</v>
      </c>
      <c r="R19" s="79"/>
      <c r="S19" s="125"/>
    </row>
    <row r="20" spans="2:20" ht="13.5" customHeight="1" x14ac:dyDescent="0.15">
      <c r="B20" s="18"/>
      <c r="C20" s="15"/>
      <c r="E20" s="17"/>
      <c r="H20" s="3">
        <v>14</v>
      </c>
      <c r="I20" s="161" t="s">
        <v>19</v>
      </c>
      <c r="J20" s="13">
        <v>16441</v>
      </c>
      <c r="L20" s="3">
        <f t="shared" si="3"/>
        <v>33</v>
      </c>
      <c r="M20" s="13">
        <f t="shared" si="4"/>
        <v>78237</v>
      </c>
      <c r="N20" s="161" t="s">
        <v>0</v>
      </c>
      <c r="O20" s="3">
        <f t="shared" si="5"/>
        <v>33</v>
      </c>
      <c r="P20" s="13">
        <f t="shared" si="6"/>
        <v>78237</v>
      </c>
      <c r="Q20" s="279">
        <v>79573</v>
      </c>
      <c r="R20" s="79"/>
      <c r="S20" s="125"/>
    </row>
    <row r="21" spans="2:20" ht="13.5" customHeight="1" x14ac:dyDescent="0.15">
      <c r="B21" s="18"/>
      <c r="C21" s="15"/>
      <c r="E21" s="17"/>
      <c r="H21" s="3">
        <v>22</v>
      </c>
      <c r="I21" s="161" t="s">
        <v>26</v>
      </c>
      <c r="J21" s="13">
        <v>13106</v>
      </c>
      <c r="L21" s="3">
        <f t="shared" si="3"/>
        <v>40</v>
      </c>
      <c r="M21" s="13">
        <f t="shared" si="4"/>
        <v>68552</v>
      </c>
      <c r="N21" s="161" t="s">
        <v>2</v>
      </c>
      <c r="O21" s="3">
        <f t="shared" si="5"/>
        <v>40</v>
      </c>
      <c r="P21" s="13">
        <f t="shared" si="6"/>
        <v>68552</v>
      </c>
      <c r="Q21" s="279">
        <v>70611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156</v>
      </c>
      <c r="J22" s="220">
        <v>12950</v>
      </c>
      <c r="K22" s="15"/>
      <c r="L22" s="3">
        <f t="shared" si="3"/>
        <v>16</v>
      </c>
      <c r="M22" s="13">
        <f t="shared" si="4"/>
        <v>64804</v>
      </c>
      <c r="N22" s="163" t="s">
        <v>3</v>
      </c>
      <c r="O22" s="3">
        <f t="shared" si="5"/>
        <v>16</v>
      </c>
      <c r="P22" s="13">
        <f t="shared" si="6"/>
        <v>64804</v>
      </c>
      <c r="Q22" s="279">
        <v>61272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10009</v>
      </c>
      <c r="K23" s="15"/>
      <c r="L23" s="3">
        <f t="shared" si="3"/>
        <v>34</v>
      </c>
      <c r="M23" s="13">
        <f t="shared" si="4"/>
        <v>64020</v>
      </c>
      <c r="N23" s="161" t="s">
        <v>1</v>
      </c>
      <c r="O23" s="3">
        <f t="shared" si="5"/>
        <v>34</v>
      </c>
      <c r="P23" s="13">
        <f t="shared" si="6"/>
        <v>64020</v>
      </c>
      <c r="Q23" s="279">
        <v>65166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9841</v>
      </c>
      <c r="K24" s="15"/>
      <c r="L24" s="3">
        <f t="shared" si="3"/>
        <v>2</v>
      </c>
      <c r="M24" s="13">
        <f t="shared" si="4"/>
        <v>49130</v>
      </c>
      <c r="N24" s="163" t="s">
        <v>6</v>
      </c>
      <c r="O24" s="3">
        <f t="shared" si="5"/>
        <v>2</v>
      </c>
      <c r="P24" s="13">
        <f t="shared" si="6"/>
        <v>49130</v>
      </c>
      <c r="Q24" s="279">
        <v>55724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7573</v>
      </c>
      <c r="K25" s="15"/>
      <c r="L25" s="14">
        <f t="shared" si="3"/>
        <v>25</v>
      </c>
      <c r="M25" s="114">
        <f t="shared" si="4"/>
        <v>47713</v>
      </c>
      <c r="N25" s="380" t="s">
        <v>29</v>
      </c>
      <c r="O25" s="14">
        <f t="shared" si="5"/>
        <v>25</v>
      </c>
      <c r="P25" s="114">
        <f t="shared" si="6"/>
        <v>47713</v>
      </c>
      <c r="Q25" s="280">
        <v>50642</v>
      </c>
      <c r="R25" s="127" t="s">
        <v>72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6555</v>
      </c>
      <c r="K26" s="15"/>
      <c r="L26" s="115"/>
      <c r="M26" s="162">
        <f>SUM(J43-(M16+M17+M18+M19+M20+M21+M22+M23+M24+M25))</f>
        <v>335187</v>
      </c>
      <c r="N26" s="221" t="s">
        <v>45</v>
      </c>
      <c r="O26" s="116"/>
      <c r="P26" s="162">
        <f>SUM(M26)</f>
        <v>335187</v>
      </c>
      <c r="Q26" s="162"/>
      <c r="R26" s="176">
        <v>1579497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6192</v>
      </c>
      <c r="K27" s="15"/>
      <c r="M27" t="s">
        <v>179</v>
      </c>
      <c r="O27" s="111"/>
      <c r="P27" s="28" t="s">
        <v>180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4968</v>
      </c>
      <c r="K28" s="15"/>
      <c r="M28" s="86">
        <f t="shared" ref="M28:M37" si="7">SUM(Q3)</f>
        <v>329497</v>
      </c>
      <c r="N28" s="161" t="s">
        <v>21</v>
      </c>
      <c r="O28" s="3">
        <f>SUM(L3)</f>
        <v>17</v>
      </c>
      <c r="P28" s="86">
        <f t="shared" ref="P28:P37" si="8">SUM(Q3)</f>
        <v>329497</v>
      </c>
    </row>
    <row r="29" spans="2:20" ht="13.5" customHeight="1" x14ac:dyDescent="0.15">
      <c r="H29" s="3">
        <v>29</v>
      </c>
      <c r="I29" s="161" t="s">
        <v>54</v>
      </c>
      <c r="J29" s="13">
        <v>4226</v>
      </c>
      <c r="K29" s="15"/>
      <c r="M29" s="86">
        <f t="shared" si="7"/>
        <v>134823</v>
      </c>
      <c r="N29" s="161" t="s">
        <v>5</v>
      </c>
      <c r="O29" s="3">
        <f t="shared" ref="O29:O37" si="9">SUM(L4)</f>
        <v>36</v>
      </c>
      <c r="P29" s="86">
        <f t="shared" si="8"/>
        <v>134823</v>
      </c>
    </row>
    <row r="30" spans="2:20" ht="13.5" customHeight="1" x14ac:dyDescent="0.15">
      <c r="H30" s="3">
        <v>10</v>
      </c>
      <c r="I30" s="161" t="s">
        <v>16</v>
      </c>
      <c r="J30" s="13">
        <v>2750</v>
      </c>
      <c r="K30" s="15"/>
      <c r="M30" s="86">
        <f t="shared" si="7"/>
        <v>140712</v>
      </c>
      <c r="N30" s="161" t="s">
        <v>30</v>
      </c>
      <c r="O30" s="3">
        <f t="shared" si="9"/>
        <v>26</v>
      </c>
      <c r="P30" s="86">
        <f t="shared" si="8"/>
        <v>140712</v>
      </c>
    </row>
    <row r="31" spans="2:20" ht="13.5" customHeight="1" x14ac:dyDescent="0.15">
      <c r="H31" s="3">
        <v>20</v>
      </c>
      <c r="I31" s="161" t="s">
        <v>24</v>
      </c>
      <c r="J31" s="13">
        <v>2447</v>
      </c>
      <c r="K31" s="15"/>
      <c r="M31" s="86">
        <f t="shared" si="7"/>
        <v>89995</v>
      </c>
      <c r="N31" s="161" t="s">
        <v>63</v>
      </c>
      <c r="O31" s="3">
        <f t="shared" si="9"/>
        <v>31</v>
      </c>
      <c r="P31" s="86">
        <f t="shared" si="8"/>
        <v>89995</v>
      </c>
    </row>
    <row r="32" spans="2:20" ht="13.5" customHeight="1" x14ac:dyDescent="0.15">
      <c r="H32" s="3">
        <v>39</v>
      </c>
      <c r="I32" s="161" t="s">
        <v>39</v>
      </c>
      <c r="J32" s="13">
        <v>2309</v>
      </c>
      <c r="K32" s="15"/>
      <c r="M32" s="86">
        <f t="shared" si="7"/>
        <v>69723</v>
      </c>
      <c r="N32" s="161" t="s">
        <v>0</v>
      </c>
      <c r="O32" s="3">
        <f t="shared" si="9"/>
        <v>33</v>
      </c>
      <c r="P32" s="86">
        <f t="shared" si="8"/>
        <v>69723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1532</v>
      </c>
      <c r="K33" s="15"/>
      <c r="M33" s="86">
        <f t="shared" si="7"/>
        <v>59996</v>
      </c>
      <c r="N33" s="161" t="s">
        <v>2</v>
      </c>
      <c r="O33" s="3">
        <f t="shared" si="9"/>
        <v>40</v>
      </c>
      <c r="P33" s="86">
        <f t="shared" si="8"/>
        <v>59996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13">
        <v>1233</v>
      </c>
      <c r="K34" s="15"/>
      <c r="M34" s="86">
        <f t="shared" si="7"/>
        <v>69029</v>
      </c>
      <c r="N34" s="163" t="s">
        <v>3</v>
      </c>
      <c r="O34" s="3">
        <f t="shared" si="9"/>
        <v>16</v>
      </c>
      <c r="P34" s="86">
        <f t="shared" si="8"/>
        <v>69029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13">
        <v>1105</v>
      </c>
      <c r="K35" s="15"/>
      <c r="M35" s="86">
        <f t="shared" si="7"/>
        <v>60727</v>
      </c>
      <c r="N35" s="161" t="s">
        <v>1</v>
      </c>
      <c r="O35" s="3">
        <f t="shared" si="9"/>
        <v>34</v>
      </c>
      <c r="P35" s="86">
        <f t="shared" si="8"/>
        <v>60727</v>
      </c>
      <c r="S35" s="28"/>
    </row>
    <row r="36" spans="8:21" ht="13.5" customHeight="1" x14ac:dyDescent="0.15">
      <c r="H36" s="3">
        <v>18</v>
      </c>
      <c r="I36" s="161" t="s">
        <v>22</v>
      </c>
      <c r="J36" s="220">
        <v>712</v>
      </c>
      <c r="K36" s="15"/>
      <c r="M36" s="86">
        <f t="shared" si="7"/>
        <v>46715</v>
      </c>
      <c r="N36" s="163" t="s">
        <v>6</v>
      </c>
      <c r="O36" s="3">
        <f t="shared" si="9"/>
        <v>2</v>
      </c>
      <c r="P36" s="86">
        <f t="shared" si="8"/>
        <v>46715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">
        <v>706</v>
      </c>
      <c r="K37" s="15"/>
      <c r="M37" s="113">
        <f t="shared" si="7"/>
        <v>45048</v>
      </c>
      <c r="N37" s="380" t="s">
        <v>29</v>
      </c>
      <c r="O37" s="14">
        <f t="shared" si="9"/>
        <v>25</v>
      </c>
      <c r="P37" s="113">
        <f t="shared" si="8"/>
        <v>45048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480</v>
      </c>
      <c r="K38" s="15"/>
      <c r="M38" s="345">
        <f>SUM(Q13-(Q3+Q4+Q5+Q6+Q7+Q8+Q9+Q10+Q11+Q12))</f>
        <v>362984</v>
      </c>
      <c r="N38" s="414" t="s">
        <v>182</v>
      </c>
      <c r="O38" s="347"/>
      <c r="P38" s="348">
        <f>SUM(M38)</f>
        <v>362984</v>
      </c>
      <c r="U38" s="28"/>
    </row>
    <row r="39" spans="8:21" ht="13.5" customHeight="1" x14ac:dyDescent="0.15">
      <c r="H39" s="3">
        <v>7</v>
      </c>
      <c r="I39" s="161" t="s">
        <v>14</v>
      </c>
      <c r="J39" s="13">
        <v>290</v>
      </c>
      <c r="K39" s="15"/>
      <c r="P39" s="28"/>
    </row>
    <row r="40" spans="8:21" ht="13.5" customHeight="1" x14ac:dyDescent="0.15">
      <c r="H40" s="3">
        <v>5</v>
      </c>
      <c r="I40" s="161" t="s">
        <v>12</v>
      </c>
      <c r="J40" s="87">
        <v>284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221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1553783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195</v>
      </c>
      <c r="D52" s="8" t="s">
        <v>196</v>
      </c>
      <c r="E52" s="24" t="s">
        <v>43</v>
      </c>
      <c r="F52" s="23" t="s">
        <v>42</v>
      </c>
      <c r="G52" s="8" t="s">
        <v>175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472367</v>
      </c>
      <c r="D53" s="87">
        <f t="shared" ref="D53:D63" si="10">SUM(Q3)</f>
        <v>329497</v>
      </c>
      <c r="E53" s="80">
        <f t="shared" ref="E53:E62" si="11">SUM(P16/Q16*100)</f>
        <v>100.33667387453215</v>
      </c>
      <c r="F53" s="20">
        <f t="shared" ref="F53:F63" si="12">SUM(C53/D53*100)</f>
        <v>143.36003059208431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5</v>
      </c>
      <c r="C54" s="417">
        <f t="shared" ref="C54:C62" si="13">SUM(J4)</f>
        <v>145698</v>
      </c>
      <c r="D54" s="87">
        <f t="shared" si="10"/>
        <v>134823</v>
      </c>
      <c r="E54" s="80">
        <f t="shared" si="11"/>
        <v>99.260813581954309</v>
      </c>
      <c r="F54" s="400">
        <f t="shared" si="12"/>
        <v>108.06613114972964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30</v>
      </c>
      <c r="C55" s="417">
        <f t="shared" si="13"/>
        <v>135742</v>
      </c>
      <c r="D55" s="87">
        <f t="shared" si="10"/>
        <v>140712</v>
      </c>
      <c r="E55" s="80">
        <f t="shared" si="11"/>
        <v>96.175428652401877</v>
      </c>
      <c r="F55" s="20">
        <f t="shared" si="12"/>
        <v>96.467962931377571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63</v>
      </c>
      <c r="C56" s="417">
        <f t="shared" si="13"/>
        <v>92333</v>
      </c>
      <c r="D56" s="87">
        <f t="shared" si="10"/>
        <v>89995</v>
      </c>
      <c r="E56" s="80">
        <f t="shared" si="11"/>
        <v>107.47267584649587</v>
      </c>
      <c r="F56" s="20">
        <f t="shared" si="12"/>
        <v>102.59792210678371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0</v>
      </c>
      <c r="C57" s="417">
        <f t="shared" si="13"/>
        <v>78237</v>
      </c>
      <c r="D57" s="87">
        <f t="shared" si="10"/>
        <v>69723</v>
      </c>
      <c r="E57" s="80">
        <f t="shared" si="11"/>
        <v>98.321038543224461</v>
      </c>
      <c r="F57" s="20">
        <f t="shared" si="12"/>
        <v>112.2111785207177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2</v>
      </c>
      <c r="C58" s="417">
        <f t="shared" si="13"/>
        <v>68552</v>
      </c>
      <c r="D58" s="87">
        <f t="shared" si="10"/>
        <v>59996</v>
      </c>
      <c r="E58" s="80">
        <f t="shared" si="11"/>
        <v>97.084023735678585</v>
      </c>
      <c r="F58" s="20">
        <f t="shared" si="12"/>
        <v>114.26095073004868</v>
      </c>
      <c r="G58" s="21"/>
    </row>
    <row r="59" spans="1:19" ht="13.5" customHeight="1" x14ac:dyDescent="0.15">
      <c r="A59" s="9">
        <v>7</v>
      </c>
      <c r="B59" s="163" t="s">
        <v>3</v>
      </c>
      <c r="C59" s="417">
        <f t="shared" si="13"/>
        <v>64804</v>
      </c>
      <c r="D59" s="87">
        <f t="shared" si="10"/>
        <v>69029</v>
      </c>
      <c r="E59" s="80">
        <f t="shared" si="11"/>
        <v>105.7644601122862</v>
      </c>
      <c r="F59" s="20">
        <f t="shared" si="12"/>
        <v>93.879384027003141</v>
      </c>
      <c r="G59" s="21"/>
    </row>
    <row r="60" spans="1:19" ht="13.5" customHeight="1" x14ac:dyDescent="0.15">
      <c r="A60" s="9">
        <v>8</v>
      </c>
      <c r="B60" s="161" t="s">
        <v>1</v>
      </c>
      <c r="C60" s="417">
        <f t="shared" si="13"/>
        <v>64020</v>
      </c>
      <c r="D60" s="87">
        <f t="shared" si="10"/>
        <v>60727</v>
      </c>
      <c r="E60" s="80">
        <f t="shared" si="11"/>
        <v>98.241414234416723</v>
      </c>
      <c r="F60" s="20">
        <f t="shared" si="12"/>
        <v>105.42262914354406</v>
      </c>
      <c r="G60" s="21"/>
    </row>
    <row r="61" spans="1:19" ht="13.5" customHeight="1" x14ac:dyDescent="0.15">
      <c r="A61" s="9">
        <v>9</v>
      </c>
      <c r="B61" s="163" t="s">
        <v>6</v>
      </c>
      <c r="C61" s="417">
        <f t="shared" si="13"/>
        <v>49130</v>
      </c>
      <c r="D61" s="87">
        <f t="shared" si="10"/>
        <v>46715</v>
      </c>
      <c r="E61" s="80">
        <f t="shared" si="11"/>
        <v>88.166678630392653</v>
      </c>
      <c r="F61" s="20">
        <f t="shared" si="12"/>
        <v>105.1696457240715</v>
      </c>
      <c r="G61" s="21"/>
    </row>
    <row r="62" spans="1:19" ht="13.5" customHeight="1" thickBot="1" x14ac:dyDescent="0.2">
      <c r="A62" s="128">
        <v>10</v>
      </c>
      <c r="B62" s="380" t="s">
        <v>29</v>
      </c>
      <c r="C62" s="417">
        <f t="shared" si="13"/>
        <v>47713</v>
      </c>
      <c r="D62" s="129">
        <f t="shared" si="10"/>
        <v>45048</v>
      </c>
      <c r="E62" s="130">
        <f t="shared" si="11"/>
        <v>94.216263180759057</v>
      </c>
      <c r="F62" s="131">
        <f t="shared" si="12"/>
        <v>105.9159119161783</v>
      </c>
      <c r="G62" s="132"/>
    </row>
    <row r="63" spans="1:19" ht="13.5" customHeight="1" thickTop="1" x14ac:dyDescent="0.15">
      <c r="A63" s="115"/>
      <c r="B63" s="133" t="s">
        <v>73</v>
      </c>
      <c r="C63" s="134">
        <f>SUM(J43)</f>
        <v>1553783</v>
      </c>
      <c r="D63" s="134">
        <f t="shared" si="10"/>
        <v>1409249</v>
      </c>
      <c r="E63" s="135">
        <f>SUM(C63/R26*100)</f>
        <v>98.372013368812986</v>
      </c>
      <c r="F63" s="136">
        <f t="shared" si="12"/>
        <v>110.25610094454564</v>
      </c>
      <c r="G63" s="141">
        <v>66.5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2024-01-10T01:03:55Z</cp:lastPrinted>
  <dcterms:created xsi:type="dcterms:W3CDTF">2004-08-12T01:21:30Z</dcterms:created>
  <dcterms:modified xsi:type="dcterms:W3CDTF">2024-01-10T04:41:45Z</dcterms:modified>
</cp:coreProperties>
</file>