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4980488A-AAE4-4A65-8C44-622BD1F88743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calcOnSave="0"/>
</workbook>
</file>

<file path=xl/calcChain.xml><?xml version="1.0" encoding="utf-8"?>
<calcChain xmlns="http://schemas.openxmlformats.org/spreadsheetml/2006/main">
  <c r="H44" i="60" l="1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<sst xmlns="http://schemas.openxmlformats.org/spreadsheetml/2006/main" count="1678" uniqueCount="219">
  <si>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</si>
  <si>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</si>
  <si>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</si>
  <si>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</si>
  <si>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</si>
  <si>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</si>
  <si>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</si>
  <si>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</si>
  <si>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</si>
  <si>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</si>
  <si>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</si>
  <si>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</si>
  <si>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</si>
  <si>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</si>
  <si>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</si>
  <si>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</si>
  <si>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</si>
  <si>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</si>
  <si>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</si>
  <si>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</si>
  <si>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</si>
  <si>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</si>
  <si>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</si>
  <si>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</si>
  <si>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</si>
  <si>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</si>
  <si>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</si>
  <si>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</si>
  <si>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</si>
  <si>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</si>
  <si>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</si>
  <si>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</si>
  <si>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</si>
  <si>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</si>
  <si>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</si>
  <si>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</si>
  <si>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</si>
  <si>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</si>
  <si>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</si>
  <si>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</si>
  <si>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</si>
  <si>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</si>
  <si>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</si>
  <si>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</si>
  <si>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</si>
  <si>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</si>
  <si>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</si>
  <si>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</si>
  <si>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</si>
  <si>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</si>
  <si>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</si>
  <si>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</si>
  <si>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</si>
  <si>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</si>
  <si>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</si>
  <si>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</si>
  <si>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</si>
  <si>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</si>
  <si>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</si>
  <si>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</si>
  <si>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</si>
  <si>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</si>
  <si>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</si>
  <si>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</si>
  <si>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</si>
  <si>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</si>
  <si>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</si>
  <si>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</si>
  <si>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</si>
  <si>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</si>
  <si>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</si>
  <si>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</si>
  <si>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</si>
  <si>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</si>
  <si>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</si>
  <si>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</si>
  <si>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</si>
  <si>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</si>
  <si>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</si>
  <si>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</si>
  <si>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</si>
  <si>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</si>
  <si>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</si>
  <si>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</si>
  <si>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</si>
  <si>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</si>
  <si>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</si>
  <si>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</si>
  <si>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</si>
  <si>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</si>
  <si>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</si>
  <si>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</si>
  <si>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</si>
  <si>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</si>
  <si>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</si>
  <si>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</si>
  <si>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</si>
  <si>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</si>
  <si>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</si>
  <si>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</si>
  <si>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</si>
  <si>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</si>
  <si>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</si>
  <si>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</si>
  <si>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</si>
  <si>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</si>
  <si>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</si>
  <si>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</si>
  <si>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</si>
  <si>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</si>
  <si>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</si>
  <si>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</si>
  <si>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</si>
  <si>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</si>
  <si>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</si>
  <si>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</si>
  <si>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</si>
  <si>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</si>
  <si>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</si>
  <si>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</si>
  <si>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</si>
  <si>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</si>
  <si>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</si>
  <si>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</si>
  <si>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</si>
  <si>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</si>
  <si>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</si>
  <si>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</si>
  <si>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</si>
  <si>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</si>
  <si>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</si>
  <si>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</si>
  <si>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</si>
  <si>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</si>
  <si>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</si>
  <si>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</si>
  <si>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</si>
  <si>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</si>
  <si>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</si>
  <si>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</si>
  <si>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</si>
  <si>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</si>
  <si>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</si>
  <si>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</si>
  <si>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</si>
  <si>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</si>
  <si>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</si>
  <si>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</si>
  <si>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</si>
  <si>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</si>
  <si>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</si>
  <si>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</si>
  <si>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</si>
  <si>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</si>
  <si>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</si>
  <si>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</si>
  <si>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</si>
  <si>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</si>
  <si>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</si>
  <si>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</si>
  <si>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</si>
  <si>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</si>
  <si>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</si>
  <si>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</si>
  <si>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</si>
  <si>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</si>
  <si>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</si>
  <si>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</si>
  <si>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</si>
  <si>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</si>
  <si>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</si>
  <si>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</si>
  <si>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</si>
  <si>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</si>
  <si>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</si>
  <si>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</si>
  <si>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</si>
  <si>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</si>
  <si>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</si>
  <si>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</si>
  <si>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</si>
  <si>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</si>
  <si>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</si>
  <si>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</si>
  <si>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</si>
  <si>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</si>
  <si>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</si>
  <si>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</si>
  <si>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</si>
  <si>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</si>
  <si>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</si>
  <si>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</si>
  <si>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</si>
  <si>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</si>
  <si>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</si>
  <si>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</si>
  <si>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</si>
  <si>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</si>
  <si>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</si>
  <si>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</si>
  <si>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</si>
  <si>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</si>
  <si>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</si>
  <si>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</si>
  <si>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</si>
  <si>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</si>
  <si>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</si>
  <si>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</si>
  <si>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</si>
  <si>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</si>
  <si>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</si>
  <si>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</si>
  <si>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3，457　㎡</t>
    <phoneticPr fontId="2"/>
  </si>
  <si>
    <t>令和5年9月</t>
    <rPh sb="5" eb="6">
      <t>ガツ</t>
    </rPh>
    <phoneticPr fontId="2"/>
  </si>
  <si>
    <r>
      <t>89，052  m</t>
    </r>
    <r>
      <rPr>
        <sz val="8"/>
        <rFont val="ＭＳ Ｐゴシック"/>
        <family val="3"/>
        <charset val="128"/>
      </rPr>
      <t>3</t>
    </r>
    <phoneticPr fontId="2"/>
  </si>
  <si>
    <t>15，224　㎡</t>
    <phoneticPr fontId="2"/>
  </si>
  <si>
    <t xml:space="preserve">                       令和5年9月所管面（1～3類）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</si>
  <si>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　　　　　　　　　　　　　　　　令和5年9月末上位10品目入庫高(県合計）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</si>
  <si>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令和5年9月末上位10品目保管残高(県合計）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</si>
</sst>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9" xfId="1" applyFill="1" applyBorder="1"/>
    <xf numFmtId="0" fontId="0" fillId="0" borderId="8" xfId="0" applyBorder="1"/>
    <xf numFmtId="38" fontId="1" fillId="0" borderId="20" xfId="1" applyBorder="1"/>
    <xf numFmtId="38" fontId="1" fillId="0" borderId="34" xfId="1" applyBorder="1"/>
    <xf numFmtId="38" fontId="1" fillId="0" borderId="33" xfId="1" applyFont="1" applyFill="1" applyBorder="1"/>
    <xf numFmtId="179" fontId="0" fillId="0" borderId="37" xfId="1" applyNumberFormat="1" applyFont="1" applyFill="1" applyBorder="1"/>
    <xf numFmtId="38" fontId="1" fillId="0" borderId="33" xfId="1" applyFill="1" applyBorder="1"/>
    <xf numFmtId="38" fontId="1" fillId="0" borderId="8" xfId="1" applyFont="1" applyBorder="1"/>
    <xf numFmtId="38" fontId="0" fillId="0" borderId="8" xfId="1" applyFont="1" applyFill="1" applyBorder="1"/>
    <xf numFmtId="38" fontId="1" fillId="0" borderId="9" xfId="1" applyBorder="1"/>
    <xf numFmtId="38" fontId="1" fillId="0" borderId="11" xfId="1" applyFont="1" applyFill="1" applyBorder="1"/>
    <xf numFmtId="38" fontId="0" fillId="0" borderId="11" xfId="1" applyFont="1" applyBorder="1"/>
    <xf numFmtId="38" fontId="0" fillId="0" borderId="11" xfId="1" applyFont="1" applyFill="1" applyBorder="1"/>
    <xf numFmtId="38" fontId="0" fillId="0" borderId="35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令和5年9月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令和5年9月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令和5年9月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60763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20244</c:v>
                </c:pt>
                <c:pt idx="1">
                  <c:v>18240</c:v>
                </c:pt>
                <c:pt idx="2">
                  <c:v>9287</c:v>
                </c:pt>
                <c:pt idx="3">
                  <c:v>4367</c:v>
                </c:pt>
                <c:pt idx="4">
                  <c:v>3891</c:v>
                </c:pt>
                <c:pt idx="5">
                  <c:v>2851</c:v>
                </c:pt>
                <c:pt idx="6">
                  <c:v>2800</c:v>
                </c:pt>
                <c:pt idx="7">
                  <c:v>1762</c:v>
                </c:pt>
                <c:pt idx="8">
                  <c:v>1557</c:v>
                </c:pt>
                <c:pt idx="9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1.47432444851337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18572</c:v>
                </c:pt>
                <c:pt idx="1">
                  <c:v>19480</c:v>
                </c:pt>
                <c:pt idx="2">
                  <c:v>5841</c:v>
                </c:pt>
                <c:pt idx="3">
                  <c:v>4587</c:v>
                </c:pt>
                <c:pt idx="4">
                  <c:v>3575</c:v>
                </c:pt>
                <c:pt idx="5">
                  <c:v>3381</c:v>
                </c:pt>
                <c:pt idx="6">
                  <c:v>4953</c:v>
                </c:pt>
                <c:pt idx="7">
                  <c:v>941</c:v>
                </c:pt>
                <c:pt idx="8">
                  <c:v>1851</c:v>
                </c:pt>
                <c:pt idx="9">
                  <c:v>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2200435729847494E-2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51230</c:v>
                </c:pt>
                <c:pt idx="1">
                  <c:v>12951</c:v>
                </c:pt>
                <c:pt idx="2">
                  <c:v>9938</c:v>
                </c:pt>
                <c:pt idx="3">
                  <c:v>7939</c:v>
                </c:pt>
                <c:pt idx="4">
                  <c:v>6040</c:v>
                </c:pt>
                <c:pt idx="5">
                  <c:v>4850</c:v>
                </c:pt>
                <c:pt idx="6">
                  <c:v>2888</c:v>
                </c:pt>
                <c:pt idx="7">
                  <c:v>2701</c:v>
                </c:pt>
                <c:pt idx="8">
                  <c:v>1558</c:v>
                </c:pt>
                <c:pt idx="9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1.515151515151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その他の製造工業品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50637</c:v>
                </c:pt>
                <c:pt idx="1">
                  <c:v>16338</c:v>
                </c:pt>
                <c:pt idx="2">
                  <c:v>13683</c:v>
                </c:pt>
                <c:pt idx="3">
                  <c:v>5298</c:v>
                </c:pt>
                <c:pt idx="4">
                  <c:v>5955</c:v>
                </c:pt>
                <c:pt idx="5">
                  <c:v>7404</c:v>
                </c:pt>
                <c:pt idx="6">
                  <c:v>2640</c:v>
                </c:pt>
                <c:pt idx="7">
                  <c:v>3540</c:v>
                </c:pt>
                <c:pt idx="8">
                  <c:v>1409</c:v>
                </c:pt>
                <c:pt idx="9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-7.7525483733138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その他の化学工業品</c:v>
                </c:pt>
                <c:pt idx="6">
                  <c:v>麦</c:v>
                </c:pt>
                <c:pt idx="7">
                  <c:v>雑品</c:v>
                </c:pt>
                <c:pt idx="8">
                  <c:v>雑穀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19482</c:v>
                </c:pt>
                <c:pt idx="1">
                  <c:v>18958</c:v>
                </c:pt>
                <c:pt idx="2">
                  <c:v>15462</c:v>
                </c:pt>
                <c:pt idx="3">
                  <c:v>14747</c:v>
                </c:pt>
                <c:pt idx="4">
                  <c:v>12683</c:v>
                </c:pt>
                <c:pt idx="5">
                  <c:v>11863</c:v>
                </c:pt>
                <c:pt idx="6">
                  <c:v>11788</c:v>
                </c:pt>
                <c:pt idx="7">
                  <c:v>10412</c:v>
                </c:pt>
                <c:pt idx="8">
                  <c:v>8133</c:v>
                </c:pt>
                <c:pt idx="9">
                  <c:v>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0638297872340425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その他の化学工業品</c:v>
                </c:pt>
                <c:pt idx="6">
                  <c:v>麦</c:v>
                </c:pt>
                <c:pt idx="7">
                  <c:v>雑品</c:v>
                </c:pt>
                <c:pt idx="8">
                  <c:v>雑穀</c:v>
                </c:pt>
                <c:pt idx="9">
                  <c:v>その他の製造工業品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17669</c:v>
                </c:pt>
                <c:pt idx="1">
                  <c:v>33121</c:v>
                </c:pt>
                <c:pt idx="2">
                  <c:v>31662</c:v>
                </c:pt>
                <c:pt idx="3">
                  <c:v>16109</c:v>
                </c:pt>
                <c:pt idx="4">
                  <c:v>8806</c:v>
                </c:pt>
                <c:pt idx="5">
                  <c:v>6561</c:v>
                </c:pt>
                <c:pt idx="6">
                  <c:v>9517</c:v>
                </c:pt>
                <c:pt idx="7">
                  <c:v>10067</c:v>
                </c:pt>
                <c:pt idx="8">
                  <c:v>19629</c:v>
                </c:pt>
                <c:pt idx="9">
                  <c:v>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15915</c:v>
                </c:pt>
                <c:pt idx="1">
                  <c:v>7954</c:v>
                </c:pt>
                <c:pt idx="2">
                  <c:v>6468</c:v>
                </c:pt>
                <c:pt idx="3">
                  <c:v>4808</c:v>
                </c:pt>
                <c:pt idx="4">
                  <c:v>3158</c:v>
                </c:pt>
                <c:pt idx="5">
                  <c:v>1814</c:v>
                </c:pt>
                <c:pt idx="6">
                  <c:v>1562</c:v>
                </c:pt>
                <c:pt idx="7">
                  <c:v>1429</c:v>
                </c:pt>
                <c:pt idx="8">
                  <c:v>1059</c:v>
                </c:pt>
                <c:pt idx="9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合成樹脂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39244</c:v>
                </c:pt>
                <c:pt idx="1">
                  <c:v>4620</c:v>
                </c:pt>
                <c:pt idx="2">
                  <c:v>8110</c:v>
                </c:pt>
                <c:pt idx="3">
                  <c:v>6463</c:v>
                </c:pt>
                <c:pt idx="4">
                  <c:v>3773</c:v>
                </c:pt>
                <c:pt idx="5">
                  <c:v>2018</c:v>
                </c:pt>
                <c:pt idx="6">
                  <c:v>1631</c:v>
                </c:pt>
                <c:pt idx="7">
                  <c:v>690</c:v>
                </c:pt>
                <c:pt idx="8">
                  <c:v>1263</c:v>
                </c:pt>
                <c:pt idx="9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石油製品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44554</c:v>
                </c:pt>
                <c:pt idx="1">
                  <c:v>11084</c:v>
                </c:pt>
                <c:pt idx="2">
                  <c:v>10701</c:v>
                </c:pt>
                <c:pt idx="3">
                  <c:v>9350</c:v>
                </c:pt>
                <c:pt idx="4">
                  <c:v>5898</c:v>
                </c:pt>
                <c:pt idx="5">
                  <c:v>3954</c:v>
                </c:pt>
                <c:pt idx="6">
                  <c:v>2975</c:v>
                </c:pt>
                <c:pt idx="7">
                  <c:v>2062</c:v>
                </c:pt>
                <c:pt idx="8">
                  <c:v>1969</c:v>
                </c:pt>
                <c:pt idx="9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-7.564690006969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石油製品</c:v>
                </c:pt>
                <c:pt idx="8">
                  <c:v>米</c:v>
                </c:pt>
                <c:pt idx="9">
                  <c:v>雑品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32052</c:v>
                </c:pt>
                <c:pt idx="1">
                  <c:v>10362</c:v>
                </c:pt>
                <c:pt idx="2">
                  <c:v>10309</c:v>
                </c:pt>
                <c:pt idx="3">
                  <c:v>9543</c:v>
                </c:pt>
                <c:pt idx="4">
                  <c:v>4782</c:v>
                </c:pt>
                <c:pt idx="5">
                  <c:v>5175</c:v>
                </c:pt>
                <c:pt idx="6">
                  <c:v>1230</c:v>
                </c:pt>
                <c:pt idx="7">
                  <c:v>400</c:v>
                </c:pt>
                <c:pt idx="8">
                  <c:v>2352</c:v>
                </c:pt>
                <c:pt idx="9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3.584511613467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ゴム製品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382058</c:v>
                </c:pt>
                <c:pt idx="1">
                  <c:v>69878</c:v>
                </c:pt>
                <c:pt idx="2">
                  <c:v>22888</c:v>
                </c:pt>
                <c:pt idx="3">
                  <c:v>17547</c:v>
                </c:pt>
                <c:pt idx="4">
                  <c:v>16319</c:v>
                </c:pt>
                <c:pt idx="5">
                  <c:v>15081</c:v>
                </c:pt>
                <c:pt idx="6">
                  <c:v>13227</c:v>
                </c:pt>
                <c:pt idx="7">
                  <c:v>9077</c:v>
                </c:pt>
                <c:pt idx="8">
                  <c:v>8076</c:v>
                </c:pt>
                <c:pt idx="9">
                  <c:v>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419E-3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ゴム製品</c:v>
                </c:pt>
                <c:pt idx="4">
                  <c:v>紙・パルプ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283305</c:v>
                </c:pt>
                <c:pt idx="1">
                  <c:v>94040</c:v>
                </c:pt>
                <c:pt idx="2">
                  <c:v>26912</c:v>
                </c:pt>
                <c:pt idx="3">
                  <c:v>8991</c:v>
                </c:pt>
                <c:pt idx="4">
                  <c:v>18097</c:v>
                </c:pt>
                <c:pt idx="5">
                  <c:v>10466</c:v>
                </c:pt>
                <c:pt idx="6">
                  <c:v>12311</c:v>
                </c:pt>
                <c:pt idx="7">
                  <c:v>9817</c:v>
                </c:pt>
                <c:pt idx="8">
                  <c:v>14894</c:v>
                </c:pt>
                <c:pt idx="9">
                  <c:v>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6064259285858612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453523</c:v>
                </c:pt>
                <c:pt idx="1">
                  <c:v>147491</c:v>
                </c:pt>
                <c:pt idx="2">
                  <c:v>119554</c:v>
                </c:pt>
                <c:pt idx="3">
                  <c:v>92314</c:v>
                </c:pt>
                <c:pt idx="4">
                  <c:v>72292</c:v>
                </c:pt>
                <c:pt idx="5">
                  <c:v>71179</c:v>
                </c:pt>
                <c:pt idx="6">
                  <c:v>68381</c:v>
                </c:pt>
                <c:pt idx="7">
                  <c:v>61237</c:v>
                </c:pt>
                <c:pt idx="8">
                  <c:v>54121</c:v>
                </c:pt>
                <c:pt idx="9">
                  <c:v>54111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249428334430050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3.569835396857476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308947</c:v>
                </c:pt>
                <c:pt idx="1">
                  <c:v>142162</c:v>
                </c:pt>
                <c:pt idx="2">
                  <c:v>135023</c:v>
                </c:pt>
                <c:pt idx="3">
                  <c:v>71389</c:v>
                </c:pt>
                <c:pt idx="4">
                  <c:v>68407</c:v>
                </c:pt>
                <c:pt idx="5">
                  <c:v>65248</c:v>
                </c:pt>
                <c:pt idx="6">
                  <c:v>59424</c:v>
                </c:pt>
                <c:pt idx="7">
                  <c:v>69718</c:v>
                </c:pt>
                <c:pt idx="8">
                  <c:v>42576</c:v>
                </c:pt>
                <c:pt idx="9">
                  <c:v>54550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3.4063904405111753E-3"/>
                  <c:y val="-4.5322064099785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555069505200736"/>
                  <c:y val="-3.05013364155169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206811285341469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3.7986405545460657E-2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0811031099745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453523</c:v>
                </c:pt>
                <c:pt idx="1">
                  <c:v>147491</c:v>
                </c:pt>
                <c:pt idx="2">
                  <c:v>119554</c:v>
                </c:pt>
                <c:pt idx="3">
                  <c:v>92314</c:v>
                </c:pt>
                <c:pt idx="4">
                  <c:v>72292</c:v>
                </c:pt>
                <c:pt idx="5">
                  <c:v>71179</c:v>
                </c:pt>
                <c:pt idx="6">
                  <c:v>68381</c:v>
                </c:pt>
                <c:pt idx="7">
                  <c:v>61237</c:v>
                </c:pt>
                <c:pt idx="8">
                  <c:v>54121</c:v>
                </c:pt>
                <c:pt idx="9">
                  <c:v>54111</c:v>
                </c:pt>
                <c:pt idx="10">
                  <c:v>339986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453523</c:v>
                </c:pt>
                <c:pt idx="1">
                  <c:v>147491</c:v>
                </c:pt>
                <c:pt idx="2">
                  <c:v>119554</c:v>
                </c:pt>
                <c:pt idx="3">
                  <c:v>92314</c:v>
                </c:pt>
                <c:pt idx="4">
                  <c:v>72292</c:v>
                </c:pt>
                <c:pt idx="5">
                  <c:v>71179</c:v>
                </c:pt>
                <c:pt idx="6">
                  <c:v>68381</c:v>
                </c:pt>
                <c:pt idx="7">
                  <c:v>61237</c:v>
                </c:pt>
                <c:pt idx="8">
                  <c:v>54121</c:v>
                </c:pt>
                <c:pt idx="9">
                  <c:v>54111</c:v>
                </c:pt>
                <c:pt idx="10">
                  <c:v>339986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1772768861907534"/>
                  <c:y val="-6.9532325700666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1.0274154661964964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3102949917519846"/>
                  <c:y val="-0.135989139288623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6.7168190183123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7.4915349321792793E-2"/>
                  <c:y val="-0.10968570308021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308947</c:v>
                </c:pt>
                <c:pt idx="1">
                  <c:v>142162</c:v>
                </c:pt>
                <c:pt idx="2">
                  <c:v>135023</c:v>
                </c:pt>
                <c:pt idx="3">
                  <c:v>71389</c:v>
                </c:pt>
                <c:pt idx="4">
                  <c:v>68407</c:v>
                </c:pt>
                <c:pt idx="5">
                  <c:v>65248</c:v>
                </c:pt>
                <c:pt idx="6">
                  <c:v>59424</c:v>
                </c:pt>
                <c:pt idx="7">
                  <c:v>69718</c:v>
                </c:pt>
                <c:pt idx="8">
                  <c:v>42576</c:v>
                </c:pt>
                <c:pt idx="9">
                  <c:v>54550</c:v>
                </c:pt>
                <c:pt idx="10" formatCode="#,##0_);[Red]\(#,##0\)">
                  <c:v>362132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22457</c:v>
                </c:pt>
                <c:pt idx="1">
                  <c:v>12161</c:v>
                </c:pt>
                <c:pt idx="2">
                  <c:v>9620</c:v>
                </c:pt>
                <c:pt idx="3">
                  <c:v>8042</c:v>
                </c:pt>
                <c:pt idx="4">
                  <c:v>7088</c:v>
                </c:pt>
                <c:pt idx="5">
                  <c:v>5869</c:v>
                </c:pt>
                <c:pt idx="6">
                  <c:v>5217</c:v>
                </c:pt>
                <c:pt idx="7">
                  <c:v>4960</c:v>
                </c:pt>
                <c:pt idx="8">
                  <c:v>4412</c:v>
                </c:pt>
                <c:pt idx="9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20791</c:v>
                </c:pt>
                <c:pt idx="1">
                  <c:v>11241</c:v>
                </c:pt>
                <c:pt idx="2">
                  <c:v>10477</c:v>
                </c:pt>
                <c:pt idx="3">
                  <c:v>11031</c:v>
                </c:pt>
                <c:pt idx="4">
                  <c:v>5099</c:v>
                </c:pt>
                <c:pt idx="5">
                  <c:v>6024</c:v>
                </c:pt>
                <c:pt idx="6">
                  <c:v>6981</c:v>
                </c:pt>
                <c:pt idx="7">
                  <c:v>7693</c:v>
                </c:pt>
                <c:pt idx="8">
                  <c:v>2313</c:v>
                </c:pt>
                <c:pt idx="9">
                  <c:v>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2,431,797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2,431,797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393193</c:v>
                </c:pt>
                <c:pt idx="2">
                  <c:v>516791</c:v>
                </c:pt>
                <c:pt idx="3">
                  <c:v>153912</c:v>
                </c:pt>
                <c:pt idx="4">
                  <c:v>274743</c:v>
                </c:pt>
                <c:pt idx="5">
                  <c:v>872818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85126</c:v>
                </c:pt>
                <c:pt idx="1">
                  <c:v>15066</c:v>
                </c:pt>
                <c:pt idx="2">
                  <c:v>13023</c:v>
                </c:pt>
                <c:pt idx="3">
                  <c:v>12618</c:v>
                </c:pt>
                <c:pt idx="4">
                  <c:v>11090</c:v>
                </c:pt>
                <c:pt idx="5">
                  <c:v>10199</c:v>
                </c:pt>
                <c:pt idx="6">
                  <c:v>6999</c:v>
                </c:pt>
                <c:pt idx="7">
                  <c:v>6660</c:v>
                </c:pt>
                <c:pt idx="8">
                  <c:v>5882</c:v>
                </c:pt>
                <c:pt idx="9">
                  <c:v>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399951E-5"/>
                  <c:y val="1.8938499164876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87731</c:v>
                </c:pt>
                <c:pt idx="1">
                  <c:v>20268</c:v>
                </c:pt>
                <c:pt idx="2">
                  <c:v>11390</c:v>
                </c:pt>
                <c:pt idx="3">
                  <c:v>8709</c:v>
                </c:pt>
                <c:pt idx="4">
                  <c:v>9957</c:v>
                </c:pt>
                <c:pt idx="5">
                  <c:v>9324</c:v>
                </c:pt>
                <c:pt idx="6">
                  <c:v>8997</c:v>
                </c:pt>
                <c:pt idx="7">
                  <c:v>4502</c:v>
                </c:pt>
                <c:pt idx="8">
                  <c:v>5636</c:v>
                </c:pt>
                <c:pt idx="9">
                  <c:v>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1.9380150155649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89908</c:v>
                </c:pt>
                <c:pt idx="1">
                  <c:v>52087</c:v>
                </c:pt>
                <c:pt idx="2">
                  <c:v>30837</c:v>
                </c:pt>
                <c:pt idx="3">
                  <c:v>30773</c:v>
                </c:pt>
                <c:pt idx="4">
                  <c:v>19522</c:v>
                </c:pt>
                <c:pt idx="5">
                  <c:v>17964</c:v>
                </c:pt>
                <c:pt idx="6">
                  <c:v>15607</c:v>
                </c:pt>
                <c:pt idx="7">
                  <c:v>13944</c:v>
                </c:pt>
                <c:pt idx="8">
                  <c:v>12633</c:v>
                </c:pt>
                <c:pt idx="9">
                  <c:v>12175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米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68285</c:v>
                </c:pt>
                <c:pt idx="1">
                  <c:v>51327</c:v>
                </c:pt>
                <c:pt idx="2">
                  <c:v>18070</c:v>
                </c:pt>
                <c:pt idx="3">
                  <c:v>28180</c:v>
                </c:pt>
                <c:pt idx="4">
                  <c:v>33526</c:v>
                </c:pt>
                <c:pt idx="5">
                  <c:v>14686</c:v>
                </c:pt>
                <c:pt idx="6">
                  <c:v>16599</c:v>
                </c:pt>
                <c:pt idx="7">
                  <c:v>13554</c:v>
                </c:pt>
                <c:pt idx="8">
                  <c:v>12639</c:v>
                </c:pt>
                <c:pt idx="9">
                  <c:v>12721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8.8888888888888889E-3"/>
                  <c:y val="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11519</c:v>
                </c:pt>
                <c:pt idx="1">
                  <c:v>6896</c:v>
                </c:pt>
                <c:pt idx="2">
                  <c:v>6375</c:v>
                </c:pt>
                <c:pt idx="3">
                  <c:v>2879</c:v>
                </c:pt>
                <c:pt idx="4">
                  <c:v>2111</c:v>
                </c:pt>
                <c:pt idx="5">
                  <c:v>1913</c:v>
                </c:pt>
                <c:pt idx="6">
                  <c:v>1900</c:v>
                </c:pt>
                <c:pt idx="7">
                  <c:v>1371</c:v>
                </c:pt>
                <c:pt idx="8">
                  <c:v>1277</c:v>
                </c:pt>
                <c:pt idx="9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13497</c:v>
                </c:pt>
                <c:pt idx="1">
                  <c:v>8610</c:v>
                </c:pt>
                <c:pt idx="2">
                  <c:v>3232</c:v>
                </c:pt>
                <c:pt idx="3">
                  <c:v>1057</c:v>
                </c:pt>
                <c:pt idx="4">
                  <c:v>1765</c:v>
                </c:pt>
                <c:pt idx="5">
                  <c:v>1640</c:v>
                </c:pt>
                <c:pt idx="6">
                  <c:v>1829</c:v>
                </c:pt>
                <c:pt idx="7">
                  <c:v>1371</c:v>
                </c:pt>
                <c:pt idx="8">
                  <c:v>1143</c:v>
                </c:pt>
                <c:pt idx="9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石油製品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23821</c:v>
                </c:pt>
                <c:pt idx="1">
                  <c:v>16378</c:v>
                </c:pt>
                <c:pt idx="2">
                  <c:v>16214</c:v>
                </c:pt>
                <c:pt idx="3">
                  <c:v>10800</c:v>
                </c:pt>
                <c:pt idx="4">
                  <c:v>6822</c:v>
                </c:pt>
                <c:pt idx="5">
                  <c:v>5015</c:v>
                </c:pt>
                <c:pt idx="6">
                  <c:v>4915</c:v>
                </c:pt>
                <c:pt idx="7">
                  <c:v>3194</c:v>
                </c:pt>
                <c:pt idx="8">
                  <c:v>2954</c:v>
                </c:pt>
                <c:pt idx="9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紙・パルプ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石油製品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19190</c:v>
                </c:pt>
                <c:pt idx="1">
                  <c:v>17545</c:v>
                </c:pt>
                <c:pt idx="2">
                  <c:v>15077</c:v>
                </c:pt>
                <c:pt idx="3">
                  <c:v>9336</c:v>
                </c:pt>
                <c:pt idx="4">
                  <c:v>7236</c:v>
                </c:pt>
                <c:pt idx="5">
                  <c:v>1493</c:v>
                </c:pt>
                <c:pt idx="6">
                  <c:v>6738</c:v>
                </c:pt>
                <c:pt idx="7">
                  <c:v>3118</c:v>
                </c:pt>
                <c:pt idx="8">
                  <c:v>3343</c:v>
                </c:pt>
                <c:pt idx="9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9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416050</c:v>
                </c:pt>
                <c:pt idx="1">
                  <c:v>98736</c:v>
                </c:pt>
                <c:pt idx="2">
                  <c:v>37820</c:v>
                </c:pt>
                <c:pt idx="3">
                  <c:v>26145</c:v>
                </c:pt>
                <c:pt idx="4">
                  <c:v>25555</c:v>
                </c:pt>
                <c:pt idx="5">
                  <c:v>20301</c:v>
                </c:pt>
                <c:pt idx="6">
                  <c:v>17929</c:v>
                </c:pt>
                <c:pt idx="7">
                  <c:v>16343</c:v>
                </c:pt>
                <c:pt idx="8">
                  <c:v>13686</c:v>
                </c:pt>
                <c:pt idx="9">
                  <c:v>10193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1.7474882264700391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281944</c:v>
                </c:pt>
                <c:pt idx="1">
                  <c:v>114533</c:v>
                </c:pt>
                <c:pt idx="2">
                  <c:v>30075</c:v>
                </c:pt>
                <c:pt idx="3">
                  <c:v>29353</c:v>
                </c:pt>
                <c:pt idx="4">
                  <c:v>32291</c:v>
                </c:pt>
                <c:pt idx="5">
                  <c:v>13655</c:v>
                </c:pt>
                <c:pt idx="6">
                  <c:v>21190</c:v>
                </c:pt>
                <c:pt idx="7">
                  <c:v>16194</c:v>
                </c:pt>
                <c:pt idx="8">
                  <c:v>16198</c:v>
                </c:pt>
                <c:pt idx="9">
                  <c:v>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9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156243</c:v>
                </c:pt>
                <c:pt idx="1">
                  <c:v>248146</c:v>
                </c:pt>
                <c:pt idx="2">
                  <c:v>338718</c:v>
                </c:pt>
                <c:pt idx="3">
                  <c:v>125772</c:v>
                </c:pt>
                <c:pt idx="4">
                  <c:v>167523</c:v>
                </c:pt>
                <c:pt idx="5">
                  <c:v>634962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64097</c:v>
                </c:pt>
                <c:pt idx="1">
                  <c:v>145047</c:v>
                </c:pt>
                <c:pt idx="2">
                  <c:v>178073</c:v>
                </c:pt>
                <c:pt idx="3">
                  <c:v>28140</c:v>
                </c:pt>
                <c:pt idx="4">
                  <c:v>107220</c:v>
                </c:pt>
                <c:pt idx="5">
                  <c:v>237856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0.70909957338658436</c:v>
                </c:pt>
                <c:pt idx="1">
                  <c:v>0.63110482638297227</c:v>
                </c:pt>
                <c:pt idx="2">
                  <c:v>0.6554255008310903</c:v>
                </c:pt>
                <c:pt idx="3">
                  <c:v>0.81716825198814902</c:v>
                </c:pt>
                <c:pt idx="4">
                  <c:v>0.60974437929264802</c:v>
                </c:pt>
                <c:pt idx="5">
                  <c:v>0.72748499687220014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5.35475309528621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403779</c:v>
                </c:pt>
                <c:pt idx="1">
                  <c:v>109311</c:v>
                </c:pt>
                <c:pt idx="2">
                  <c:v>103804</c:v>
                </c:pt>
                <c:pt idx="3">
                  <c:v>78299</c:v>
                </c:pt>
                <c:pt idx="4">
                  <c:v>46204</c:v>
                </c:pt>
                <c:pt idx="5">
                  <c:v>41107</c:v>
                </c:pt>
                <c:pt idx="6">
                  <c:v>37184</c:v>
                </c:pt>
                <c:pt idx="7">
                  <c:v>33986</c:v>
                </c:pt>
                <c:pt idx="8">
                  <c:v>32935</c:v>
                </c:pt>
                <c:pt idx="9">
                  <c:v>27655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2.141901238114486E-2"/>
                  <c:y val="-1.443046891865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319887</c:v>
                </c:pt>
                <c:pt idx="1">
                  <c:v>100112</c:v>
                </c:pt>
                <c:pt idx="2">
                  <c:v>98263</c:v>
                </c:pt>
                <c:pt idx="3">
                  <c:v>104050</c:v>
                </c:pt>
                <c:pt idx="4">
                  <c:v>84036</c:v>
                </c:pt>
                <c:pt idx="5">
                  <c:v>42570</c:v>
                </c:pt>
                <c:pt idx="6">
                  <c:v>28531</c:v>
                </c:pt>
                <c:pt idx="7">
                  <c:v>33308</c:v>
                </c:pt>
                <c:pt idx="8">
                  <c:v>30588</c:v>
                </c:pt>
                <c:pt idx="9">
                  <c:v>25038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9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7766591141919225"/>
                  <c:y val="-0.1421860627513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0.12047647890167575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22"/>
                  <c:y val="-0.12483276746370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1.8409785932721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28625374819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0.1177587844254511"/>
                  <c:y val="0.104831804281345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403779</c:v>
                </c:pt>
                <c:pt idx="1">
                  <c:v>109311</c:v>
                </c:pt>
                <c:pt idx="2">
                  <c:v>103804</c:v>
                </c:pt>
                <c:pt idx="3">
                  <c:v>78299</c:v>
                </c:pt>
                <c:pt idx="4">
                  <c:v>46204</c:v>
                </c:pt>
                <c:pt idx="5">
                  <c:v>41107</c:v>
                </c:pt>
                <c:pt idx="6">
                  <c:v>37184</c:v>
                </c:pt>
                <c:pt idx="7">
                  <c:v>33986</c:v>
                </c:pt>
                <c:pt idx="8">
                  <c:v>32935</c:v>
                </c:pt>
                <c:pt idx="9">
                  <c:v>27655</c:v>
                </c:pt>
                <c:pt idx="10">
                  <c:v>150044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403779</c:v>
                </c:pt>
                <c:pt idx="1">
                  <c:v>109311</c:v>
                </c:pt>
                <c:pt idx="2">
                  <c:v>103804</c:v>
                </c:pt>
                <c:pt idx="3">
                  <c:v>78299</c:v>
                </c:pt>
                <c:pt idx="4">
                  <c:v>46204</c:v>
                </c:pt>
                <c:pt idx="5">
                  <c:v>41107</c:v>
                </c:pt>
                <c:pt idx="6">
                  <c:v>37184</c:v>
                </c:pt>
                <c:pt idx="7">
                  <c:v>33986</c:v>
                </c:pt>
                <c:pt idx="8">
                  <c:v>32935</c:v>
                </c:pt>
                <c:pt idx="9">
                  <c:v>27655</c:v>
                </c:pt>
                <c:pt idx="10">
                  <c:v>150044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9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-8.8829637674601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"/>
                  <c:y val="-9.341647811264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4325339103604415"/>
                  <c:y val="-8.1792862099134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937495408493787"/>
                  <c:y val="-8.8942227049205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0317030981814303E-2"/>
                  <c:y val="-4.7100250399734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3846647031716456E-2"/>
                  <c:y val="6.590038314176245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8159531782664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319887</c:v>
                </c:pt>
                <c:pt idx="1">
                  <c:v>100112</c:v>
                </c:pt>
                <c:pt idx="2">
                  <c:v>98263</c:v>
                </c:pt>
                <c:pt idx="3">
                  <c:v>104050</c:v>
                </c:pt>
                <c:pt idx="4">
                  <c:v>84036</c:v>
                </c:pt>
                <c:pt idx="5">
                  <c:v>42570</c:v>
                </c:pt>
                <c:pt idx="6">
                  <c:v>28531</c:v>
                </c:pt>
                <c:pt idx="7">
                  <c:v>33308</c:v>
                </c:pt>
                <c:pt idx="8">
                  <c:v>30588</c:v>
                </c:pt>
                <c:pt idx="9">
                  <c:v>25038</c:v>
                </c:pt>
                <c:pt idx="10" formatCode="#,##0_);[Red]\(#,##0\)">
                  <c:v>175239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2" t="s">
        <v>131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132</v>
      </c>
      <c r="C6" s="238"/>
      <c r="D6" s="239" t="s">
        <v>133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134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135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136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137</v>
      </c>
      <c r="G13" s="244"/>
      <c r="H13" s="245"/>
    </row>
    <row r="14" spans="1:8" s="240" customFormat="1" ht="17.100000000000001" customHeight="1" x14ac:dyDescent="0.15">
      <c r="A14" s="241"/>
      <c r="B14" s="246" t="s">
        <v>138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139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140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141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142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143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144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145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146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147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148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91</v>
      </c>
      <c r="E35" s="240" t="s">
        <v>149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150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151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6" t="s">
        <v>152</v>
      </c>
      <c r="B42" s="447"/>
      <c r="C42" s="447"/>
      <c r="D42" s="447"/>
      <c r="E42" s="447"/>
      <c r="F42" s="447"/>
      <c r="G42" s="447"/>
      <c r="H42" s="448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11" sqref="P11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177</v>
      </c>
      <c r="R1" s="105"/>
    </row>
    <row r="2" spans="8:30" x14ac:dyDescent="0.15">
      <c r="H2" s="184" t="s">
        <v>199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47</v>
      </c>
      <c r="K3" s="3"/>
      <c r="L3" s="296" t="s">
        <v>99</v>
      </c>
      <c r="S3" s="26"/>
      <c r="T3" s="26"/>
      <c r="U3" s="26"/>
    </row>
    <row r="4" spans="8:30" x14ac:dyDescent="0.15">
      <c r="H4" s="43">
        <v>22457</v>
      </c>
      <c r="I4" s="3">
        <v>26</v>
      </c>
      <c r="J4" s="161" t="s">
        <v>30</v>
      </c>
      <c r="K4" s="117">
        <f>SUM(I4)</f>
        <v>26</v>
      </c>
      <c r="L4" s="312">
        <v>20791</v>
      </c>
      <c r="M4" s="397"/>
      <c r="N4" s="90"/>
      <c r="O4" s="90"/>
      <c r="S4" s="26"/>
      <c r="T4" s="26"/>
      <c r="U4" s="26"/>
    </row>
    <row r="5" spans="8:30" x14ac:dyDescent="0.15">
      <c r="H5" s="88">
        <v>12161</v>
      </c>
      <c r="I5" s="3">
        <v>37</v>
      </c>
      <c r="J5" s="161" t="s">
        <v>37</v>
      </c>
      <c r="K5" s="117">
        <f t="shared" ref="K5:K13" si="0">SUM(I5)</f>
        <v>37</v>
      </c>
      <c r="L5" s="313">
        <v>11241</v>
      </c>
      <c r="M5" s="45"/>
      <c r="N5" s="90"/>
      <c r="O5" s="90"/>
      <c r="S5" s="26"/>
      <c r="T5" s="26"/>
      <c r="U5" s="26"/>
    </row>
    <row r="6" spans="8:30" x14ac:dyDescent="0.15">
      <c r="H6" s="195">
        <v>9620</v>
      </c>
      <c r="I6" s="3">
        <v>34</v>
      </c>
      <c r="J6" s="161" t="s">
        <v>1</v>
      </c>
      <c r="K6" s="117">
        <f t="shared" si="0"/>
        <v>34</v>
      </c>
      <c r="L6" s="313">
        <v>10477</v>
      </c>
      <c r="M6" s="45"/>
      <c r="N6" s="185"/>
      <c r="O6" s="90"/>
      <c r="S6" s="26"/>
      <c r="T6" s="26"/>
      <c r="U6" s="26"/>
    </row>
    <row r="7" spans="8:30" x14ac:dyDescent="0.15">
      <c r="H7" s="44">
        <v>8042</v>
      </c>
      <c r="I7" s="3">
        <v>33</v>
      </c>
      <c r="J7" s="161" t="s">
        <v>0</v>
      </c>
      <c r="K7" s="117">
        <f t="shared" si="0"/>
        <v>33</v>
      </c>
      <c r="L7" s="313">
        <v>11031</v>
      </c>
      <c r="M7" s="45"/>
      <c r="N7" s="90"/>
      <c r="O7" s="90"/>
      <c r="S7" s="26"/>
      <c r="T7" s="26"/>
      <c r="U7" s="26"/>
    </row>
    <row r="8" spans="8:30" x14ac:dyDescent="0.15">
      <c r="H8" s="336">
        <v>7088</v>
      </c>
      <c r="I8" s="3">
        <v>25</v>
      </c>
      <c r="J8" s="161" t="s">
        <v>29</v>
      </c>
      <c r="K8" s="117">
        <f t="shared" si="0"/>
        <v>25</v>
      </c>
      <c r="L8" s="313">
        <v>5099</v>
      </c>
      <c r="M8" s="45"/>
      <c r="N8" s="90"/>
      <c r="O8" s="90"/>
      <c r="S8" s="26"/>
      <c r="T8" s="26"/>
      <c r="U8" s="26"/>
    </row>
    <row r="9" spans="8:30" x14ac:dyDescent="0.15">
      <c r="H9" s="195">
        <v>5869</v>
      </c>
      <c r="I9" s="33">
        <v>40</v>
      </c>
      <c r="J9" s="161" t="s">
        <v>2</v>
      </c>
      <c r="K9" s="117">
        <f t="shared" si="0"/>
        <v>40</v>
      </c>
      <c r="L9" s="313">
        <v>6024</v>
      </c>
      <c r="M9" s="45"/>
      <c r="N9" s="90"/>
      <c r="O9" s="90"/>
      <c r="S9" s="26"/>
      <c r="T9" s="26"/>
      <c r="U9" s="26"/>
    </row>
    <row r="10" spans="8:30" x14ac:dyDescent="0.15">
      <c r="H10" s="195">
        <v>5217</v>
      </c>
      <c r="I10" s="14">
        <v>14</v>
      </c>
      <c r="J10" s="163" t="s">
        <v>19</v>
      </c>
      <c r="K10" s="117">
        <f t="shared" si="0"/>
        <v>14</v>
      </c>
      <c r="L10" s="313">
        <v>6981</v>
      </c>
      <c r="S10" s="26"/>
      <c r="T10" s="26"/>
      <c r="U10" s="26"/>
    </row>
    <row r="11" spans="8:30" x14ac:dyDescent="0.15">
      <c r="H11" s="89">
        <v>4960</v>
      </c>
      <c r="I11" s="3">
        <v>36</v>
      </c>
      <c r="J11" s="161" t="s">
        <v>5</v>
      </c>
      <c r="K11" s="117">
        <f t="shared" si="0"/>
        <v>36</v>
      </c>
      <c r="L11" s="313">
        <v>7693</v>
      </c>
      <c r="M11" s="45"/>
      <c r="N11" s="90"/>
      <c r="O11" s="90"/>
      <c r="S11" s="26"/>
      <c r="T11" s="26"/>
      <c r="U11" s="26"/>
    </row>
    <row r="12" spans="8:30" x14ac:dyDescent="0.15">
      <c r="H12" s="333">
        <v>4412</v>
      </c>
      <c r="I12" s="14">
        <v>27</v>
      </c>
      <c r="J12" s="163" t="s">
        <v>31</v>
      </c>
      <c r="K12" s="117">
        <f t="shared" si="0"/>
        <v>27</v>
      </c>
      <c r="L12" s="313">
        <v>2313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2">
        <v>3480</v>
      </c>
      <c r="I13" s="383">
        <v>16</v>
      </c>
      <c r="J13" s="384" t="s">
        <v>3</v>
      </c>
      <c r="K13" s="117">
        <f t="shared" si="0"/>
        <v>16</v>
      </c>
      <c r="L13" s="313">
        <v>3041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88">
        <v>3150</v>
      </c>
      <c r="I14" s="122">
        <v>15</v>
      </c>
      <c r="J14" s="175" t="s">
        <v>20</v>
      </c>
      <c r="K14" s="108" t="s">
        <v>8</v>
      </c>
      <c r="L14" s="314">
        <v>99601</v>
      </c>
      <c r="S14" s="26"/>
      <c r="T14" s="26"/>
      <c r="U14" s="26"/>
    </row>
    <row r="15" spans="8:30" x14ac:dyDescent="0.15">
      <c r="H15" s="44">
        <v>2677</v>
      </c>
      <c r="I15" s="3">
        <v>17</v>
      </c>
      <c r="J15" s="161" t="s">
        <v>21</v>
      </c>
      <c r="K15" s="50"/>
      <c r="L15" t="s">
        <v>60</v>
      </c>
      <c r="M15" s="407" t="s">
        <v>207</v>
      </c>
      <c r="N15" s="42" t="s">
        <v>75</v>
      </c>
      <c r="S15" s="26"/>
      <c r="T15" s="26"/>
      <c r="U15" s="26"/>
    </row>
    <row r="16" spans="8:30" x14ac:dyDescent="0.15">
      <c r="H16" s="88">
        <v>2441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21517</v>
      </c>
      <c r="N16" s="89">
        <f>SUM(H4)</f>
        <v>22457</v>
      </c>
      <c r="O16" s="45"/>
      <c r="P16" s="17"/>
      <c r="S16" s="26"/>
      <c r="T16" s="26"/>
      <c r="U16" s="26"/>
    </row>
    <row r="17" spans="1:21" x14ac:dyDescent="0.15">
      <c r="H17" s="195">
        <v>1680</v>
      </c>
      <c r="I17" s="3">
        <v>38</v>
      </c>
      <c r="J17" s="161" t="s">
        <v>38</v>
      </c>
      <c r="K17" s="117">
        <f t="shared" ref="K17:K25" si="1">SUM(I5)</f>
        <v>37</v>
      </c>
      <c r="L17" s="161" t="s">
        <v>37</v>
      </c>
      <c r="M17" s="316">
        <v>13387</v>
      </c>
      <c r="N17" s="89">
        <f t="shared" ref="N17:N25" si="2">SUM(H5)</f>
        <v>12161</v>
      </c>
      <c r="O17" s="45"/>
      <c r="P17" s="17"/>
      <c r="S17" s="26"/>
      <c r="T17" s="26"/>
      <c r="U17" s="26"/>
    </row>
    <row r="18" spans="1:21" x14ac:dyDescent="0.15">
      <c r="H18" s="350">
        <v>1395</v>
      </c>
      <c r="I18" s="3">
        <v>1</v>
      </c>
      <c r="J18" s="161" t="s">
        <v>4</v>
      </c>
      <c r="K18" s="117">
        <f t="shared" si="1"/>
        <v>34</v>
      </c>
      <c r="L18" s="161" t="s">
        <v>1</v>
      </c>
      <c r="M18" s="316">
        <v>9842</v>
      </c>
      <c r="N18" s="89">
        <f t="shared" si="2"/>
        <v>9620</v>
      </c>
      <c r="O18" s="45"/>
      <c r="P18" s="17"/>
      <c r="S18" s="26"/>
      <c r="T18" s="26"/>
      <c r="U18" s="26"/>
    </row>
    <row r="19" spans="1:21" x14ac:dyDescent="0.15">
      <c r="H19" s="89">
        <v>848</v>
      </c>
      <c r="I19" s="3">
        <v>2</v>
      </c>
      <c r="J19" s="161" t="s">
        <v>6</v>
      </c>
      <c r="K19" s="117">
        <f t="shared" si="1"/>
        <v>33</v>
      </c>
      <c r="L19" s="161" t="s">
        <v>0</v>
      </c>
      <c r="M19" s="316">
        <v>17482</v>
      </c>
      <c r="N19" s="89">
        <f t="shared" si="2"/>
        <v>8042</v>
      </c>
      <c r="O19" s="45"/>
      <c r="P19" s="17"/>
      <c r="S19" s="26"/>
      <c r="T19" s="26"/>
      <c r="U19" s="26"/>
    </row>
    <row r="20" spans="1:21" ht="14.25" thickBot="1" x14ac:dyDescent="0.2">
      <c r="H20" s="88">
        <v>455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6520</v>
      </c>
      <c r="N20" s="89">
        <f t="shared" si="2"/>
        <v>7088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44">
        <v>418</v>
      </c>
      <c r="I21" s="3">
        <v>12</v>
      </c>
      <c r="J21" s="161" t="s">
        <v>18</v>
      </c>
      <c r="K21" s="117">
        <f t="shared" si="1"/>
        <v>40</v>
      </c>
      <c r="L21" s="161" t="s">
        <v>2</v>
      </c>
      <c r="M21" s="316">
        <v>5836</v>
      </c>
      <c r="N21" s="89">
        <f t="shared" si="2"/>
        <v>5869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22457</v>
      </c>
      <c r="D22" s="89">
        <f>SUM(L4)</f>
        <v>20791</v>
      </c>
      <c r="E22" s="52">
        <f t="shared" ref="E22:E32" si="4">SUM(N16/M16*100)</f>
        <v>104.36863875075521</v>
      </c>
      <c r="F22" s="55">
        <f>SUM(C22/D22*100)</f>
        <v>108.0130825838103</v>
      </c>
      <c r="G22" s="3"/>
      <c r="H22" s="126">
        <v>414</v>
      </c>
      <c r="I22" s="3">
        <v>23</v>
      </c>
      <c r="J22" s="161" t="s">
        <v>27</v>
      </c>
      <c r="K22" s="117">
        <f t="shared" si="1"/>
        <v>14</v>
      </c>
      <c r="L22" s="163" t="s">
        <v>19</v>
      </c>
      <c r="M22" s="316">
        <v>6066</v>
      </c>
      <c r="N22" s="89">
        <f t="shared" si="2"/>
        <v>5217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12161</v>
      </c>
      <c r="D23" s="89">
        <f>SUM(L5)</f>
        <v>11241</v>
      </c>
      <c r="E23" s="52">
        <f t="shared" si="4"/>
        <v>90.841861507432583</v>
      </c>
      <c r="F23" s="55">
        <f t="shared" ref="F23:F32" si="5">SUM(C23/D23*100)</f>
        <v>108.18432523796815</v>
      </c>
      <c r="G23" s="3"/>
      <c r="H23" s="91">
        <v>233</v>
      </c>
      <c r="I23" s="3">
        <v>21</v>
      </c>
      <c r="J23" s="161" t="s">
        <v>25</v>
      </c>
      <c r="K23" s="117">
        <f t="shared" si="1"/>
        <v>36</v>
      </c>
      <c r="L23" s="161" t="s">
        <v>5</v>
      </c>
      <c r="M23" s="316">
        <v>5756</v>
      </c>
      <c r="N23" s="89">
        <f t="shared" si="2"/>
        <v>4960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</v>
      </c>
      <c r="C24" s="43">
        <f t="shared" si="3"/>
        <v>9620</v>
      </c>
      <c r="D24" s="89">
        <f t="shared" ref="D24:D31" si="6">SUM(L6)</f>
        <v>10477</v>
      </c>
      <c r="E24" s="52">
        <f t="shared" si="4"/>
        <v>97.744360902255636</v>
      </c>
      <c r="F24" s="55">
        <f t="shared" si="5"/>
        <v>91.820177531736178</v>
      </c>
      <c r="G24" s="3"/>
      <c r="H24" s="377">
        <v>182</v>
      </c>
      <c r="I24" s="3">
        <v>22</v>
      </c>
      <c r="J24" s="161" t="s">
        <v>26</v>
      </c>
      <c r="K24" s="117">
        <f t="shared" si="1"/>
        <v>27</v>
      </c>
      <c r="L24" s="163" t="s">
        <v>31</v>
      </c>
      <c r="M24" s="316">
        <v>4265</v>
      </c>
      <c r="N24" s="89">
        <f t="shared" si="2"/>
        <v>4412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0</v>
      </c>
      <c r="C25" s="43">
        <f t="shared" si="3"/>
        <v>8042</v>
      </c>
      <c r="D25" s="89">
        <f t="shared" si="6"/>
        <v>11031</v>
      </c>
      <c r="E25" s="52">
        <f t="shared" si="4"/>
        <v>46.001601647408762</v>
      </c>
      <c r="F25" s="55">
        <f t="shared" si="5"/>
        <v>72.903635209863111</v>
      </c>
      <c r="G25" s="3"/>
      <c r="H25" s="91">
        <v>101</v>
      </c>
      <c r="I25" s="3">
        <v>32</v>
      </c>
      <c r="J25" s="161" t="s">
        <v>35</v>
      </c>
      <c r="K25" s="181">
        <f t="shared" si="1"/>
        <v>16</v>
      </c>
      <c r="L25" s="384" t="s">
        <v>3</v>
      </c>
      <c r="M25" s="317">
        <v>3326</v>
      </c>
      <c r="N25" s="167">
        <f t="shared" si="2"/>
        <v>3480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7088</v>
      </c>
      <c r="D26" s="89">
        <f t="shared" si="6"/>
        <v>5099</v>
      </c>
      <c r="E26" s="52">
        <f t="shared" si="4"/>
        <v>108.71165644171779</v>
      </c>
      <c r="F26" s="55">
        <f t="shared" si="5"/>
        <v>139.00764855854089</v>
      </c>
      <c r="G26" s="12"/>
      <c r="H26" s="377">
        <v>68</v>
      </c>
      <c r="I26" s="3">
        <v>4</v>
      </c>
      <c r="J26" s="161" t="s">
        <v>11</v>
      </c>
      <c r="K26" s="3"/>
      <c r="L26" s="366" t="s">
        <v>8</v>
      </c>
      <c r="M26" s="318">
        <v>108086</v>
      </c>
      <c r="N26" s="193">
        <f>SUM(H44)</f>
        <v>97528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5869</v>
      </c>
      <c r="D27" s="89">
        <f t="shared" si="6"/>
        <v>6024</v>
      </c>
      <c r="E27" s="52">
        <f t="shared" si="4"/>
        <v>100.56545579163812</v>
      </c>
      <c r="F27" s="55">
        <f t="shared" si="5"/>
        <v>97.42695883134131</v>
      </c>
      <c r="G27" s="3"/>
      <c r="H27" s="420">
        <v>66</v>
      </c>
      <c r="I27" s="3">
        <v>9</v>
      </c>
      <c r="J27" s="3" t="s">
        <v>164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19</v>
      </c>
      <c r="C28" s="43">
        <f t="shared" si="3"/>
        <v>5217</v>
      </c>
      <c r="D28" s="89">
        <f t="shared" si="6"/>
        <v>6981</v>
      </c>
      <c r="E28" s="52">
        <f t="shared" si="4"/>
        <v>86.003956478733926</v>
      </c>
      <c r="F28" s="55">
        <f t="shared" si="5"/>
        <v>74.731413837559089</v>
      </c>
      <c r="G28" s="3"/>
      <c r="H28" s="429">
        <v>35</v>
      </c>
      <c r="I28" s="3">
        <v>20</v>
      </c>
      <c r="J28" s="161" t="s">
        <v>24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5</v>
      </c>
      <c r="C29" s="43">
        <f t="shared" si="3"/>
        <v>4960</v>
      </c>
      <c r="D29" s="89">
        <f t="shared" si="6"/>
        <v>7693</v>
      </c>
      <c r="E29" s="52">
        <f t="shared" si="4"/>
        <v>86.170952050034742</v>
      </c>
      <c r="F29" s="55">
        <f t="shared" si="5"/>
        <v>64.474197322240997</v>
      </c>
      <c r="G29" s="11"/>
      <c r="H29" s="91">
        <v>29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4412</v>
      </c>
      <c r="D30" s="89">
        <f t="shared" si="6"/>
        <v>2313</v>
      </c>
      <c r="E30" s="52">
        <f t="shared" si="4"/>
        <v>103.44665885111372</v>
      </c>
      <c r="F30" s="55">
        <f t="shared" si="5"/>
        <v>190.74794638996974</v>
      </c>
      <c r="G30" s="12"/>
      <c r="H30" s="126">
        <v>26</v>
      </c>
      <c r="I30" s="3">
        <v>31</v>
      </c>
      <c r="J30" s="161" t="s">
        <v>64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3480</v>
      </c>
      <c r="D31" s="89">
        <f t="shared" si="6"/>
        <v>3041</v>
      </c>
      <c r="E31" s="52">
        <f t="shared" si="4"/>
        <v>104.63018641010223</v>
      </c>
      <c r="F31" s="55">
        <f t="shared" si="5"/>
        <v>114.43604077606051</v>
      </c>
      <c r="G31" s="92"/>
      <c r="H31" s="126">
        <v>4</v>
      </c>
      <c r="I31" s="3">
        <v>3</v>
      </c>
      <c r="J31" s="161" t="s">
        <v>10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97528</v>
      </c>
      <c r="D32" s="67">
        <f>SUM(L14)</f>
        <v>99601</v>
      </c>
      <c r="E32" s="70">
        <f t="shared" si="4"/>
        <v>90.231852413818629</v>
      </c>
      <c r="F32" s="68">
        <f t="shared" si="5"/>
        <v>97.91869559542576</v>
      </c>
      <c r="G32" s="391">
        <v>75.099999999999994</v>
      </c>
      <c r="H32" s="437">
        <v>0</v>
      </c>
      <c r="I32" s="3">
        <v>5</v>
      </c>
      <c r="J32" s="161" t="s">
        <v>12</v>
      </c>
      <c r="L32" s="42"/>
      <c r="M32" s="26"/>
      <c r="S32" s="26"/>
      <c r="T32" s="26"/>
      <c r="U32" s="26"/>
    </row>
    <row r="33" spans="2:30" x14ac:dyDescent="0.15">
      <c r="H33" s="5">
        <v>0</v>
      </c>
      <c r="I33" s="3">
        <v>7</v>
      </c>
      <c r="J33" s="161" t="s">
        <v>14</v>
      </c>
      <c r="L33" s="42"/>
      <c r="M33" s="26"/>
      <c r="S33" s="26"/>
      <c r="T33" s="26"/>
      <c r="U33" s="26"/>
    </row>
    <row r="34" spans="2:30" x14ac:dyDescent="0.15">
      <c r="H34" s="43">
        <v>0</v>
      </c>
      <c r="I34" s="3">
        <v>8</v>
      </c>
      <c r="J34" s="161" t="s">
        <v>15</v>
      </c>
      <c r="S34" s="26"/>
      <c r="T34" s="26"/>
      <c r="U34" s="26"/>
    </row>
    <row r="35" spans="2:30" x14ac:dyDescent="0.15">
      <c r="H35" s="438">
        <v>0</v>
      </c>
      <c r="I35" s="3">
        <v>10</v>
      </c>
      <c r="J35" s="161" t="s">
        <v>16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11</v>
      </c>
      <c r="J36" s="161" t="s">
        <v>17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13</v>
      </c>
      <c r="J37" s="161" t="s">
        <v>7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18</v>
      </c>
      <c r="J38" s="161" t="s">
        <v>22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44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97528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180</v>
      </c>
      <c r="L46" s="408" t="s">
        <v>183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199</v>
      </c>
      <c r="I47" s="3"/>
      <c r="J47" s="179" t="s">
        <v>71</v>
      </c>
      <c r="K47" s="3"/>
      <c r="L47" s="301" t="s">
        <v>198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47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89">
        <v>85126</v>
      </c>
      <c r="I49" s="3">
        <v>26</v>
      </c>
      <c r="J49" s="161" t="s">
        <v>30</v>
      </c>
      <c r="K49" s="3">
        <f>SUM(I49)</f>
        <v>26</v>
      </c>
      <c r="L49" s="306">
        <v>87731</v>
      </c>
      <c r="S49" s="26"/>
      <c r="T49" s="26"/>
      <c r="U49" s="26"/>
      <c r="V49" s="26"/>
    </row>
    <row r="50" spans="1:22" x14ac:dyDescent="0.15">
      <c r="H50" s="426">
        <v>15066</v>
      </c>
      <c r="I50" s="3">
        <v>13</v>
      </c>
      <c r="J50" s="161" t="s">
        <v>7</v>
      </c>
      <c r="K50" s="3">
        <f t="shared" ref="K50:K58" si="7">SUM(I50)</f>
        <v>13</v>
      </c>
      <c r="L50" s="306">
        <v>20268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13023</v>
      </c>
      <c r="I51" s="3">
        <v>33</v>
      </c>
      <c r="J51" s="161" t="s">
        <v>0</v>
      </c>
      <c r="K51" s="3">
        <f t="shared" si="7"/>
        <v>33</v>
      </c>
      <c r="L51" s="306">
        <v>11390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12618</v>
      </c>
      <c r="I52" s="3">
        <v>22</v>
      </c>
      <c r="J52" s="161" t="s">
        <v>26</v>
      </c>
      <c r="K52" s="3">
        <f t="shared" si="7"/>
        <v>22</v>
      </c>
      <c r="L52" s="306">
        <v>8709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44">
        <v>11090</v>
      </c>
      <c r="I53" s="3">
        <v>34</v>
      </c>
      <c r="J53" s="161" t="s">
        <v>1</v>
      </c>
      <c r="K53" s="3">
        <f t="shared" si="7"/>
        <v>34</v>
      </c>
      <c r="L53" s="306">
        <v>9957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85126</v>
      </c>
      <c r="D54" s="98">
        <f>SUM(L49)</f>
        <v>87731</v>
      </c>
      <c r="E54" s="52">
        <f t="shared" ref="E54:E64" si="9">SUM(N63/M63*100)</f>
        <v>102.47872199549761</v>
      </c>
      <c r="F54" s="52">
        <f>SUM(C54/D54*100)</f>
        <v>97.030696105139569</v>
      </c>
      <c r="G54" s="3"/>
      <c r="H54" s="88">
        <v>10199</v>
      </c>
      <c r="I54" s="3">
        <v>25</v>
      </c>
      <c r="J54" s="161" t="s">
        <v>29</v>
      </c>
      <c r="K54" s="3">
        <f t="shared" si="7"/>
        <v>25</v>
      </c>
      <c r="L54" s="306">
        <v>9324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15066</v>
      </c>
      <c r="D55" s="98">
        <f t="shared" ref="D55:D64" si="10">SUM(L50)</f>
        <v>20268</v>
      </c>
      <c r="E55" s="52">
        <f t="shared" si="9"/>
        <v>101.03272532188841</v>
      </c>
      <c r="F55" s="52">
        <f t="shared" ref="F55:F64" si="11">SUM(C55/D55*100)</f>
        <v>74.333925399644755</v>
      </c>
      <c r="G55" s="3"/>
      <c r="H55" s="88">
        <v>6999</v>
      </c>
      <c r="I55" s="3">
        <v>16</v>
      </c>
      <c r="J55" s="161" t="s">
        <v>3</v>
      </c>
      <c r="K55" s="3">
        <f t="shared" si="7"/>
        <v>16</v>
      </c>
      <c r="L55" s="306">
        <v>8997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13023</v>
      </c>
      <c r="D56" s="98">
        <f t="shared" si="10"/>
        <v>11390</v>
      </c>
      <c r="E56" s="52">
        <f t="shared" si="9"/>
        <v>89.058332763454828</v>
      </c>
      <c r="F56" s="52">
        <f t="shared" si="11"/>
        <v>114.33713784021072</v>
      </c>
      <c r="G56" s="3"/>
      <c r="H56" s="88">
        <v>6660</v>
      </c>
      <c r="I56" s="3">
        <v>36</v>
      </c>
      <c r="J56" s="161" t="s">
        <v>5</v>
      </c>
      <c r="K56" s="3">
        <f t="shared" si="7"/>
        <v>36</v>
      </c>
      <c r="L56" s="306">
        <v>4502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12618</v>
      </c>
      <c r="D57" s="98">
        <f t="shared" si="10"/>
        <v>8709</v>
      </c>
      <c r="E57" s="52">
        <f t="shared" si="9"/>
        <v>94.255621124971995</v>
      </c>
      <c r="F57" s="52">
        <f t="shared" si="11"/>
        <v>144.88460213572168</v>
      </c>
      <c r="G57" s="3"/>
      <c r="H57" s="126">
        <v>5882</v>
      </c>
      <c r="I57" s="3">
        <v>24</v>
      </c>
      <c r="J57" s="161" t="s">
        <v>28</v>
      </c>
      <c r="K57" s="3">
        <f t="shared" si="7"/>
        <v>24</v>
      </c>
      <c r="L57" s="306">
        <v>5636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1</v>
      </c>
      <c r="C58" s="43">
        <f t="shared" si="8"/>
        <v>11090</v>
      </c>
      <c r="D58" s="98">
        <f t="shared" si="10"/>
        <v>9957</v>
      </c>
      <c r="E58" s="52">
        <f t="shared" si="9"/>
        <v>105.33814589665653</v>
      </c>
      <c r="F58" s="52">
        <f t="shared" si="11"/>
        <v>111.37892939640454</v>
      </c>
      <c r="G58" s="12"/>
      <c r="H58" s="333">
        <v>5829</v>
      </c>
      <c r="I58" s="14">
        <v>40</v>
      </c>
      <c r="J58" s="163" t="s">
        <v>2</v>
      </c>
      <c r="K58" s="14">
        <f t="shared" si="7"/>
        <v>40</v>
      </c>
      <c r="L58" s="307">
        <v>4466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29</v>
      </c>
      <c r="C59" s="43">
        <f t="shared" si="8"/>
        <v>10199</v>
      </c>
      <c r="D59" s="98">
        <f t="shared" si="10"/>
        <v>9324</v>
      </c>
      <c r="E59" s="52">
        <f t="shared" si="9"/>
        <v>88.066660910111395</v>
      </c>
      <c r="F59" s="52">
        <f t="shared" si="11"/>
        <v>109.38438438438438</v>
      </c>
      <c r="G59" s="3"/>
      <c r="H59" s="431">
        <v>3251</v>
      </c>
      <c r="I59" s="338">
        <v>38</v>
      </c>
      <c r="J59" s="223" t="s">
        <v>38</v>
      </c>
      <c r="K59" s="8" t="s">
        <v>67</v>
      </c>
      <c r="L59" s="308">
        <v>181553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6999</v>
      </c>
      <c r="D60" s="98">
        <f t="shared" si="10"/>
        <v>8997</v>
      </c>
      <c r="E60" s="52">
        <f t="shared" si="9"/>
        <v>89.915210688591984</v>
      </c>
      <c r="F60" s="52">
        <f t="shared" si="11"/>
        <v>77.792597532510825</v>
      </c>
      <c r="G60" s="3"/>
      <c r="H60" s="420">
        <v>1854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6660</v>
      </c>
      <c r="D61" s="98">
        <f t="shared" si="10"/>
        <v>4502</v>
      </c>
      <c r="E61" s="52">
        <f t="shared" si="9"/>
        <v>114.96633868461936</v>
      </c>
      <c r="F61" s="52">
        <f t="shared" si="11"/>
        <v>147.93425144380274</v>
      </c>
      <c r="G61" s="11"/>
      <c r="H61" s="91">
        <v>1135</v>
      </c>
      <c r="I61" s="140">
        <v>21</v>
      </c>
      <c r="J61" s="3" t="s">
        <v>157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5882</v>
      </c>
      <c r="D62" s="98">
        <f t="shared" si="10"/>
        <v>5636</v>
      </c>
      <c r="E62" s="52">
        <f t="shared" si="9"/>
        <v>100.87463556851313</v>
      </c>
      <c r="F62" s="52">
        <f t="shared" si="11"/>
        <v>104.36479772888573</v>
      </c>
      <c r="G62" s="12"/>
      <c r="H62" s="91">
        <v>1091</v>
      </c>
      <c r="I62" s="174">
        <v>23</v>
      </c>
      <c r="J62" s="161" t="s">
        <v>27</v>
      </c>
      <c r="K62" s="50"/>
      <c r="L62" t="s">
        <v>61</v>
      </c>
      <c r="M62" s="407" t="s">
        <v>185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</v>
      </c>
      <c r="C63" s="333">
        <f t="shared" si="8"/>
        <v>5829</v>
      </c>
      <c r="D63" s="138">
        <f t="shared" si="10"/>
        <v>4466</v>
      </c>
      <c r="E63" s="57">
        <f t="shared" si="9"/>
        <v>93.085276269562442</v>
      </c>
      <c r="F63" s="57">
        <f t="shared" si="11"/>
        <v>130.51948051948051</v>
      </c>
      <c r="G63" s="92"/>
      <c r="H63" s="91">
        <v>591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83067</v>
      </c>
      <c r="N63" s="89">
        <f>SUM(H49)</f>
        <v>85126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181665</v>
      </c>
      <c r="D64" s="139">
        <f t="shared" si="10"/>
        <v>181553</v>
      </c>
      <c r="E64" s="70">
        <f t="shared" si="9"/>
        <v>99.044799555112121</v>
      </c>
      <c r="F64" s="70">
        <f t="shared" si="11"/>
        <v>100.0616899748283</v>
      </c>
      <c r="G64" s="391">
        <v>57.8</v>
      </c>
      <c r="H64" s="91">
        <v>445</v>
      </c>
      <c r="I64" s="3">
        <v>1</v>
      </c>
      <c r="J64" s="161" t="s">
        <v>4</v>
      </c>
      <c r="K64" s="3">
        <f t="shared" ref="K64:K72" si="12">SUM(K50)</f>
        <v>13</v>
      </c>
      <c r="L64" s="161" t="s">
        <v>7</v>
      </c>
      <c r="M64" s="170">
        <v>14912</v>
      </c>
      <c r="N64" s="89">
        <f t="shared" ref="N64:N72" si="13">SUM(H50)</f>
        <v>15066</v>
      </c>
      <c r="O64" s="45"/>
      <c r="S64" s="26"/>
      <c r="T64" s="26"/>
      <c r="U64" s="26"/>
      <c r="V64" s="26"/>
    </row>
    <row r="65" spans="2:22" x14ac:dyDescent="0.15">
      <c r="H65" s="43">
        <v>378</v>
      </c>
      <c r="I65" s="3">
        <v>9</v>
      </c>
      <c r="J65" s="3" t="s">
        <v>164</v>
      </c>
      <c r="K65" s="3">
        <f t="shared" si="12"/>
        <v>33</v>
      </c>
      <c r="L65" s="161" t="s">
        <v>0</v>
      </c>
      <c r="M65" s="170">
        <v>14623</v>
      </c>
      <c r="N65" s="89">
        <f t="shared" si="13"/>
        <v>13023</v>
      </c>
      <c r="O65" s="45"/>
      <c r="S65" s="26"/>
      <c r="T65" s="26"/>
      <c r="U65" s="26"/>
      <c r="V65" s="26"/>
    </row>
    <row r="66" spans="2:22" x14ac:dyDescent="0.15">
      <c r="H66" s="43">
        <v>200</v>
      </c>
      <c r="I66" s="3">
        <v>11</v>
      </c>
      <c r="J66" s="161" t="s">
        <v>17</v>
      </c>
      <c r="K66" s="3">
        <f t="shared" si="12"/>
        <v>22</v>
      </c>
      <c r="L66" s="161" t="s">
        <v>26</v>
      </c>
      <c r="M66" s="170">
        <v>13387</v>
      </c>
      <c r="N66" s="89">
        <f t="shared" si="13"/>
        <v>12618</v>
      </c>
      <c r="O66" s="45"/>
      <c r="S66" s="26"/>
      <c r="T66" s="26"/>
      <c r="U66" s="26"/>
      <c r="V66" s="26"/>
    </row>
    <row r="67" spans="2:22" x14ac:dyDescent="0.15">
      <c r="H67" s="89">
        <v>136</v>
      </c>
      <c r="I67" s="3">
        <v>4</v>
      </c>
      <c r="J67" s="161" t="s">
        <v>11</v>
      </c>
      <c r="K67" s="3">
        <f t="shared" si="12"/>
        <v>34</v>
      </c>
      <c r="L67" s="161" t="s">
        <v>1</v>
      </c>
      <c r="M67" s="170">
        <v>10528</v>
      </c>
      <c r="N67" s="89">
        <f t="shared" si="13"/>
        <v>11090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88">
        <v>42</v>
      </c>
      <c r="I68" s="3">
        <v>35</v>
      </c>
      <c r="J68" s="161" t="s">
        <v>36</v>
      </c>
      <c r="K68" s="3">
        <f t="shared" si="12"/>
        <v>25</v>
      </c>
      <c r="L68" s="161" t="s">
        <v>29</v>
      </c>
      <c r="M68" s="170">
        <v>11581</v>
      </c>
      <c r="N68" s="89">
        <f t="shared" si="13"/>
        <v>10199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35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7784</v>
      </c>
      <c r="N69" s="89">
        <f t="shared" si="13"/>
        <v>6999</v>
      </c>
      <c r="O69" s="45"/>
      <c r="S69" s="26"/>
      <c r="T69" s="26"/>
      <c r="U69" s="26"/>
      <c r="V69" s="26"/>
    </row>
    <row r="70" spans="2:22" x14ac:dyDescent="0.15">
      <c r="B70" s="50"/>
      <c r="H70" s="88">
        <v>12</v>
      </c>
      <c r="I70" s="3">
        <v>29</v>
      </c>
      <c r="J70" s="161" t="s">
        <v>54</v>
      </c>
      <c r="K70" s="3">
        <f t="shared" si="12"/>
        <v>36</v>
      </c>
      <c r="L70" s="161" t="s">
        <v>5</v>
      </c>
      <c r="M70" s="170">
        <v>5793</v>
      </c>
      <c r="N70" s="89">
        <f t="shared" si="13"/>
        <v>6660</v>
      </c>
      <c r="O70" s="45"/>
      <c r="S70" s="26"/>
      <c r="T70" s="26"/>
      <c r="U70" s="26"/>
      <c r="V70" s="26"/>
    </row>
    <row r="71" spans="2:22" x14ac:dyDescent="0.15">
      <c r="B71" s="50"/>
      <c r="H71" s="88">
        <v>3</v>
      </c>
      <c r="I71" s="3">
        <v>27</v>
      </c>
      <c r="J71" s="161" t="s">
        <v>31</v>
      </c>
      <c r="K71" s="3">
        <f t="shared" si="12"/>
        <v>24</v>
      </c>
      <c r="L71" s="161" t="s">
        <v>28</v>
      </c>
      <c r="M71" s="170">
        <v>5831</v>
      </c>
      <c r="N71" s="89">
        <f t="shared" si="13"/>
        <v>5882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40</v>
      </c>
      <c r="L72" s="163" t="s">
        <v>2</v>
      </c>
      <c r="M72" s="171">
        <v>6262</v>
      </c>
      <c r="N72" s="89">
        <f t="shared" si="13"/>
        <v>5829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92</v>
      </c>
      <c r="M73" s="169">
        <v>183417</v>
      </c>
      <c r="N73" s="168">
        <f>SUM(H89)</f>
        <v>181665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26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336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292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292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181665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9:J88">
    <sortCondition descending="1" ref="H49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Q40" sqref="Q4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178</v>
      </c>
      <c r="J1" s="102"/>
      <c r="Q1" s="26"/>
      <c r="R1" s="109"/>
    </row>
    <row r="2" spans="5:30" x14ac:dyDescent="0.15">
      <c r="H2" s="421" t="s">
        <v>195</v>
      </c>
      <c r="I2" s="3"/>
      <c r="J2" s="187" t="s">
        <v>103</v>
      </c>
      <c r="K2" s="3"/>
      <c r="L2" s="180" t="s">
        <v>187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43">
        <v>89908</v>
      </c>
      <c r="I4" s="3">
        <v>31</v>
      </c>
      <c r="J4" s="33" t="s">
        <v>64</v>
      </c>
      <c r="K4" s="203">
        <f>SUM(I4)</f>
        <v>31</v>
      </c>
      <c r="L4" s="275">
        <v>68285</v>
      </c>
      <c r="M4" s="397"/>
      <c r="R4" s="48"/>
      <c r="S4" s="26"/>
      <c r="T4" s="26"/>
      <c r="U4" s="26"/>
      <c r="V4" s="26"/>
    </row>
    <row r="5" spans="5:30" x14ac:dyDescent="0.15">
      <c r="H5" s="88">
        <v>52087</v>
      </c>
      <c r="I5" s="3">
        <v>2</v>
      </c>
      <c r="J5" s="33" t="s">
        <v>6</v>
      </c>
      <c r="K5" s="203">
        <f t="shared" ref="K5:K13" si="0">SUM(I5)</f>
        <v>2</v>
      </c>
      <c r="L5" s="275">
        <v>51327</v>
      </c>
      <c r="M5" s="45"/>
      <c r="R5" s="48"/>
      <c r="S5" s="26"/>
      <c r="T5" s="26"/>
      <c r="U5" s="26"/>
      <c r="V5" s="26"/>
    </row>
    <row r="6" spans="5:30" x14ac:dyDescent="0.15">
      <c r="H6" s="88">
        <v>30837</v>
      </c>
      <c r="I6" s="3">
        <v>17</v>
      </c>
      <c r="J6" s="33" t="s">
        <v>21</v>
      </c>
      <c r="K6" s="203">
        <f t="shared" si="0"/>
        <v>17</v>
      </c>
      <c r="L6" s="275">
        <v>18070</v>
      </c>
      <c r="M6" s="45"/>
      <c r="R6" s="48"/>
      <c r="S6" s="26"/>
      <c r="T6" s="26"/>
      <c r="U6" s="26"/>
      <c r="V6" s="26"/>
    </row>
    <row r="7" spans="5:30" x14ac:dyDescent="0.15">
      <c r="H7" s="88">
        <v>30773</v>
      </c>
      <c r="I7" s="3">
        <v>34</v>
      </c>
      <c r="J7" s="33" t="s">
        <v>1</v>
      </c>
      <c r="K7" s="203">
        <f t="shared" si="0"/>
        <v>34</v>
      </c>
      <c r="L7" s="275">
        <v>28180</v>
      </c>
      <c r="M7" s="45"/>
      <c r="R7" s="48"/>
      <c r="S7" s="26"/>
      <c r="T7" s="26"/>
      <c r="U7" s="26"/>
      <c r="V7" s="26"/>
    </row>
    <row r="8" spans="5:30" x14ac:dyDescent="0.15">
      <c r="H8" s="88">
        <v>19522</v>
      </c>
      <c r="I8" s="3">
        <v>3</v>
      </c>
      <c r="J8" s="33" t="s">
        <v>10</v>
      </c>
      <c r="K8" s="203">
        <f t="shared" si="0"/>
        <v>3</v>
      </c>
      <c r="L8" s="275">
        <v>33526</v>
      </c>
      <c r="M8" s="45"/>
      <c r="R8" s="48"/>
      <c r="S8" s="26"/>
      <c r="T8" s="26"/>
      <c r="U8" s="26"/>
      <c r="V8" s="26"/>
    </row>
    <row r="9" spans="5:30" x14ac:dyDescent="0.15">
      <c r="H9" s="292">
        <v>17964</v>
      </c>
      <c r="I9" s="3">
        <v>13</v>
      </c>
      <c r="J9" s="33" t="s">
        <v>7</v>
      </c>
      <c r="K9" s="203">
        <f t="shared" si="0"/>
        <v>13</v>
      </c>
      <c r="L9" s="275">
        <v>14686</v>
      </c>
      <c r="M9" s="45"/>
      <c r="R9" s="48"/>
      <c r="S9" s="26"/>
      <c r="T9" s="26"/>
      <c r="U9" s="26"/>
      <c r="V9" s="26"/>
    </row>
    <row r="10" spans="5:30" x14ac:dyDescent="0.15">
      <c r="H10" s="88">
        <v>15607</v>
      </c>
      <c r="I10" s="3">
        <v>40</v>
      </c>
      <c r="J10" s="33" t="s">
        <v>2</v>
      </c>
      <c r="K10" s="203">
        <f t="shared" si="0"/>
        <v>40</v>
      </c>
      <c r="L10" s="275">
        <v>16599</v>
      </c>
      <c r="M10" s="45"/>
      <c r="R10" s="48"/>
      <c r="S10" s="26"/>
      <c r="T10" s="26"/>
      <c r="U10" s="26"/>
      <c r="V10" s="26"/>
    </row>
    <row r="11" spans="5:30" x14ac:dyDescent="0.15">
      <c r="H11" s="88">
        <v>13944</v>
      </c>
      <c r="I11" s="3">
        <v>38</v>
      </c>
      <c r="J11" s="33" t="s">
        <v>38</v>
      </c>
      <c r="K11" s="203">
        <f t="shared" si="0"/>
        <v>38</v>
      </c>
      <c r="L11" s="275">
        <v>13554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7">
        <v>12633</v>
      </c>
      <c r="I12" s="3">
        <v>1</v>
      </c>
      <c r="J12" s="33" t="s">
        <v>4</v>
      </c>
      <c r="K12" s="203">
        <f t="shared" si="0"/>
        <v>1</v>
      </c>
      <c r="L12" s="276">
        <v>12639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12175</v>
      </c>
      <c r="I13" s="14">
        <v>26</v>
      </c>
      <c r="J13" s="77" t="s">
        <v>30</v>
      </c>
      <c r="K13" s="203">
        <f t="shared" si="0"/>
        <v>26</v>
      </c>
      <c r="L13" s="276">
        <v>12721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11974</v>
      </c>
      <c r="I14" s="222">
        <v>16</v>
      </c>
      <c r="J14" s="382" t="s">
        <v>3</v>
      </c>
      <c r="K14" s="108" t="s">
        <v>8</v>
      </c>
      <c r="L14" s="277">
        <v>345571</v>
      </c>
      <c r="N14" s="32"/>
      <c r="R14" s="48"/>
      <c r="S14" s="26"/>
      <c r="T14" s="26"/>
      <c r="U14" s="26"/>
      <c r="V14" s="26"/>
    </row>
    <row r="15" spans="5:30" x14ac:dyDescent="0.15">
      <c r="H15" s="88">
        <v>10582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10317</v>
      </c>
      <c r="I16" s="3">
        <v>33</v>
      </c>
      <c r="J16" s="33" t="s">
        <v>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8739</v>
      </c>
      <c r="I17" s="3">
        <v>25</v>
      </c>
      <c r="J17" s="33" t="s">
        <v>29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7437</v>
      </c>
      <c r="I18" s="3">
        <v>21</v>
      </c>
      <c r="J18" s="3" t="s">
        <v>157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7147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92014</v>
      </c>
      <c r="N19" s="89">
        <f>SUM(H4)</f>
        <v>89908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195</v>
      </c>
      <c r="D20" s="59" t="s">
        <v>187</v>
      </c>
      <c r="E20" s="59" t="s">
        <v>41</v>
      </c>
      <c r="F20" s="59" t="s">
        <v>50</v>
      </c>
      <c r="G20" s="8" t="s">
        <v>176</v>
      </c>
      <c r="H20" s="88">
        <v>5148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49513</v>
      </c>
      <c r="N20" s="89">
        <f t="shared" ref="N20:N28" si="2">SUM(H5)</f>
        <v>52087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89908</v>
      </c>
      <c r="D21" s="5">
        <f>SUM(L4)</f>
        <v>68285</v>
      </c>
      <c r="E21" s="52">
        <f t="shared" ref="E21:E30" si="3">SUM(N19/M19*100)</f>
        <v>97.711217858152025</v>
      </c>
      <c r="F21" s="52">
        <f t="shared" ref="F21:F31" si="4">SUM(C21/D21*100)</f>
        <v>131.66581240389544</v>
      </c>
      <c r="G21" s="62"/>
      <c r="H21" s="88">
        <v>4115</v>
      </c>
      <c r="I21" s="3">
        <v>14</v>
      </c>
      <c r="J21" s="33" t="s">
        <v>19</v>
      </c>
      <c r="K21" s="117">
        <f t="shared" si="1"/>
        <v>17</v>
      </c>
      <c r="L21" s="33" t="s">
        <v>21</v>
      </c>
      <c r="M21" s="371">
        <v>33345</v>
      </c>
      <c r="N21" s="89">
        <f t="shared" si="2"/>
        <v>30837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52087</v>
      </c>
      <c r="D22" s="5">
        <f t="shared" ref="D22:D30" si="6">SUM(L5)</f>
        <v>51327</v>
      </c>
      <c r="E22" s="52">
        <f t="shared" si="3"/>
        <v>105.19863470199746</v>
      </c>
      <c r="F22" s="52">
        <f t="shared" si="4"/>
        <v>101.48070216455277</v>
      </c>
      <c r="G22" s="62"/>
      <c r="H22" s="88">
        <v>2950</v>
      </c>
      <c r="I22" s="3">
        <v>10</v>
      </c>
      <c r="J22" s="33" t="s">
        <v>16</v>
      </c>
      <c r="K22" s="117">
        <f t="shared" si="1"/>
        <v>34</v>
      </c>
      <c r="L22" s="33" t="s">
        <v>1</v>
      </c>
      <c r="M22" s="371">
        <v>31882</v>
      </c>
      <c r="N22" s="89">
        <f t="shared" si="2"/>
        <v>30773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30837</v>
      </c>
      <c r="D23" s="98">
        <f t="shared" si="6"/>
        <v>18070</v>
      </c>
      <c r="E23" s="52">
        <f t="shared" si="3"/>
        <v>92.478632478632477</v>
      </c>
      <c r="F23" s="52">
        <f t="shared" si="4"/>
        <v>170.6530160486995</v>
      </c>
      <c r="G23" s="62"/>
      <c r="H23" s="88">
        <v>2781</v>
      </c>
      <c r="I23" s="3">
        <v>9</v>
      </c>
      <c r="J23" s="3" t="s">
        <v>164</v>
      </c>
      <c r="K23" s="117">
        <f t="shared" si="1"/>
        <v>3</v>
      </c>
      <c r="L23" s="33" t="s">
        <v>10</v>
      </c>
      <c r="M23" s="371">
        <v>26259</v>
      </c>
      <c r="N23" s="89">
        <f t="shared" si="2"/>
        <v>19522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30773</v>
      </c>
      <c r="D24" s="5">
        <f t="shared" si="6"/>
        <v>28180</v>
      </c>
      <c r="E24" s="52">
        <f t="shared" si="3"/>
        <v>96.521548209020764</v>
      </c>
      <c r="F24" s="52">
        <f t="shared" si="4"/>
        <v>109.20156139105748</v>
      </c>
      <c r="G24" s="62"/>
      <c r="H24" s="88">
        <v>1883</v>
      </c>
      <c r="I24" s="3">
        <v>37</v>
      </c>
      <c r="J24" s="33" t="s">
        <v>37</v>
      </c>
      <c r="K24" s="117">
        <f t="shared" si="1"/>
        <v>13</v>
      </c>
      <c r="L24" s="33" t="s">
        <v>7</v>
      </c>
      <c r="M24" s="371">
        <v>16124</v>
      </c>
      <c r="N24" s="89">
        <f t="shared" si="2"/>
        <v>17964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19522</v>
      </c>
      <c r="D25" s="5">
        <f t="shared" si="6"/>
        <v>33526</v>
      </c>
      <c r="E25" s="52">
        <f t="shared" si="3"/>
        <v>74.344034426291941</v>
      </c>
      <c r="F25" s="52">
        <f t="shared" si="4"/>
        <v>58.229433872218571</v>
      </c>
      <c r="G25" s="72"/>
      <c r="H25" s="88">
        <v>1197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15159</v>
      </c>
      <c r="N25" s="89">
        <f t="shared" si="2"/>
        <v>15607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7</v>
      </c>
      <c r="C26" s="202">
        <f t="shared" si="5"/>
        <v>17964</v>
      </c>
      <c r="D26" s="5">
        <f t="shared" si="6"/>
        <v>14686</v>
      </c>
      <c r="E26" s="52">
        <f t="shared" si="3"/>
        <v>111.41156040684695</v>
      </c>
      <c r="F26" s="52">
        <f t="shared" si="4"/>
        <v>122.32057742067275</v>
      </c>
      <c r="G26" s="62"/>
      <c r="H26" s="292">
        <v>1007</v>
      </c>
      <c r="I26" s="3">
        <v>4</v>
      </c>
      <c r="J26" s="33" t="s">
        <v>11</v>
      </c>
      <c r="K26" s="117">
        <f t="shared" si="1"/>
        <v>38</v>
      </c>
      <c r="L26" s="33" t="s">
        <v>38</v>
      </c>
      <c r="M26" s="371">
        <v>13359</v>
      </c>
      <c r="N26" s="89">
        <f t="shared" si="2"/>
        <v>13944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15607</v>
      </c>
      <c r="D27" s="5">
        <f t="shared" si="6"/>
        <v>16599</v>
      </c>
      <c r="E27" s="52">
        <f t="shared" si="3"/>
        <v>102.95534006200937</v>
      </c>
      <c r="F27" s="52">
        <f t="shared" si="4"/>
        <v>94.023736369660824</v>
      </c>
      <c r="G27" s="62"/>
      <c r="H27" s="88">
        <v>555</v>
      </c>
      <c r="I27" s="3">
        <v>32</v>
      </c>
      <c r="J27" s="33" t="s">
        <v>35</v>
      </c>
      <c r="K27" s="117">
        <f t="shared" si="1"/>
        <v>1</v>
      </c>
      <c r="L27" s="33" t="s">
        <v>4</v>
      </c>
      <c r="M27" s="372">
        <v>13712</v>
      </c>
      <c r="N27" s="89">
        <f t="shared" si="2"/>
        <v>12633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38</v>
      </c>
      <c r="C28" s="202">
        <f t="shared" si="5"/>
        <v>13944</v>
      </c>
      <c r="D28" s="5">
        <f t="shared" si="6"/>
        <v>13554</v>
      </c>
      <c r="E28" s="52">
        <f t="shared" si="3"/>
        <v>104.37907028969234</v>
      </c>
      <c r="F28" s="52">
        <f t="shared" si="4"/>
        <v>102.87737937140326</v>
      </c>
      <c r="G28" s="73"/>
      <c r="H28" s="88">
        <v>510</v>
      </c>
      <c r="I28" s="3">
        <v>15</v>
      </c>
      <c r="J28" s="33" t="s">
        <v>20</v>
      </c>
      <c r="K28" s="181">
        <f t="shared" si="1"/>
        <v>26</v>
      </c>
      <c r="L28" s="77" t="s">
        <v>30</v>
      </c>
      <c r="M28" s="373">
        <v>12307</v>
      </c>
      <c r="N28" s="167">
        <f t="shared" si="2"/>
        <v>12175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4</v>
      </c>
      <c r="C29" s="202">
        <f t="shared" si="5"/>
        <v>12633</v>
      </c>
      <c r="D29" s="5">
        <f t="shared" si="6"/>
        <v>12639</v>
      </c>
      <c r="E29" s="52">
        <f t="shared" si="3"/>
        <v>92.130980163360562</v>
      </c>
      <c r="F29" s="52">
        <f t="shared" si="4"/>
        <v>99.952527889864712</v>
      </c>
      <c r="G29" s="72"/>
      <c r="H29" s="292">
        <v>456</v>
      </c>
      <c r="I29" s="3">
        <v>39</v>
      </c>
      <c r="J29" s="33" t="s">
        <v>39</v>
      </c>
      <c r="K29" s="115"/>
      <c r="L29" s="115" t="s">
        <v>55</v>
      </c>
      <c r="M29" s="374">
        <v>387167</v>
      </c>
      <c r="N29" s="172">
        <f>SUM(H44)</f>
        <v>373618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12175</v>
      </c>
      <c r="D30" s="5">
        <f t="shared" si="6"/>
        <v>12721</v>
      </c>
      <c r="E30" s="57">
        <f t="shared" si="3"/>
        <v>98.927439668481355</v>
      </c>
      <c r="F30" s="63">
        <f t="shared" si="4"/>
        <v>95.707884600267278</v>
      </c>
      <c r="G30" s="75"/>
      <c r="H30" s="88">
        <v>434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373618</v>
      </c>
      <c r="D31" s="67">
        <f>SUM(L14)</f>
        <v>345571</v>
      </c>
      <c r="E31" s="70">
        <f>SUM(N29/M29*100)</f>
        <v>96.500476538547957</v>
      </c>
      <c r="F31" s="63">
        <f t="shared" si="4"/>
        <v>108.11613243009397</v>
      </c>
      <c r="G31" s="83">
        <v>43.3</v>
      </c>
      <c r="H31" s="88">
        <v>361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292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44">
        <v>231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17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439">
        <v>15</v>
      </c>
      <c r="I35" s="3">
        <v>29</v>
      </c>
      <c r="J35" s="33" t="s">
        <v>54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14</v>
      </c>
      <c r="I36" s="3">
        <v>23</v>
      </c>
      <c r="J36" s="33" t="s">
        <v>27</v>
      </c>
      <c r="N36" s="26"/>
      <c r="R36" s="48"/>
      <c r="S36" s="26"/>
      <c r="T36" s="26"/>
      <c r="U36" s="26"/>
      <c r="V36" s="26"/>
    </row>
    <row r="37" spans="3:30" x14ac:dyDescent="0.15">
      <c r="H37" s="88">
        <v>4</v>
      </c>
      <c r="I37" s="3">
        <v>19</v>
      </c>
      <c r="J37" s="33" t="s">
        <v>23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 x14ac:dyDescent="0.15">
      <c r="H39" s="44">
        <v>1</v>
      </c>
      <c r="I39" s="3">
        <v>35</v>
      </c>
      <c r="J39" s="33" t="s">
        <v>36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22</v>
      </c>
      <c r="J42" s="33" t="s">
        <v>26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28</v>
      </c>
      <c r="J43" s="33" t="s">
        <v>32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373618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181</v>
      </c>
      <c r="L47" s="401" t="s">
        <v>178</v>
      </c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195</v>
      </c>
      <c r="I48" s="3"/>
      <c r="J48" s="190" t="s">
        <v>91</v>
      </c>
      <c r="K48" s="3"/>
      <c r="L48" s="329" t="s">
        <v>187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99</v>
      </c>
      <c r="I49" s="3"/>
      <c r="J49" s="145" t="s">
        <v>9</v>
      </c>
      <c r="K49" s="3"/>
      <c r="L49" s="329" t="s">
        <v>99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89">
        <v>11519</v>
      </c>
      <c r="I50" s="3">
        <v>16</v>
      </c>
      <c r="J50" s="33" t="s">
        <v>3</v>
      </c>
      <c r="K50" s="327">
        <f>SUM(I50)</f>
        <v>16</v>
      </c>
      <c r="L50" s="330">
        <v>13497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6896</v>
      </c>
      <c r="I51" s="3">
        <v>33</v>
      </c>
      <c r="J51" s="33" t="s">
        <v>0</v>
      </c>
      <c r="K51" s="327">
        <f t="shared" ref="K51:K59" si="7">SUM(I51)</f>
        <v>33</v>
      </c>
      <c r="L51" s="331">
        <v>8610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6375</v>
      </c>
      <c r="I52" s="3">
        <v>26</v>
      </c>
      <c r="J52" s="33" t="s">
        <v>30</v>
      </c>
      <c r="K52" s="327">
        <f t="shared" si="7"/>
        <v>26</v>
      </c>
      <c r="L52" s="331">
        <v>3232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176</v>
      </c>
      <c r="H53" s="88">
        <v>2879</v>
      </c>
      <c r="I53" s="3">
        <v>25</v>
      </c>
      <c r="J53" s="33" t="s">
        <v>29</v>
      </c>
      <c r="K53" s="327">
        <f t="shared" si="7"/>
        <v>25</v>
      </c>
      <c r="L53" s="331">
        <v>1057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11519</v>
      </c>
      <c r="D54" s="98">
        <f>SUM(L50)</f>
        <v>13497</v>
      </c>
      <c r="E54" s="52">
        <f t="shared" ref="E54:E63" si="8">SUM(N67/M67*100)</f>
        <v>91.435148436259723</v>
      </c>
      <c r="F54" s="52">
        <f t="shared" ref="F54:F61" si="9">SUM(C54/D54*100)</f>
        <v>85.344891457360887</v>
      </c>
      <c r="G54" s="62"/>
      <c r="H54" s="44">
        <v>2111</v>
      </c>
      <c r="I54" s="3">
        <v>34</v>
      </c>
      <c r="J54" s="33" t="s">
        <v>1</v>
      </c>
      <c r="K54" s="327">
        <f t="shared" si="7"/>
        <v>34</v>
      </c>
      <c r="L54" s="331">
        <v>1765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6896</v>
      </c>
      <c r="D55" s="98">
        <f t="shared" ref="D55:D63" si="11">SUM(L51)</f>
        <v>8610</v>
      </c>
      <c r="E55" s="52">
        <f t="shared" si="8"/>
        <v>79.392125259037527</v>
      </c>
      <c r="F55" s="52">
        <f t="shared" si="9"/>
        <v>80.092915214866437</v>
      </c>
      <c r="G55" s="62"/>
      <c r="H55" s="44">
        <v>1913</v>
      </c>
      <c r="I55" s="3">
        <v>40</v>
      </c>
      <c r="J55" s="33" t="s">
        <v>2</v>
      </c>
      <c r="K55" s="327">
        <f t="shared" si="7"/>
        <v>40</v>
      </c>
      <c r="L55" s="331">
        <v>1640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6375</v>
      </c>
      <c r="D56" s="98">
        <f t="shared" si="11"/>
        <v>3232</v>
      </c>
      <c r="E56" s="52">
        <f t="shared" si="8"/>
        <v>104.92100065832786</v>
      </c>
      <c r="F56" s="52">
        <f t="shared" si="9"/>
        <v>197.24628712871285</v>
      </c>
      <c r="G56" s="62"/>
      <c r="H56" s="44">
        <v>1900</v>
      </c>
      <c r="I56" s="3">
        <v>31</v>
      </c>
      <c r="J56" s="33" t="s">
        <v>64</v>
      </c>
      <c r="K56" s="327">
        <f t="shared" si="7"/>
        <v>31</v>
      </c>
      <c r="L56" s="331">
        <v>1829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29</v>
      </c>
      <c r="C57" s="43">
        <f t="shared" si="10"/>
        <v>2879</v>
      </c>
      <c r="D57" s="98">
        <f t="shared" si="11"/>
        <v>1057</v>
      </c>
      <c r="E57" s="52">
        <f t="shared" si="8"/>
        <v>95.142101784534034</v>
      </c>
      <c r="F57" s="52">
        <f t="shared" si="9"/>
        <v>272.37464522232733</v>
      </c>
      <c r="G57" s="62"/>
      <c r="H57" s="44">
        <v>1371</v>
      </c>
      <c r="I57" s="3">
        <v>22</v>
      </c>
      <c r="J57" s="33" t="s">
        <v>26</v>
      </c>
      <c r="K57" s="327">
        <f t="shared" si="7"/>
        <v>22</v>
      </c>
      <c r="L57" s="331">
        <v>1371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2111</v>
      </c>
      <c r="D58" s="98">
        <f t="shared" si="11"/>
        <v>1765</v>
      </c>
      <c r="E58" s="52">
        <f t="shared" si="8"/>
        <v>114.41734417344173</v>
      </c>
      <c r="F58" s="52">
        <f t="shared" si="9"/>
        <v>119.60339943342777</v>
      </c>
      <c r="G58" s="72"/>
      <c r="H58" s="336">
        <v>1277</v>
      </c>
      <c r="I58" s="3">
        <v>38</v>
      </c>
      <c r="J58" s="33" t="s">
        <v>38</v>
      </c>
      <c r="K58" s="327">
        <f t="shared" si="7"/>
        <v>38</v>
      </c>
      <c r="L58" s="331">
        <v>1143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</v>
      </c>
      <c r="C59" s="43">
        <f t="shared" si="10"/>
        <v>1913</v>
      </c>
      <c r="D59" s="98">
        <f t="shared" si="11"/>
        <v>1640</v>
      </c>
      <c r="E59" s="52">
        <f t="shared" si="8"/>
        <v>139.12727272727273</v>
      </c>
      <c r="F59" s="52">
        <f t="shared" si="9"/>
        <v>116.64634146341464</v>
      </c>
      <c r="G59" s="62"/>
      <c r="H59" s="430">
        <v>1215</v>
      </c>
      <c r="I59" s="14">
        <v>14</v>
      </c>
      <c r="J59" s="77" t="s">
        <v>19</v>
      </c>
      <c r="K59" s="328">
        <f t="shared" si="7"/>
        <v>14</v>
      </c>
      <c r="L59" s="332">
        <v>895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64</v>
      </c>
      <c r="C60" s="89">
        <f t="shared" si="10"/>
        <v>1900</v>
      </c>
      <c r="D60" s="98">
        <f t="shared" si="11"/>
        <v>1829</v>
      </c>
      <c r="E60" s="52">
        <f t="shared" si="8"/>
        <v>113.90887290167866</v>
      </c>
      <c r="F60" s="52">
        <f t="shared" si="9"/>
        <v>103.88190267905959</v>
      </c>
      <c r="G60" s="62"/>
      <c r="H60" s="419">
        <v>672</v>
      </c>
      <c r="I60" s="222">
        <v>24</v>
      </c>
      <c r="J60" s="382" t="s">
        <v>28</v>
      </c>
      <c r="K60" s="367" t="s">
        <v>8</v>
      </c>
      <c r="L60" s="376">
        <v>37933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26</v>
      </c>
      <c r="C61" s="43">
        <f t="shared" si="10"/>
        <v>1371</v>
      </c>
      <c r="D61" s="98">
        <f t="shared" si="11"/>
        <v>1371</v>
      </c>
      <c r="E61" s="52">
        <f t="shared" si="8"/>
        <v>100</v>
      </c>
      <c r="F61" s="52">
        <f t="shared" si="9"/>
        <v>100</v>
      </c>
      <c r="G61" s="73"/>
      <c r="H61" s="44">
        <v>627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38</v>
      </c>
      <c r="C62" s="43">
        <f t="shared" si="10"/>
        <v>1277</v>
      </c>
      <c r="D62" s="98">
        <f t="shared" si="11"/>
        <v>1143</v>
      </c>
      <c r="E62" s="52">
        <f t="shared" si="8"/>
        <v>123.98058252427184</v>
      </c>
      <c r="F62" s="52">
        <f>SUM(C62/D62*100)</f>
        <v>111.72353455818023</v>
      </c>
      <c r="G62" s="72"/>
      <c r="H62" s="44">
        <v>444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19</v>
      </c>
      <c r="C63" s="43">
        <f t="shared" si="10"/>
        <v>1215</v>
      </c>
      <c r="D63" s="98">
        <f t="shared" si="11"/>
        <v>895</v>
      </c>
      <c r="E63" s="57">
        <f t="shared" si="8"/>
        <v>85.084033613445371</v>
      </c>
      <c r="F63" s="52">
        <f>SUM(C63/D63*100)</f>
        <v>135.75418994413408</v>
      </c>
      <c r="G63" s="75"/>
      <c r="H63" s="88">
        <v>250</v>
      </c>
      <c r="I63" s="3">
        <v>37</v>
      </c>
      <c r="J63" s="33" t="s">
        <v>37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40220</v>
      </c>
      <c r="D64" s="67">
        <f>SUM(L60)</f>
        <v>37933</v>
      </c>
      <c r="E64" s="70">
        <f>SUM(N77/M77*100)</f>
        <v>95.529903567526489</v>
      </c>
      <c r="F64" s="70">
        <f>SUM(C64/D64*100)</f>
        <v>106.02905122189124</v>
      </c>
      <c r="G64" s="392">
        <v>113.4</v>
      </c>
      <c r="H64" s="350">
        <v>197</v>
      </c>
      <c r="I64" s="3">
        <v>36</v>
      </c>
      <c r="J64" s="33" t="s">
        <v>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196</v>
      </c>
      <c r="I65" s="3">
        <v>11</v>
      </c>
      <c r="J65" s="33" t="s">
        <v>17</v>
      </c>
      <c r="M65" s="401" t="s">
        <v>178</v>
      </c>
      <c r="N65" s="26"/>
      <c r="R65" s="48"/>
      <c r="S65" s="26"/>
      <c r="T65" s="26"/>
      <c r="U65" s="26"/>
      <c r="V65" s="26"/>
    </row>
    <row r="66" spans="3:22" x14ac:dyDescent="0.15">
      <c r="H66" s="44">
        <v>174</v>
      </c>
      <c r="I66" s="3">
        <v>17</v>
      </c>
      <c r="J66" s="33" t="s">
        <v>21</v>
      </c>
      <c r="L66" s="191" t="s">
        <v>91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133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4">
        <v>12598</v>
      </c>
      <c r="N67" s="89">
        <f>SUM(H50)</f>
        <v>11519</v>
      </c>
      <c r="R67" s="48"/>
      <c r="S67" s="26"/>
      <c r="T67" s="26"/>
      <c r="U67" s="26"/>
      <c r="V67" s="26"/>
    </row>
    <row r="68" spans="3:22" x14ac:dyDescent="0.15">
      <c r="C68" s="26"/>
      <c r="H68" s="44">
        <v>38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8686</v>
      </c>
      <c r="N68" s="89">
        <f t="shared" ref="N68:N76" si="13">SUM(H51)</f>
        <v>6896</v>
      </c>
      <c r="R68" s="48"/>
      <c r="S68" s="26"/>
      <c r="T68" s="26"/>
      <c r="U68" s="26"/>
      <c r="V68" s="26"/>
    </row>
    <row r="69" spans="3:22" x14ac:dyDescent="0.15">
      <c r="H69" s="44">
        <v>22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6076</v>
      </c>
      <c r="N69" s="89">
        <f t="shared" si="13"/>
        <v>6375</v>
      </c>
      <c r="R69" s="48"/>
      <c r="S69" s="26"/>
      <c r="T69" s="26"/>
      <c r="U69" s="26"/>
      <c r="V69" s="26"/>
    </row>
    <row r="70" spans="3:22" x14ac:dyDescent="0.15">
      <c r="H70" s="292">
        <v>9</v>
      </c>
      <c r="I70" s="3">
        <v>23</v>
      </c>
      <c r="J70" s="33" t="s">
        <v>27</v>
      </c>
      <c r="K70" s="3">
        <f t="shared" si="12"/>
        <v>25</v>
      </c>
      <c r="L70" s="33" t="s">
        <v>29</v>
      </c>
      <c r="M70" s="395">
        <v>3026</v>
      </c>
      <c r="N70" s="89">
        <f t="shared" si="13"/>
        <v>2879</v>
      </c>
      <c r="R70" s="48"/>
      <c r="S70" s="26"/>
      <c r="T70" s="26"/>
      <c r="U70" s="26"/>
      <c r="V70" s="26"/>
    </row>
    <row r="71" spans="3:22" x14ac:dyDescent="0.15">
      <c r="H71" s="44">
        <v>2</v>
      </c>
      <c r="I71" s="3">
        <v>28</v>
      </c>
      <c r="J71" s="33" t="s">
        <v>32</v>
      </c>
      <c r="K71" s="3">
        <f t="shared" si="12"/>
        <v>34</v>
      </c>
      <c r="L71" s="33" t="s">
        <v>1</v>
      </c>
      <c r="M71" s="395">
        <v>1845</v>
      </c>
      <c r="N71" s="89">
        <f t="shared" si="13"/>
        <v>2111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5">
        <v>1375</v>
      </c>
      <c r="N72" s="89">
        <f t="shared" si="13"/>
        <v>1913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64</v>
      </c>
      <c r="M73" s="395">
        <v>1668</v>
      </c>
      <c r="N73" s="89">
        <f t="shared" si="13"/>
        <v>1900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22</v>
      </c>
      <c r="L74" s="33" t="s">
        <v>26</v>
      </c>
      <c r="M74" s="395">
        <v>1371</v>
      </c>
      <c r="N74" s="89">
        <f t="shared" si="13"/>
        <v>1371</v>
      </c>
      <c r="R74" s="48"/>
      <c r="S74" s="26"/>
      <c r="T74" s="26"/>
      <c r="U74" s="26"/>
      <c r="V74" s="26"/>
    </row>
    <row r="75" spans="3:22" x14ac:dyDescent="0.15">
      <c r="H75" s="292">
        <v>0</v>
      </c>
      <c r="I75" s="3">
        <v>5</v>
      </c>
      <c r="J75" s="33" t="s">
        <v>12</v>
      </c>
      <c r="K75" s="3">
        <f t="shared" si="12"/>
        <v>38</v>
      </c>
      <c r="L75" s="33" t="s">
        <v>38</v>
      </c>
      <c r="M75" s="395">
        <v>1030</v>
      </c>
      <c r="N75" s="89">
        <f t="shared" si="13"/>
        <v>1277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14</v>
      </c>
      <c r="L76" s="77" t="s">
        <v>19</v>
      </c>
      <c r="M76" s="396">
        <v>1428</v>
      </c>
      <c r="N76" s="167">
        <f t="shared" si="13"/>
        <v>1215</v>
      </c>
      <c r="R76" s="48"/>
      <c r="S76" s="26"/>
      <c r="T76" s="26"/>
      <c r="U76" s="26"/>
      <c r="V76" s="26"/>
    </row>
    <row r="77" spans="3:22" ht="14.25" thickTop="1" x14ac:dyDescent="0.15">
      <c r="H77" s="88">
        <v>0</v>
      </c>
      <c r="I77" s="3">
        <v>7</v>
      </c>
      <c r="J77" s="33" t="s">
        <v>14</v>
      </c>
      <c r="K77" s="3"/>
      <c r="L77" s="115" t="s">
        <v>56</v>
      </c>
      <c r="M77" s="297">
        <v>42102</v>
      </c>
      <c r="N77" s="172">
        <f>SUM(H90)</f>
        <v>40220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88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88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40220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L35" sqref="L35:M4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202</v>
      </c>
      <c r="I2" s="3"/>
      <c r="J2" s="183" t="s">
        <v>70</v>
      </c>
      <c r="K2" s="81"/>
      <c r="L2" s="319" t="s">
        <v>190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23821</v>
      </c>
      <c r="I4" s="3">
        <v>33</v>
      </c>
      <c r="J4" s="161" t="s">
        <v>0</v>
      </c>
      <c r="K4" s="121">
        <f>SUM(I4)</f>
        <v>33</v>
      </c>
      <c r="L4" s="312">
        <v>19190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16378</v>
      </c>
      <c r="I5" s="3">
        <v>9</v>
      </c>
      <c r="J5" s="3" t="s">
        <v>164</v>
      </c>
      <c r="K5" s="121">
        <f t="shared" ref="K5:K13" si="0">SUM(I5)</f>
        <v>9</v>
      </c>
      <c r="L5" s="313">
        <v>17545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16214</v>
      </c>
      <c r="I6" s="3">
        <v>13</v>
      </c>
      <c r="J6" s="161" t="s">
        <v>7</v>
      </c>
      <c r="K6" s="121">
        <f t="shared" si="0"/>
        <v>13</v>
      </c>
      <c r="L6" s="313">
        <v>15077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10800</v>
      </c>
      <c r="I7" s="3">
        <v>34</v>
      </c>
      <c r="J7" s="161" t="s">
        <v>1</v>
      </c>
      <c r="K7" s="121">
        <f t="shared" si="0"/>
        <v>34</v>
      </c>
      <c r="L7" s="313">
        <v>9336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6822</v>
      </c>
      <c r="I8" s="3">
        <v>24</v>
      </c>
      <c r="J8" s="161" t="s">
        <v>28</v>
      </c>
      <c r="K8" s="121">
        <f t="shared" si="0"/>
        <v>24</v>
      </c>
      <c r="L8" s="313">
        <v>7236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5015</v>
      </c>
      <c r="I9" s="3">
        <v>26</v>
      </c>
      <c r="J9" s="161" t="s">
        <v>30</v>
      </c>
      <c r="K9" s="121">
        <f t="shared" si="0"/>
        <v>26</v>
      </c>
      <c r="L9" s="313">
        <v>1493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4915</v>
      </c>
      <c r="I10" s="3">
        <v>25</v>
      </c>
      <c r="J10" s="161" t="s">
        <v>29</v>
      </c>
      <c r="K10" s="121">
        <f t="shared" si="0"/>
        <v>25</v>
      </c>
      <c r="L10" s="313">
        <v>6738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3194</v>
      </c>
      <c r="I11" s="3">
        <v>17</v>
      </c>
      <c r="J11" s="161" t="s">
        <v>21</v>
      </c>
      <c r="K11" s="121">
        <f t="shared" si="0"/>
        <v>17</v>
      </c>
      <c r="L11" s="313">
        <v>3118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2954</v>
      </c>
      <c r="I12" s="3">
        <v>22</v>
      </c>
      <c r="J12" s="161" t="s">
        <v>26</v>
      </c>
      <c r="K12" s="121">
        <f t="shared" si="0"/>
        <v>22</v>
      </c>
      <c r="L12" s="313">
        <v>3343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2566</v>
      </c>
      <c r="I13" s="14">
        <v>20</v>
      </c>
      <c r="J13" s="163" t="s">
        <v>24</v>
      </c>
      <c r="K13" s="182">
        <f t="shared" si="0"/>
        <v>20</v>
      </c>
      <c r="L13" s="321">
        <v>1508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2326</v>
      </c>
      <c r="I14" s="222">
        <v>1</v>
      </c>
      <c r="J14" s="223" t="s">
        <v>4</v>
      </c>
      <c r="K14" s="81" t="s">
        <v>8</v>
      </c>
      <c r="L14" s="322">
        <v>101131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1854</v>
      </c>
      <c r="I15" s="3">
        <v>36</v>
      </c>
      <c r="J15" s="161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1343</v>
      </c>
      <c r="I16" s="3">
        <v>40</v>
      </c>
      <c r="J16" s="161" t="s">
        <v>2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1247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440">
        <v>1157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1120</v>
      </c>
      <c r="I19" s="3">
        <v>16</v>
      </c>
      <c r="J19" s="161" t="s">
        <v>3</v>
      </c>
      <c r="L19" s="422" t="s">
        <v>194</v>
      </c>
      <c r="M19" s="93" t="s">
        <v>193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965</v>
      </c>
      <c r="I20" s="3">
        <v>15</v>
      </c>
      <c r="J20" s="161" t="s">
        <v>20</v>
      </c>
      <c r="K20" s="121">
        <f>SUM(I4)</f>
        <v>33</v>
      </c>
      <c r="L20" s="161" t="s">
        <v>0</v>
      </c>
      <c r="M20" s="323">
        <v>23125</v>
      </c>
      <c r="N20" s="89">
        <f>SUM(H4)</f>
        <v>23821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176</v>
      </c>
      <c r="H21" s="292">
        <v>592</v>
      </c>
      <c r="I21" s="3">
        <v>2</v>
      </c>
      <c r="J21" s="161" t="s">
        <v>6</v>
      </c>
      <c r="K21" s="121">
        <f t="shared" ref="K21:K29" si="1">SUM(I5)</f>
        <v>9</v>
      </c>
      <c r="L21" s="3" t="s">
        <v>164</v>
      </c>
      <c r="M21" s="324">
        <v>17077</v>
      </c>
      <c r="N21" s="89">
        <f t="shared" ref="N21:N29" si="2">SUM(H5)</f>
        <v>16378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23821</v>
      </c>
      <c r="D22" s="98">
        <f>SUM(L4)</f>
        <v>19190</v>
      </c>
      <c r="E22" s="55">
        <f t="shared" ref="E22:E31" si="3">SUM(N20/M20*100)</f>
        <v>103.00972972972973</v>
      </c>
      <c r="F22" s="52">
        <f t="shared" ref="F22:F32" si="4">SUM(C22/D22*100)</f>
        <v>124.13236060448149</v>
      </c>
      <c r="G22" s="62"/>
      <c r="H22" s="88">
        <v>537</v>
      </c>
      <c r="I22" s="3">
        <v>18</v>
      </c>
      <c r="J22" s="161" t="s">
        <v>22</v>
      </c>
      <c r="K22" s="121">
        <f t="shared" si="1"/>
        <v>13</v>
      </c>
      <c r="L22" s="161" t="s">
        <v>7</v>
      </c>
      <c r="M22" s="324">
        <v>15460</v>
      </c>
      <c r="N22" s="89">
        <f t="shared" si="2"/>
        <v>16214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16378</v>
      </c>
      <c r="D23" s="98">
        <f t="shared" ref="D23:D31" si="6">SUM(L5)</f>
        <v>17545</v>
      </c>
      <c r="E23" s="55">
        <f t="shared" si="3"/>
        <v>95.906775194706327</v>
      </c>
      <c r="F23" s="52">
        <f t="shared" si="4"/>
        <v>93.348532345397544</v>
      </c>
      <c r="G23" s="62"/>
      <c r="H23" s="88">
        <v>480</v>
      </c>
      <c r="I23" s="3">
        <v>31</v>
      </c>
      <c r="J23" s="3" t="s">
        <v>64</v>
      </c>
      <c r="K23" s="121">
        <f t="shared" si="1"/>
        <v>34</v>
      </c>
      <c r="L23" s="161" t="s">
        <v>1</v>
      </c>
      <c r="M23" s="324">
        <v>10366</v>
      </c>
      <c r="N23" s="89">
        <f t="shared" si="2"/>
        <v>10800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16214</v>
      </c>
      <c r="D24" s="98">
        <f t="shared" si="6"/>
        <v>15077</v>
      </c>
      <c r="E24" s="55">
        <f t="shared" si="3"/>
        <v>104.8771021992238</v>
      </c>
      <c r="F24" s="52">
        <f t="shared" si="4"/>
        <v>107.54128805465277</v>
      </c>
      <c r="G24" s="62"/>
      <c r="H24" s="292">
        <v>474</v>
      </c>
      <c r="I24" s="3">
        <v>12</v>
      </c>
      <c r="J24" s="161" t="s">
        <v>18</v>
      </c>
      <c r="K24" s="121">
        <f t="shared" si="1"/>
        <v>24</v>
      </c>
      <c r="L24" s="161" t="s">
        <v>28</v>
      </c>
      <c r="M24" s="324">
        <v>6835</v>
      </c>
      <c r="N24" s="89">
        <f t="shared" si="2"/>
        <v>6822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10800</v>
      </c>
      <c r="D25" s="98">
        <f t="shared" si="6"/>
        <v>9336</v>
      </c>
      <c r="E25" s="55">
        <f t="shared" si="3"/>
        <v>104.18676442214934</v>
      </c>
      <c r="F25" s="52">
        <f t="shared" si="4"/>
        <v>115.68123393316196</v>
      </c>
      <c r="G25" s="62"/>
      <c r="H25" s="88">
        <v>470</v>
      </c>
      <c r="I25" s="3">
        <v>38</v>
      </c>
      <c r="J25" s="161" t="s">
        <v>38</v>
      </c>
      <c r="K25" s="121">
        <f t="shared" si="1"/>
        <v>26</v>
      </c>
      <c r="L25" s="161" t="s">
        <v>30</v>
      </c>
      <c r="M25" s="324">
        <v>2898</v>
      </c>
      <c r="N25" s="89">
        <f t="shared" si="2"/>
        <v>5015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6822</v>
      </c>
      <c r="D26" s="98">
        <f t="shared" si="6"/>
        <v>7236</v>
      </c>
      <c r="E26" s="55">
        <f t="shared" si="3"/>
        <v>99.80980248719824</v>
      </c>
      <c r="F26" s="52">
        <f t="shared" si="4"/>
        <v>94.278606965174134</v>
      </c>
      <c r="G26" s="72"/>
      <c r="H26" s="88">
        <v>371</v>
      </c>
      <c r="I26" s="3">
        <v>14</v>
      </c>
      <c r="J26" s="161" t="s">
        <v>19</v>
      </c>
      <c r="K26" s="121">
        <f t="shared" si="1"/>
        <v>25</v>
      </c>
      <c r="L26" s="161" t="s">
        <v>29</v>
      </c>
      <c r="M26" s="324">
        <v>5249</v>
      </c>
      <c r="N26" s="89">
        <f t="shared" si="2"/>
        <v>4915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30</v>
      </c>
      <c r="C27" s="43">
        <f t="shared" si="5"/>
        <v>5015</v>
      </c>
      <c r="D27" s="98">
        <f t="shared" si="6"/>
        <v>1493</v>
      </c>
      <c r="E27" s="55">
        <f t="shared" si="3"/>
        <v>173.05037957211871</v>
      </c>
      <c r="F27" s="52">
        <f t="shared" si="4"/>
        <v>335.90087073007368</v>
      </c>
      <c r="G27" s="76"/>
      <c r="H27" s="88">
        <v>137</v>
      </c>
      <c r="I27" s="3">
        <v>11</v>
      </c>
      <c r="J27" s="161" t="s">
        <v>17</v>
      </c>
      <c r="K27" s="121">
        <f t="shared" si="1"/>
        <v>17</v>
      </c>
      <c r="L27" s="161" t="s">
        <v>21</v>
      </c>
      <c r="M27" s="324">
        <v>3143</v>
      </c>
      <c r="N27" s="89">
        <f t="shared" si="2"/>
        <v>3194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29</v>
      </c>
      <c r="C28" s="43">
        <f t="shared" si="5"/>
        <v>4915</v>
      </c>
      <c r="D28" s="98">
        <f t="shared" si="6"/>
        <v>6738</v>
      </c>
      <c r="E28" s="55">
        <f t="shared" si="3"/>
        <v>93.636883215850645</v>
      </c>
      <c r="F28" s="52">
        <f t="shared" si="4"/>
        <v>72.944493915108339</v>
      </c>
      <c r="G28" s="62"/>
      <c r="H28" s="88">
        <v>97</v>
      </c>
      <c r="I28" s="3">
        <v>5</v>
      </c>
      <c r="J28" s="161" t="s">
        <v>12</v>
      </c>
      <c r="K28" s="121">
        <f t="shared" si="1"/>
        <v>22</v>
      </c>
      <c r="L28" s="161" t="s">
        <v>26</v>
      </c>
      <c r="M28" s="324">
        <v>3127</v>
      </c>
      <c r="N28" s="89">
        <f t="shared" si="2"/>
        <v>2954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3194</v>
      </c>
      <c r="D29" s="98">
        <f t="shared" si="6"/>
        <v>3118</v>
      </c>
      <c r="E29" s="55">
        <f t="shared" si="3"/>
        <v>101.62265351574928</v>
      </c>
      <c r="F29" s="52">
        <f t="shared" si="4"/>
        <v>102.43745991019884</v>
      </c>
      <c r="G29" s="73"/>
      <c r="H29" s="88">
        <v>40</v>
      </c>
      <c r="I29" s="3">
        <v>29</v>
      </c>
      <c r="J29" s="161" t="s">
        <v>54</v>
      </c>
      <c r="K29" s="182">
        <f t="shared" si="1"/>
        <v>20</v>
      </c>
      <c r="L29" s="163" t="s">
        <v>24</v>
      </c>
      <c r="M29" s="325">
        <v>2806</v>
      </c>
      <c r="N29" s="89">
        <f t="shared" si="2"/>
        <v>2566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26</v>
      </c>
      <c r="C30" s="43">
        <f t="shared" si="5"/>
        <v>2954</v>
      </c>
      <c r="D30" s="98">
        <f t="shared" si="6"/>
        <v>3343</v>
      </c>
      <c r="E30" s="55">
        <f t="shared" si="3"/>
        <v>94.467540773904702</v>
      </c>
      <c r="F30" s="52">
        <f t="shared" si="4"/>
        <v>88.363745139096622</v>
      </c>
      <c r="G30" s="72"/>
      <c r="H30" s="292">
        <v>37</v>
      </c>
      <c r="I30" s="3">
        <v>3</v>
      </c>
      <c r="J30" s="161" t="s">
        <v>10</v>
      </c>
      <c r="K30" s="115"/>
      <c r="L30" s="335" t="s">
        <v>107</v>
      </c>
      <c r="M30" s="326">
        <v>103665</v>
      </c>
      <c r="N30" s="89">
        <f>SUM(H44)</f>
        <v>106007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24</v>
      </c>
      <c r="C31" s="43">
        <f t="shared" si="5"/>
        <v>2566</v>
      </c>
      <c r="D31" s="98">
        <f t="shared" si="6"/>
        <v>1508</v>
      </c>
      <c r="E31" s="56">
        <f t="shared" si="3"/>
        <v>91.44689950106914</v>
      </c>
      <c r="F31" s="63">
        <f t="shared" si="4"/>
        <v>170.15915119363396</v>
      </c>
      <c r="G31" s="75"/>
      <c r="H31" s="292">
        <v>36</v>
      </c>
      <c r="I31" s="3">
        <v>28</v>
      </c>
      <c r="J31" s="161" t="s">
        <v>32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106007</v>
      </c>
      <c r="D32" s="67">
        <f>SUM(L14)</f>
        <v>101131</v>
      </c>
      <c r="E32" s="68">
        <f>SUM(N30/M30*100)</f>
        <v>102.25920030868663</v>
      </c>
      <c r="F32" s="63">
        <f t="shared" si="4"/>
        <v>104.82146918353423</v>
      </c>
      <c r="G32" s="83">
        <v>95.8</v>
      </c>
      <c r="H32" s="410">
        <v>22</v>
      </c>
      <c r="I32" s="3">
        <v>4</v>
      </c>
      <c r="J32" s="161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21</v>
      </c>
      <c r="I33" s="3">
        <v>27</v>
      </c>
      <c r="J33" s="161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440">
        <v>2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106007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179</v>
      </c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195</v>
      </c>
      <c r="I48" s="3"/>
      <c r="J48" s="179" t="s">
        <v>104</v>
      </c>
      <c r="K48" s="81"/>
      <c r="L48" s="299" t="s">
        <v>190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416050</v>
      </c>
      <c r="I50" s="161">
        <v>17</v>
      </c>
      <c r="J50" s="161" t="s">
        <v>21</v>
      </c>
      <c r="K50" s="124">
        <f>SUM(I50)</f>
        <v>17</v>
      </c>
      <c r="L50" s="300">
        <v>281944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98736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114533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37820</v>
      </c>
      <c r="I52" s="161">
        <v>40</v>
      </c>
      <c r="J52" s="161" t="s">
        <v>2</v>
      </c>
      <c r="K52" s="124">
        <f t="shared" si="7"/>
        <v>40</v>
      </c>
      <c r="L52" s="300">
        <v>30075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195">
        <v>26145</v>
      </c>
      <c r="I53" s="161">
        <v>16</v>
      </c>
      <c r="J53" s="161" t="s">
        <v>3</v>
      </c>
      <c r="K53" s="124">
        <f t="shared" si="7"/>
        <v>16</v>
      </c>
      <c r="L53" s="300">
        <v>29353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8" t="s">
        <v>176</v>
      </c>
      <c r="H54" s="88">
        <v>25555</v>
      </c>
      <c r="I54" s="161">
        <v>38</v>
      </c>
      <c r="J54" s="161" t="s">
        <v>38</v>
      </c>
      <c r="K54" s="124">
        <f t="shared" si="7"/>
        <v>38</v>
      </c>
      <c r="L54" s="300">
        <v>32291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416050</v>
      </c>
      <c r="D55" s="5">
        <f t="shared" ref="D55:D64" si="8">SUM(L50)</f>
        <v>281944</v>
      </c>
      <c r="E55" s="52">
        <f>SUM(N66/M66*100)</f>
        <v>101.01856235811147</v>
      </c>
      <c r="F55" s="52">
        <f t="shared" ref="F55:F65" si="9">SUM(C55/D55*100)</f>
        <v>147.56476463411175</v>
      </c>
      <c r="G55" s="62"/>
      <c r="H55" s="292">
        <v>20301</v>
      </c>
      <c r="I55" s="161">
        <v>25</v>
      </c>
      <c r="J55" s="161" t="s">
        <v>29</v>
      </c>
      <c r="K55" s="124">
        <f t="shared" si="7"/>
        <v>25</v>
      </c>
      <c r="L55" s="300">
        <v>13655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98736</v>
      </c>
      <c r="D56" s="5">
        <f t="shared" si="8"/>
        <v>114533</v>
      </c>
      <c r="E56" s="52">
        <f t="shared" ref="E56:E65" si="11">SUM(N67/M67*100)</f>
        <v>104.82085036360742</v>
      </c>
      <c r="F56" s="52">
        <f t="shared" si="9"/>
        <v>86.207468589838726</v>
      </c>
      <c r="G56" s="62"/>
      <c r="H56" s="292">
        <v>17929</v>
      </c>
      <c r="I56" s="161">
        <v>24</v>
      </c>
      <c r="J56" s="161" t="s">
        <v>28</v>
      </c>
      <c r="K56" s="124">
        <f t="shared" si="7"/>
        <v>24</v>
      </c>
      <c r="L56" s="300">
        <v>21190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37820</v>
      </c>
      <c r="D57" s="5">
        <f t="shared" si="8"/>
        <v>30075</v>
      </c>
      <c r="E57" s="52">
        <f t="shared" si="11"/>
        <v>107.5226019218741</v>
      </c>
      <c r="F57" s="52">
        <f t="shared" si="9"/>
        <v>125.7522859517872</v>
      </c>
      <c r="G57" s="62"/>
      <c r="H57" s="88">
        <v>16343</v>
      </c>
      <c r="I57" s="161">
        <v>26</v>
      </c>
      <c r="J57" s="161" t="s">
        <v>30</v>
      </c>
      <c r="K57" s="124">
        <f t="shared" si="7"/>
        <v>26</v>
      </c>
      <c r="L57" s="300">
        <v>16194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</v>
      </c>
      <c r="C58" s="43">
        <f t="shared" si="10"/>
        <v>26145</v>
      </c>
      <c r="D58" s="5">
        <f t="shared" si="8"/>
        <v>29353</v>
      </c>
      <c r="E58" s="52">
        <f t="shared" si="11"/>
        <v>103.79530747548533</v>
      </c>
      <c r="F58" s="52">
        <f t="shared" si="9"/>
        <v>89.070963785643727</v>
      </c>
      <c r="G58" s="62"/>
      <c r="H58" s="379">
        <v>13686</v>
      </c>
      <c r="I58" s="163">
        <v>37</v>
      </c>
      <c r="J58" s="163" t="s">
        <v>37</v>
      </c>
      <c r="K58" s="124">
        <f t="shared" si="7"/>
        <v>37</v>
      </c>
      <c r="L58" s="298">
        <v>16198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38</v>
      </c>
      <c r="C59" s="43">
        <f t="shared" si="10"/>
        <v>25555</v>
      </c>
      <c r="D59" s="5">
        <f t="shared" si="8"/>
        <v>32291</v>
      </c>
      <c r="E59" s="52">
        <f t="shared" si="11"/>
        <v>96.205247901215969</v>
      </c>
      <c r="F59" s="52">
        <f t="shared" si="9"/>
        <v>79.139698367966304</v>
      </c>
      <c r="G59" s="72"/>
      <c r="H59" s="379">
        <v>10193</v>
      </c>
      <c r="I59" s="163">
        <v>33</v>
      </c>
      <c r="J59" s="163" t="s">
        <v>0</v>
      </c>
      <c r="K59" s="124">
        <f t="shared" si="7"/>
        <v>33</v>
      </c>
      <c r="L59" s="298">
        <v>9357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29</v>
      </c>
      <c r="C60" s="43">
        <f t="shared" si="10"/>
        <v>20301</v>
      </c>
      <c r="D60" s="5">
        <f t="shared" si="8"/>
        <v>13655</v>
      </c>
      <c r="E60" s="52">
        <f t="shared" si="11"/>
        <v>98.836416747809153</v>
      </c>
      <c r="F60" s="52">
        <f t="shared" si="9"/>
        <v>148.67081655071402</v>
      </c>
      <c r="G60" s="62"/>
      <c r="H60" s="441">
        <v>7949</v>
      </c>
      <c r="I60" s="223">
        <v>30</v>
      </c>
      <c r="J60" s="223" t="s">
        <v>98</v>
      </c>
      <c r="K60" s="81" t="s">
        <v>8</v>
      </c>
      <c r="L60" s="302">
        <v>613787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17929</v>
      </c>
      <c r="D61" s="5">
        <f t="shared" si="8"/>
        <v>21190</v>
      </c>
      <c r="E61" s="52">
        <f t="shared" si="11"/>
        <v>96.866389324112589</v>
      </c>
      <c r="F61" s="52">
        <f t="shared" si="9"/>
        <v>84.610665408211418</v>
      </c>
      <c r="G61" s="62"/>
      <c r="H61" s="88">
        <v>6795</v>
      </c>
      <c r="I61" s="161">
        <v>14</v>
      </c>
      <c r="J61" s="161" t="s">
        <v>19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16343</v>
      </c>
      <c r="D62" s="5">
        <f t="shared" si="8"/>
        <v>16194</v>
      </c>
      <c r="E62" s="52">
        <f t="shared" si="11"/>
        <v>94.692624138130839</v>
      </c>
      <c r="F62" s="52">
        <f t="shared" si="9"/>
        <v>100.92009386192417</v>
      </c>
      <c r="G62" s="73"/>
      <c r="H62" s="88">
        <v>6785</v>
      </c>
      <c r="I62" s="161">
        <v>34</v>
      </c>
      <c r="J62" s="161" t="s">
        <v>1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13686</v>
      </c>
      <c r="D63" s="5">
        <f t="shared" si="8"/>
        <v>16198</v>
      </c>
      <c r="E63" s="52">
        <f t="shared" si="11"/>
        <v>113.74667553191489</v>
      </c>
      <c r="F63" s="52">
        <f t="shared" si="9"/>
        <v>84.491912581800221</v>
      </c>
      <c r="G63" s="72"/>
      <c r="H63" s="88">
        <v>6667</v>
      </c>
      <c r="I63" s="161">
        <v>1</v>
      </c>
      <c r="J63" s="161" t="s">
        <v>4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10193</v>
      </c>
      <c r="D64" s="5">
        <f t="shared" si="8"/>
        <v>9357</v>
      </c>
      <c r="E64" s="57">
        <f t="shared" si="11"/>
        <v>95.288398616434506</v>
      </c>
      <c r="F64" s="52">
        <f t="shared" si="9"/>
        <v>108.93448754942823</v>
      </c>
      <c r="G64" s="75"/>
      <c r="H64" s="123">
        <v>6412</v>
      </c>
      <c r="I64" s="161">
        <v>35</v>
      </c>
      <c r="J64" s="161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735151</v>
      </c>
      <c r="D65" s="67">
        <f>SUM(L60)</f>
        <v>613787</v>
      </c>
      <c r="E65" s="70">
        <f t="shared" si="11"/>
        <v>101.95689288126472</v>
      </c>
      <c r="F65" s="70">
        <f t="shared" si="9"/>
        <v>119.77298313584355</v>
      </c>
      <c r="G65" s="83">
        <v>79.099999999999994</v>
      </c>
      <c r="H65" s="89">
        <v>5088</v>
      </c>
      <c r="I65" s="161">
        <v>15</v>
      </c>
      <c r="J65" s="161" t="s">
        <v>20</v>
      </c>
      <c r="L65" s="192" t="s">
        <v>104</v>
      </c>
      <c r="M65" s="142" t="s">
        <v>184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4747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411855</v>
      </c>
      <c r="N66" s="89">
        <f>SUM(H50)</f>
        <v>416050</v>
      </c>
      <c r="R66" s="48"/>
      <c r="S66" s="26"/>
      <c r="T66" s="26"/>
      <c r="U66" s="26"/>
      <c r="V66" s="26"/>
    </row>
    <row r="67" spans="1:22" ht="13.5" customHeight="1" x14ac:dyDescent="0.15">
      <c r="H67" s="88">
        <v>2438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94195</v>
      </c>
      <c r="N67" s="89">
        <f t="shared" ref="N67:N75" si="13">SUM(H51)</f>
        <v>98736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1939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35174</v>
      </c>
      <c r="N68" s="89">
        <f t="shared" si="13"/>
        <v>37820</v>
      </c>
      <c r="R68" s="48"/>
      <c r="S68" s="26"/>
      <c r="T68" s="26"/>
      <c r="U68" s="26"/>
      <c r="V68" s="26"/>
    </row>
    <row r="69" spans="1:22" ht="13.5" customHeight="1" x14ac:dyDescent="0.15">
      <c r="H69" s="88">
        <v>1172</v>
      </c>
      <c r="I69" s="161">
        <v>13</v>
      </c>
      <c r="J69" s="161" t="s">
        <v>7</v>
      </c>
      <c r="K69" s="117">
        <f t="shared" si="12"/>
        <v>16</v>
      </c>
      <c r="L69" s="161" t="s">
        <v>3</v>
      </c>
      <c r="M69" s="309">
        <v>25189</v>
      </c>
      <c r="N69" s="89">
        <f t="shared" si="13"/>
        <v>26145</v>
      </c>
      <c r="R69" s="48"/>
      <c r="S69" s="26"/>
      <c r="T69" s="26"/>
      <c r="U69" s="26"/>
      <c r="V69" s="26"/>
    </row>
    <row r="70" spans="1:22" ht="13.5" customHeight="1" x14ac:dyDescent="0.15">
      <c r="H70" s="88">
        <v>584</v>
      </c>
      <c r="I70" s="161">
        <v>2</v>
      </c>
      <c r="J70" s="161" t="s">
        <v>6</v>
      </c>
      <c r="K70" s="117">
        <f t="shared" si="12"/>
        <v>38</v>
      </c>
      <c r="L70" s="161" t="s">
        <v>38</v>
      </c>
      <c r="M70" s="309">
        <v>26563</v>
      </c>
      <c r="N70" s="89">
        <f t="shared" si="13"/>
        <v>25555</v>
      </c>
      <c r="R70" s="48"/>
      <c r="S70" s="26"/>
      <c r="T70" s="26"/>
      <c r="U70" s="26"/>
      <c r="V70" s="26"/>
    </row>
    <row r="71" spans="1:22" ht="13.5" customHeight="1" x14ac:dyDescent="0.15">
      <c r="H71" s="88">
        <v>434</v>
      </c>
      <c r="I71" s="161">
        <v>9</v>
      </c>
      <c r="J71" s="3" t="s">
        <v>164</v>
      </c>
      <c r="K71" s="117">
        <f t="shared" si="12"/>
        <v>25</v>
      </c>
      <c r="L71" s="161" t="s">
        <v>29</v>
      </c>
      <c r="M71" s="309">
        <v>20540</v>
      </c>
      <c r="N71" s="89">
        <f t="shared" si="13"/>
        <v>20301</v>
      </c>
      <c r="R71" s="48"/>
      <c r="S71" s="26"/>
      <c r="T71" s="26"/>
      <c r="U71" s="26"/>
      <c r="V71" s="26"/>
    </row>
    <row r="72" spans="1:22" ht="13.5" customHeight="1" x14ac:dyDescent="0.15">
      <c r="H72" s="88">
        <v>358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18509</v>
      </c>
      <c r="N72" s="89">
        <f t="shared" si="13"/>
        <v>17929</v>
      </c>
      <c r="R72" s="48"/>
      <c r="S72" s="26"/>
      <c r="T72" s="26"/>
      <c r="U72" s="26"/>
      <c r="V72" s="26"/>
    </row>
    <row r="73" spans="1:22" ht="13.5" customHeight="1" x14ac:dyDescent="0.15">
      <c r="H73" s="88">
        <v>341</v>
      </c>
      <c r="I73" s="161">
        <v>11</v>
      </c>
      <c r="J73" s="161" t="s">
        <v>17</v>
      </c>
      <c r="K73" s="117">
        <f t="shared" si="12"/>
        <v>26</v>
      </c>
      <c r="L73" s="161" t="s">
        <v>30</v>
      </c>
      <c r="M73" s="309">
        <v>17259</v>
      </c>
      <c r="N73" s="89">
        <f t="shared" si="13"/>
        <v>16343</v>
      </c>
      <c r="R73" s="48"/>
      <c r="S73" s="26"/>
      <c r="T73" s="26"/>
      <c r="U73" s="26"/>
      <c r="V73" s="26"/>
    </row>
    <row r="74" spans="1:22" ht="13.5" customHeight="1" x14ac:dyDescent="0.15">
      <c r="H74" s="88">
        <v>239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12032</v>
      </c>
      <c r="N74" s="89">
        <f t="shared" si="13"/>
        <v>13686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208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10697</v>
      </c>
      <c r="N75" s="167">
        <f t="shared" si="13"/>
        <v>10193</v>
      </c>
      <c r="R75" s="48"/>
      <c r="S75" s="26"/>
      <c r="T75" s="26"/>
      <c r="U75" s="26"/>
      <c r="V75" s="26"/>
    </row>
    <row r="76" spans="1:22" ht="13.5" customHeight="1" thickTop="1" x14ac:dyDescent="0.15">
      <c r="H76" s="292">
        <v>147</v>
      </c>
      <c r="I76" s="161">
        <v>23</v>
      </c>
      <c r="J76" s="161" t="s">
        <v>27</v>
      </c>
      <c r="K76" s="3"/>
      <c r="L76" s="335" t="s">
        <v>107</v>
      </c>
      <c r="M76" s="340">
        <v>721041</v>
      </c>
      <c r="N76" s="172">
        <f>SUM(H90)</f>
        <v>735151</v>
      </c>
      <c r="R76" s="48"/>
      <c r="S76" s="26"/>
      <c r="T76" s="26"/>
      <c r="U76" s="26"/>
      <c r="V76" s="26"/>
    </row>
    <row r="77" spans="1:22" ht="13.5" customHeight="1" x14ac:dyDescent="0.15">
      <c r="H77" s="292">
        <v>52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38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410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292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735151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S57" sqref="S57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88</v>
      </c>
      <c r="C16" s="149" t="s">
        <v>89</v>
      </c>
      <c r="D16" s="149" t="s">
        <v>90</v>
      </c>
      <c r="E16" s="149" t="s">
        <v>79</v>
      </c>
      <c r="F16" s="149" t="s">
        <v>80</v>
      </c>
      <c r="G16" s="149" t="s">
        <v>81</v>
      </c>
      <c r="H16" s="149" t="s">
        <v>82</v>
      </c>
      <c r="I16" s="149" t="s">
        <v>83</v>
      </c>
      <c r="J16" s="149" t="s">
        <v>84</v>
      </c>
      <c r="K16" s="149" t="s">
        <v>85</v>
      </c>
      <c r="L16" s="149" t="s">
        <v>86</v>
      </c>
      <c r="M16" s="204" t="s">
        <v>87</v>
      </c>
      <c r="N16" s="206" t="s">
        <v>121</v>
      </c>
      <c r="O16" s="149" t="s">
        <v>123</v>
      </c>
    </row>
    <row r="17" spans="1:25" ht="11.1" customHeight="1" x14ac:dyDescent="0.15">
      <c r="A17" s="6" t="s">
        <v>173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172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175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187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195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>
        <v>68</v>
      </c>
      <c r="J21" s="146">
        <v>72</v>
      </c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88</v>
      </c>
      <c r="C41" s="149" t="s">
        <v>89</v>
      </c>
      <c r="D41" s="149" t="s">
        <v>90</v>
      </c>
      <c r="E41" s="149" t="s">
        <v>79</v>
      </c>
      <c r="F41" s="149" t="s">
        <v>80</v>
      </c>
      <c r="G41" s="149" t="s">
        <v>81</v>
      </c>
      <c r="H41" s="149" t="s">
        <v>82</v>
      </c>
      <c r="I41" s="149" t="s">
        <v>83</v>
      </c>
      <c r="J41" s="149" t="s">
        <v>84</v>
      </c>
      <c r="K41" s="149" t="s">
        <v>85</v>
      </c>
      <c r="L41" s="149" t="s">
        <v>86</v>
      </c>
      <c r="M41" s="204" t="s">
        <v>87</v>
      </c>
      <c r="N41" s="206" t="s">
        <v>122</v>
      </c>
      <c r="O41" s="149" t="s">
        <v>123</v>
      </c>
    </row>
    <row r="42" spans="1:26" ht="11.1" customHeight="1" x14ac:dyDescent="0.15">
      <c r="A42" s="6" t="s">
        <v>173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172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175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187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195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>
        <v>108.1</v>
      </c>
      <c r="J46" s="153">
        <v>97.5</v>
      </c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88</v>
      </c>
      <c r="C65" s="149" t="s">
        <v>89</v>
      </c>
      <c r="D65" s="149" t="s">
        <v>90</v>
      </c>
      <c r="E65" s="149" t="s">
        <v>79</v>
      </c>
      <c r="F65" s="149" t="s">
        <v>80</v>
      </c>
      <c r="G65" s="149" t="s">
        <v>81</v>
      </c>
      <c r="H65" s="149" t="s">
        <v>82</v>
      </c>
      <c r="I65" s="149" t="s">
        <v>83</v>
      </c>
      <c r="J65" s="149" t="s">
        <v>84</v>
      </c>
      <c r="K65" s="149" t="s">
        <v>85</v>
      </c>
      <c r="L65" s="149" t="s">
        <v>86</v>
      </c>
      <c r="M65" s="204" t="s">
        <v>87</v>
      </c>
      <c r="N65" s="206" t="s">
        <v>122</v>
      </c>
      <c r="O65" s="286" t="s">
        <v>123</v>
      </c>
    </row>
    <row r="66" spans="1:26" ht="11.1" customHeight="1" x14ac:dyDescent="0.15">
      <c r="A66" s="6" t="s">
        <v>173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187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195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>
        <v>61.7</v>
      </c>
      <c r="J70" s="146">
        <v>75.099999999999994</v>
      </c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J76" sqref="J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6" t="s">
        <v>121</v>
      </c>
      <c r="O18" s="206" t="s">
        <v>123</v>
      </c>
    </row>
    <row r="19" spans="1:18" ht="11.1" customHeight="1" x14ac:dyDescent="0.15">
      <c r="A19" s="6" t="s">
        <v>173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172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175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187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195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>
        <v>9.8000000000000007</v>
      </c>
      <c r="J23" s="153">
        <v>10.5</v>
      </c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6" t="s">
        <v>122</v>
      </c>
      <c r="O42" s="206" t="s">
        <v>123</v>
      </c>
    </row>
    <row r="43" spans="1:26" ht="11.1" customHeight="1" x14ac:dyDescent="0.15">
      <c r="A43" s="6" t="s">
        <v>173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172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175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187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195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>
        <v>18.3</v>
      </c>
      <c r="J47" s="153">
        <v>18.2</v>
      </c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6" t="s">
        <v>122</v>
      </c>
      <c r="O70" s="206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187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195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>
        <v>54.4</v>
      </c>
      <c r="J75" s="146">
        <v>57.8</v>
      </c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J89" sqref="J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2" t="s">
        <v>123</v>
      </c>
    </row>
    <row r="25" spans="1:24" ht="11.1" customHeight="1" x14ac:dyDescent="0.15">
      <c r="A25" s="6" t="s">
        <v>173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172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187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195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>
        <v>16.3</v>
      </c>
      <c r="J29" s="153">
        <v>15.8</v>
      </c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>
        <v>38.700000000000003</v>
      </c>
      <c r="J58" s="153">
        <v>37.4</v>
      </c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</row>
    <row r="84" spans="1:18" s="150" customFormat="1" ht="11.1" customHeight="1" x14ac:dyDescent="0.15">
      <c r="A84" s="6" t="s">
        <v>173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172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175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187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195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>
        <v>42.2</v>
      </c>
      <c r="J88" s="146">
        <v>43.3</v>
      </c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J89" sqref="J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>
        <v>43.5</v>
      </c>
      <c r="J29" s="157">
        <v>45.8</v>
      </c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>
        <v>42.1</v>
      </c>
      <c r="J58" s="157">
        <v>40.200000000000003</v>
      </c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>
        <v>103.1</v>
      </c>
      <c r="J88" s="11">
        <v>113.4</v>
      </c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J89" sqref="J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175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187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195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>
        <v>91.8</v>
      </c>
      <c r="J29" s="355">
        <v>101.6</v>
      </c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76</v>
      </c>
      <c r="C53" s="146" t="s">
        <v>77</v>
      </c>
      <c r="D53" s="146" t="s">
        <v>78</v>
      </c>
      <c r="E53" s="146" t="s">
        <v>79</v>
      </c>
      <c r="F53" s="146" t="s">
        <v>80</v>
      </c>
      <c r="G53" s="146" t="s">
        <v>81</v>
      </c>
      <c r="H53" s="146" t="s">
        <v>82</v>
      </c>
      <c r="I53" s="146" t="s">
        <v>83</v>
      </c>
      <c r="J53" s="146" t="s">
        <v>84</v>
      </c>
      <c r="K53" s="146" t="s">
        <v>85</v>
      </c>
      <c r="L53" s="146" t="s">
        <v>86</v>
      </c>
      <c r="M53" s="146" t="s">
        <v>87</v>
      </c>
      <c r="N53" s="206" t="s">
        <v>122</v>
      </c>
      <c r="O53" s="149" t="s">
        <v>124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173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172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175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187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195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>
        <v>103.7</v>
      </c>
      <c r="J58" s="153">
        <v>106</v>
      </c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76</v>
      </c>
      <c r="C83" s="146" t="s">
        <v>77</v>
      </c>
      <c r="D83" s="146" t="s">
        <v>78</v>
      </c>
      <c r="E83" s="146" t="s">
        <v>79</v>
      </c>
      <c r="F83" s="146" t="s">
        <v>80</v>
      </c>
      <c r="G83" s="146" t="s">
        <v>81</v>
      </c>
      <c r="H83" s="146" t="s">
        <v>82</v>
      </c>
      <c r="I83" s="146" t="s">
        <v>83</v>
      </c>
      <c r="J83" s="146" t="s">
        <v>84</v>
      </c>
      <c r="K83" s="146" t="s">
        <v>85</v>
      </c>
      <c r="L83" s="146" t="s">
        <v>86</v>
      </c>
      <c r="M83" s="146" t="s">
        <v>87</v>
      </c>
      <c r="N83" s="206" t="s">
        <v>122</v>
      </c>
      <c r="O83" s="149" t="s">
        <v>124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173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172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175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187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195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>
        <v>88.7</v>
      </c>
      <c r="J88" s="148">
        <v>95.8</v>
      </c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topLeftCell="A43" workbookViewId="0">
      <selection activeCell="J89" sqref="J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187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195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>
        <v>51.8</v>
      </c>
      <c r="J29" s="153">
        <v>58.3</v>
      </c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187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195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>
        <v>72.099999999999994</v>
      </c>
      <c r="J58" s="153">
        <v>73.5</v>
      </c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187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195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>
        <v>71.8</v>
      </c>
      <c r="J88" s="146">
        <v>79.099999999999994</v>
      </c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S28" sqref="S28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127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9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3" t="s">
        <v>168</v>
      </c>
      <c r="C35" s="363" t="s">
        <v>154</v>
      </c>
      <c r="D35" s="364" t="s">
        <v>156</v>
      </c>
      <c r="E35" s="363" t="s">
        <v>158</v>
      </c>
      <c r="F35" s="363" t="s">
        <v>161</v>
      </c>
      <c r="G35" s="363" t="s">
        <v>167</v>
      </c>
      <c r="H35" s="363" t="s">
        <v>170</v>
      </c>
      <c r="I35" s="363" t="s">
        <v>171</v>
      </c>
      <c r="J35" s="363" t="s">
        <v>172</v>
      </c>
      <c r="K35" s="363" t="s">
        <v>192</v>
      </c>
      <c r="L35" s="363" t="s">
        <v>208</v>
      </c>
      <c r="M35" s="365" t="s">
        <v>213</v>
      </c>
      <c r="N35" s="47"/>
    </row>
    <row r="36" spans="1:14" ht="25.5" customHeight="1" x14ac:dyDescent="0.15">
      <c r="A36" s="443"/>
      <c r="B36" s="424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147.5</v>
      </c>
    </row>
    <row r="37" spans="1:14" ht="25.5" customHeight="1" x14ac:dyDescent="0.15">
      <c r="A37" s="443"/>
      <c r="B37" s="196" t="s">
        <v>209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243.2</v>
      </c>
    </row>
    <row r="38" spans="1:14" ht="24.75" customHeight="1" x14ac:dyDescent="0.15">
      <c r="A38" s="443"/>
      <c r="B38" s="173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170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M23" sqref="M23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0" t="s">
        <v>216</v>
      </c>
      <c r="C1" s="450"/>
      <c r="D1" s="450"/>
      <c r="E1" s="450"/>
      <c r="F1" s="450"/>
      <c r="G1" s="451" t="s">
        <v>128</v>
      </c>
      <c r="H1" s="451"/>
      <c r="I1" s="451"/>
      <c r="J1" s="224" t="s">
        <v>109</v>
      </c>
      <c r="K1" s="3"/>
      <c r="M1" s="3" t="s">
        <v>186</v>
      </c>
    </row>
    <row r="2" spans="2:15" x14ac:dyDescent="0.15">
      <c r="B2" s="450"/>
      <c r="C2" s="450"/>
      <c r="D2" s="450"/>
      <c r="E2" s="450"/>
      <c r="F2" s="450"/>
      <c r="G2" s="451"/>
      <c r="H2" s="451"/>
      <c r="I2" s="451"/>
      <c r="J2" s="375">
        <v>220340</v>
      </c>
      <c r="K2" s="4" t="s">
        <v>111</v>
      </c>
      <c r="L2" s="341">
        <f t="shared" ref="L2:L7" si="0">SUM(J2)</f>
        <v>220340</v>
      </c>
      <c r="M2" s="375">
        <v>156243</v>
      </c>
    </row>
    <row r="3" spans="2:15" x14ac:dyDescent="0.15">
      <c r="J3" s="375">
        <v>393193</v>
      </c>
      <c r="K3" s="3" t="s">
        <v>112</v>
      </c>
      <c r="L3" s="341">
        <f t="shared" si="0"/>
        <v>393193</v>
      </c>
      <c r="M3" s="375">
        <v>248146</v>
      </c>
    </row>
    <row r="4" spans="2:15" x14ac:dyDescent="0.15">
      <c r="J4" s="375">
        <v>516791</v>
      </c>
      <c r="K4" s="3" t="s">
        <v>103</v>
      </c>
      <c r="L4" s="341">
        <f t="shared" si="0"/>
        <v>516791</v>
      </c>
      <c r="M4" s="375">
        <v>338718</v>
      </c>
    </row>
    <row r="5" spans="2:15" x14ac:dyDescent="0.15">
      <c r="J5" s="375">
        <v>153912</v>
      </c>
      <c r="K5" s="3" t="s">
        <v>91</v>
      </c>
      <c r="L5" s="341">
        <f t="shared" si="0"/>
        <v>153912</v>
      </c>
      <c r="M5" s="375">
        <v>125772</v>
      </c>
    </row>
    <row r="6" spans="2:15" x14ac:dyDescent="0.15">
      <c r="J6" s="375">
        <v>274743</v>
      </c>
      <c r="K6" s="3" t="s">
        <v>101</v>
      </c>
      <c r="L6" s="341">
        <f t="shared" si="0"/>
        <v>274743</v>
      </c>
      <c r="M6" s="375">
        <v>167523</v>
      </c>
    </row>
    <row r="7" spans="2:15" x14ac:dyDescent="0.15">
      <c r="J7" s="375">
        <v>872818</v>
      </c>
      <c r="K7" s="3" t="s">
        <v>104</v>
      </c>
      <c r="L7" s="341">
        <f t="shared" si="0"/>
        <v>872818</v>
      </c>
      <c r="M7" s="375">
        <v>634962</v>
      </c>
    </row>
    <row r="8" spans="2:15" x14ac:dyDescent="0.15">
      <c r="J8" s="341">
        <f>SUM(J2:J7)</f>
        <v>2431797</v>
      </c>
      <c r="K8" s="3" t="s">
        <v>93</v>
      </c>
      <c r="L8" s="412">
        <f>SUM(L2:L7)</f>
        <v>2431797</v>
      </c>
      <c r="M8" s="341">
        <f>SUM(M2:M7)</f>
        <v>1671364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41">
        <f>SUM(M2)</f>
        <v>156243</v>
      </c>
      <c r="M11" s="341">
        <f t="shared" ref="M11:M17" si="1">SUM(N11-L11)</f>
        <v>64097</v>
      </c>
      <c r="N11" s="341">
        <f t="shared" ref="N11:N17" si="2">SUM(L2)</f>
        <v>220340</v>
      </c>
      <c r="O11" s="342">
        <f>SUM(L11/N11)</f>
        <v>0.70909957338658436</v>
      </c>
    </row>
    <row r="12" spans="2:15" x14ac:dyDescent="0.15">
      <c r="K12" s="3" t="s">
        <v>112</v>
      </c>
      <c r="L12" s="341">
        <f t="shared" ref="L12:L17" si="3">SUM(M3)</f>
        <v>248146</v>
      </c>
      <c r="M12" s="341">
        <f t="shared" si="1"/>
        <v>145047</v>
      </c>
      <c r="N12" s="341">
        <f t="shared" si="2"/>
        <v>393193</v>
      </c>
      <c r="O12" s="342">
        <f t="shared" ref="O12:O17" si="4">SUM(L12/N12)</f>
        <v>0.63110482638297227</v>
      </c>
    </row>
    <row r="13" spans="2:15" x14ac:dyDescent="0.15">
      <c r="K13" s="3" t="s">
        <v>103</v>
      </c>
      <c r="L13" s="341">
        <f t="shared" si="3"/>
        <v>338718</v>
      </c>
      <c r="M13" s="341">
        <f t="shared" si="1"/>
        <v>178073</v>
      </c>
      <c r="N13" s="341">
        <f t="shared" si="2"/>
        <v>516791</v>
      </c>
      <c r="O13" s="342">
        <f t="shared" si="4"/>
        <v>0.6554255008310903</v>
      </c>
    </row>
    <row r="14" spans="2:15" x14ac:dyDescent="0.15">
      <c r="K14" s="3" t="s">
        <v>91</v>
      </c>
      <c r="L14" s="341">
        <f t="shared" si="3"/>
        <v>125772</v>
      </c>
      <c r="M14" s="341">
        <f t="shared" si="1"/>
        <v>28140</v>
      </c>
      <c r="N14" s="341">
        <f t="shared" si="2"/>
        <v>153912</v>
      </c>
      <c r="O14" s="342">
        <f t="shared" si="4"/>
        <v>0.81716825198814902</v>
      </c>
    </row>
    <row r="15" spans="2:15" x14ac:dyDescent="0.15">
      <c r="K15" s="3" t="s">
        <v>101</v>
      </c>
      <c r="L15" s="341">
        <f t="shared" si="3"/>
        <v>167523</v>
      </c>
      <c r="M15" s="341">
        <f t="shared" si="1"/>
        <v>107220</v>
      </c>
      <c r="N15" s="341">
        <f t="shared" si="2"/>
        <v>274743</v>
      </c>
      <c r="O15" s="342">
        <f t="shared" si="4"/>
        <v>0.60974437929264802</v>
      </c>
    </row>
    <row r="16" spans="2:15" x14ac:dyDescent="0.15">
      <c r="K16" s="3" t="s">
        <v>104</v>
      </c>
      <c r="L16" s="341">
        <f t="shared" si="3"/>
        <v>634962</v>
      </c>
      <c r="M16" s="341">
        <f t="shared" si="1"/>
        <v>237856</v>
      </c>
      <c r="N16" s="341">
        <f t="shared" si="2"/>
        <v>872818</v>
      </c>
      <c r="O16" s="342">
        <f t="shared" si="4"/>
        <v>0.72748499687220014</v>
      </c>
    </row>
    <row r="17" spans="11:15" x14ac:dyDescent="0.15">
      <c r="K17" s="3" t="s">
        <v>93</v>
      </c>
      <c r="L17" s="341">
        <f t="shared" si="3"/>
        <v>1671364</v>
      </c>
      <c r="M17" s="341">
        <f t="shared" si="1"/>
        <v>760433</v>
      </c>
      <c r="N17" s="341">
        <f t="shared" si="2"/>
        <v>2431797</v>
      </c>
      <c r="O17" s="342">
        <f t="shared" si="4"/>
        <v>0.68729585569848139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2" t="s">
        <v>109</v>
      </c>
      <c r="D56" s="453"/>
      <c r="E56" s="452" t="s">
        <v>110</v>
      </c>
      <c r="F56" s="453"/>
      <c r="G56" s="456" t="s">
        <v>115</v>
      </c>
      <c r="H56" s="452" t="s">
        <v>116</v>
      </c>
      <c r="I56" s="453"/>
    </row>
    <row r="57" spans="1:9" ht="14.25" x14ac:dyDescent="0.15">
      <c r="A57" s="37" t="s">
        <v>117</v>
      </c>
      <c r="B57" s="38"/>
      <c r="C57" s="454"/>
      <c r="D57" s="455"/>
      <c r="E57" s="454"/>
      <c r="F57" s="455"/>
      <c r="G57" s="457"/>
      <c r="H57" s="454"/>
      <c r="I57" s="455"/>
    </row>
    <row r="58" spans="1:9" ht="19.5" customHeight="1" x14ac:dyDescent="0.15">
      <c r="A58" s="41" t="s">
        <v>118</v>
      </c>
      <c r="B58" s="39"/>
      <c r="C58" s="460" t="s">
        <v>210</v>
      </c>
      <c r="D58" s="461"/>
      <c r="E58" s="458" t="s">
        <v>212</v>
      </c>
      <c r="F58" s="459"/>
      <c r="G58" s="80">
        <v>14.8</v>
      </c>
      <c r="H58" s="40"/>
      <c r="I58" s="39"/>
    </row>
    <row r="59" spans="1:9" ht="19.5" customHeight="1" x14ac:dyDescent="0.15">
      <c r="A59" s="41" t="s">
        <v>119</v>
      </c>
      <c r="B59" s="39"/>
      <c r="C59" s="462" t="s">
        <v>155</v>
      </c>
      <c r="D59" s="461"/>
      <c r="E59" s="458" t="s">
        <v>214</v>
      </c>
      <c r="F59" s="459"/>
      <c r="G59" s="84">
        <v>27.9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58" t="s">
        <v>211</v>
      </c>
      <c r="D60" s="459"/>
      <c r="E60" s="458" t="s">
        <v>215</v>
      </c>
      <c r="F60" s="459"/>
      <c r="G60" s="80">
        <v>81.8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J91" sqref="J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76</v>
      </c>
      <c r="C25" s="146" t="s">
        <v>77</v>
      </c>
      <c r="D25" s="146" t="s">
        <v>78</v>
      </c>
      <c r="E25" s="146" t="s">
        <v>79</v>
      </c>
      <c r="F25" s="146" t="s">
        <v>80</v>
      </c>
      <c r="G25" s="146" t="s">
        <v>81</v>
      </c>
      <c r="H25" s="146" t="s">
        <v>82</v>
      </c>
      <c r="I25" s="146" t="s">
        <v>83</v>
      </c>
      <c r="J25" s="146" t="s">
        <v>84</v>
      </c>
      <c r="K25" s="146" t="s">
        <v>85</v>
      </c>
      <c r="L25" s="146" t="s">
        <v>86</v>
      </c>
      <c r="M25" s="147" t="s">
        <v>87</v>
      </c>
      <c r="N25" s="206" t="s">
        <v>125</v>
      </c>
      <c r="O25" s="149" t="s">
        <v>124</v>
      </c>
      <c r="AI25"/>
    </row>
    <row r="26" spans="1:35" ht="9.9499999999999993" customHeight="1" x14ac:dyDescent="0.15">
      <c r="A26" s="6" t="s">
        <v>173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172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175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187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195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>
        <v>98.3</v>
      </c>
      <c r="J30" s="146">
        <v>106.4</v>
      </c>
      <c r="K30" s="146"/>
      <c r="L30" s="146"/>
      <c r="M30" s="303"/>
      <c r="N30" s="304">
        <f t="shared" ref="N30" si="1">SUM(B30:M30)</f>
        <v>933.59999999999991</v>
      </c>
      <c r="O30" s="148">
        <f>SUM(N30/N29)*100</f>
        <v>75.405863823600669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76</v>
      </c>
      <c r="C55" s="146" t="s">
        <v>77</v>
      </c>
      <c r="D55" s="146" t="s">
        <v>78</v>
      </c>
      <c r="E55" s="146" t="s">
        <v>79</v>
      </c>
      <c r="F55" s="146" t="s">
        <v>80</v>
      </c>
      <c r="G55" s="146" t="s">
        <v>81</v>
      </c>
      <c r="H55" s="146" t="s">
        <v>82</v>
      </c>
      <c r="I55" s="146" t="s">
        <v>83</v>
      </c>
      <c r="J55" s="146" t="s">
        <v>84</v>
      </c>
      <c r="K55" s="146" t="s">
        <v>85</v>
      </c>
      <c r="L55" s="146" t="s">
        <v>86</v>
      </c>
      <c r="M55" s="147" t="s">
        <v>87</v>
      </c>
      <c r="N55" s="206" t="s">
        <v>126</v>
      </c>
      <c r="O55" s="149" t="s">
        <v>124</v>
      </c>
    </row>
    <row r="56" spans="1:17" ht="9.9499999999999993" customHeight="1" x14ac:dyDescent="0.15">
      <c r="A56" s="6" t="s">
        <v>173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172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187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195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>
        <v>154.5</v>
      </c>
      <c r="J60" s="147">
        <v>153.4</v>
      </c>
      <c r="K60" s="146"/>
      <c r="L60" s="146"/>
      <c r="M60" s="147"/>
      <c r="N60" s="211">
        <f t="shared" ref="N60" si="3">SUM(B60:M60)/12</f>
        <v>110.64166666666667</v>
      </c>
      <c r="O60" s="148">
        <f>SUM(N60/N59)*100</f>
        <v>78.270353121499738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76</v>
      </c>
      <c r="C85" s="146" t="s">
        <v>77</v>
      </c>
      <c r="D85" s="146" t="s">
        <v>78</v>
      </c>
      <c r="E85" s="146" t="s">
        <v>79</v>
      </c>
      <c r="F85" s="146" t="s">
        <v>80</v>
      </c>
      <c r="G85" s="146" t="s">
        <v>81</v>
      </c>
      <c r="H85" s="146" t="s">
        <v>82</v>
      </c>
      <c r="I85" s="146" t="s">
        <v>83</v>
      </c>
      <c r="J85" s="146" t="s">
        <v>84</v>
      </c>
      <c r="K85" s="146" t="s">
        <v>85</v>
      </c>
      <c r="L85" s="146" t="s">
        <v>86</v>
      </c>
      <c r="M85" s="147" t="s">
        <v>87</v>
      </c>
      <c r="N85" s="206" t="s">
        <v>126</v>
      </c>
      <c r="O85" s="149" t="s">
        <v>124</v>
      </c>
    </row>
    <row r="86" spans="1:25" ht="9.9499999999999993" customHeight="1" x14ac:dyDescent="0.15">
      <c r="A86" s="6" t="s">
        <v>173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172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187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195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>
        <v>63.7</v>
      </c>
      <c r="J90" s="147">
        <v>69.5</v>
      </c>
      <c r="K90" s="146"/>
      <c r="L90" s="146"/>
      <c r="M90" s="147"/>
      <c r="N90" s="211">
        <f>SUM(B90:M90)/12</f>
        <v>52.658333333333331</v>
      </c>
      <c r="O90" s="411">
        <f>SUM(N90/N89)*100</f>
        <v>72.077107334321894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17" sqref="R1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217</v>
      </c>
      <c r="B1" s="464"/>
      <c r="C1" s="464"/>
      <c r="D1" s="464"/>
      <c r="E1" s="464"/>
      <c r="F1" s="464"/>
      <c r="G1" s="464"/>
      <c r="M1" s="16"/>
      <c r="N1" t="s">
        <v>195</v>
      </c>
      <c r="O1" s="111"/>
      <c r="Q1" s="282" t="s">
        <v>187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403779</v>
      </c>
      <c r="K3" s="198">
        <v>1</v>
      </c>
      <c r="L3" s="3">
        <f>SUM(H3)</f>
        <v>17</v>
      </c>
      <c r="M3" s="161" t="s">
        <v>21</v>
      </c>
      <c r="N3" s="13">
        <f>SUM(J3)</f>
        <v>403779</v>
      </c>
      <c r="O3" s="3">
        <f>SUM(H3)</f>
        <v>17</v>
      </c>
      <c r="P3" s="161" t="s">
        <v>21</v>
      </c>
      <c r="Q3" s="199">
        <v>319887</v>
      </c>
    </row>
    <row r="4" spans="1:18" ht="13.5" customHeight="1" x14ac:dyDescent="0.15">
      <c r="H4" s="3">
        <v>33</v>
      </c>
      <c r="I4" s="161" t="s">
        <v>0</v>
      </c>
      <c r="J4" s="13">
        <v>109311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109311</v>
      </c>
      <c r="O4" s="3">
        <f t="shared" ref="O4:O12" si="2">SUM(H4)</f>
        <v>33</v>
      </c>
      <c r="P4" s="161" t="s">
        <v>0</v>
      </c>
      <c r="Q4" s="86">
        <v>100112</v>
      </c>
    </row>
    <row r="5" spans="1:18" ht="13.5" customHeight="1" x14ac:dyDescent="0.15">
      <c r="G5" s="17"/>
      <c r="H5" s="3">
        <v>26</v>
      </c>
      <c r="I5" s="161" t="s">
        <v>30</v>
      </c>
      <c r="J5" s="13">
        <v>103804</v>
      </c>
      <c r="K5" s="198">
        <v>3</v>
      </c>
      <c r="L5" s="3">
        <f t="shared" si="0"/>
        <v>26</v>
      </c>
      <c r="M5" s="161" t="s">
        <v>30</v>
      </c>
      <c r="N5" s="13">
        <f t="shared" si="1"/>
        <v>103804</v>
      </c>
      <c r="O5" s="3">
        <f t="shared" si="2"/>
        <v>26</v>
      </c>
      <c r="P5" s="161" t="s">
        <v>30</v>
      </c>
      <c r="Q5" s="86">
        <v>98263</v>
      </c>
    </row>
    <row r="6" spans="1:18" ht="13.5" customHeight="1" x14ac:dyDescent="0.15">
      <c r="H6" s="3">
        <v>36</v>
      </c>
      <c r="I6" s="161" t="s">
        <v>5</v>
      </c>
      <c r="J6" s="13">
        <v>78299</v>
      </c>
      <c r="K6" s="198">
        <v>4</v>
      </c>
      <c r="L6" s="3">
        <f t="shared" si="0"/>
        <v>36</v>
      </c>
      <c r="M6" s="161" t="s">
        <v>5</v>
      </c>
      <c r="N6" s="13">
        <f t="shared" si="1"/>
        <v>78299</v>
      </c>
      <c r="O6" s="3">
        <f t="shared" si="2"/>
        <v>36</v>
      </c>
      <c r="P6" s="161" t="s">
        <v>5</v>
      </c>
      <c r="Q6" s="86">
        <v>104050</v>
      </c>
    </row>
    <row r="7" spans="1:18" ht="13.5" customHeight="1" x14ac:dyDescent="0.15">
      <c r="H7" s="3">
        <v>16</v>
      </c>
      <c r="I7" s="161" t="s">
        <v>3</v>
      </c>
      <c r="J7" s="87">
        <v>46204</v>
      </c>
      <c r="K7" s="198">
        <v>5</v>
      </c>
      <c r="L7" s="3">
        <f t="shared" si="0"/>
        <v>16</v>
      </c>
      <c r="M7" s="161" t="s">
        <v>3</v>
      </c>
      <c r="N7" s="13">
        <f t="shared" si="1"/>
        <v>46204</v>
      </c>
      <c r="O7" s="3">
        <f t="shared" si="2"/>
        <v>16</v>
      </c>
      <c r="P7" s="161" t="s">
        <v>3</v>
      </c>
      <c r="Q7" s="86">
        <v>84036</v>
      </c>
    </row>
    <row r="8" spans="1:18" ht="13.5" customHeight="1" x14ac:dyDescent="0.15">
      <c r="H8" s="3">
        <v>34</v>
      </c>
      <c r="I8" s="161" t="s">
        <v>1</v>
      </c>
      <c r="J8" s="220">
        <v>41107</v>
      </c>
      <c r="K8" s="198">
        <v>6</v>
      </c>
      <c r="L8" s="3">
        <f t="shared" si="0"/>
        <v>34</v>
      </c>
      <c r="M8" s="161" t="s">
        <v>1</v>
      </c>
      <c r="N8" s="13">
        <f t="shared" si="1"/>
        <v>41107</v>
      </c>
      <c r="O8" s="3">
        <f t="shared" si="2"/>
        <v>34</v>
      </c>
      <c r="P8" s="161" t="s">
        <v>1</v>
      </c>
      <c r="Q8" s="86">
        <v>42570</v>
      </c>
    </row>
    <row r="9" spans="1:18" ht="13.5" customHeight="1" x14ac:dyDescent="0.15">
      <c r="H9" s="77">
        <v>40</v>
      </c>
      <c r="I9" s="163" t="s">
        <v>2</v>
      </c>
      <c r="J9" s="13">
        <v>37184</v>
      </c>
      <c r="K9" s="198">
        <v>7</v>
      </c>
      <c r="L9" s="3">
        <f t="shared" si="0"/>
        <v>40</v>
      </c>
      <c r="M9" s="163" t="s">
        <v>2</v>
      </c>
      <c r="N9" s="13">
        <f t="shared" si="1"/>
        <v>37184</v>
      </c>
      <c r="O9" s="3">
        <f t="shared" si="2"/>
        <v>40</v>
      </c>
      <c r="P9" s="163" t="s">
        <v>29</v>
      </c>
      <c r="Q9" s="86">
        <v>28531</v>
      </c>
    </row>
    <row r="10" spans="1:18" ht="13.5" customHeight="1" x14ac:dyDescent="0.15">
      <c r="H10" s="3">
        <v>13</v>
      </c>
      <c r="I10" s="161" t="s">
        <v>7</v>
      </c>
      <c r="J10" s="137">
        <v>33986</v>
      </c>
      <c r="K10" s="198">
        <v>8</v>
      </c>
      <c r="L10" s="3">
        <f t="shared" si="0"/>
        <v>13</v>
      </c>
      <c r="M10" s="161" t="s">
        <v>7</v>
      </c>
      <c r="N10" s="13">
        <f t="shared" si="1"/>
        <v>33986</v>
      </c>
      <c r="O10" s="3">
        <f t="shared" si="2"/>
        <v>13</v>
      </c>
      <c r="P10" s="161" t="s">
        <v>2</v>
      </c>
      <c r="Q10" s="86">
        <v>33308</v>
      </c>
    </row>
    <row r="11" spans="1:18" ht="13.5" customHeight="1" x14ac:dyDescent="0.15">
      <c r="H11" s="14">
        <v>25</v>
      </c>
      <c r="I11" s="163" t="s">
        <v>29</v>
      </c>
      <c r="J11" s="13">
        <v>32935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32935</v>
      </c>
      <c r="O11" s="3">
        <f t="shared" si="2"/>
        <v>25</v>
      </c>
      <c r="P11" s="163" t="s">
        <v>28</v>
      </c>
      <c r="Q11" s="86">
        <v>30588</v>
      </c>
    </row>
    <row r="12" spans="1:18" ht="13.5" customHeight="1" thickBot="1" x14ac:dyDescent="0.2">
      <c r="H12" s="274">
        <v>24</v>
      </c>
      <c r="I12" s="380" t="s">
        <v>28</v>
      </c>
      <c r="J12" s="433">
        <v>27655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27655</v>
      </c>
      <c r="O12" s="14">
        <f t="shared" si="2"/>
        <v>24</v>
      </c>
      <c r="P12" s="380" t="s">
        <v>7</v>
      </c>
      <c r="Q12" s="200">
        <v>25038</v>
      </c>
    </row>
    <row r="13" spans="1:18" ht="13.5" customHeight="1" thickTop="1" thickBot="1" x14ac:dyDescent="0.2">
      <c r="H13" s="122">
        <v>38</v>
      </c>
      <c r="I13" s="175" t="s">
        <v>38</v>
      </c>
      <c r="J13" s="425">
        <v>26443</v>
      </c>
      <c r="K13" s="104"/>
      <c r="L13" s="78"/>
      <c r="M13" s="164"/>
      <c r="N13" s="339">
        <f>SUM(J43)</f>
        <v>1064308</v>
      </c>
      <c r="O13" s="3"/>
      <c r="P13" s="273" t="s">
        <v>153</v>
      </c>
      <c r="Q13" s="201">
        <v>1041622</v>
      </c>
    </row>
    <row r="14" spans="1:18" ht="13.5" customHeight="1" x14ac:dyDescent="0.15">
      <c r="B14" s="19"/>
      <c r="H14" s="3">
        <v>37</v>
      </c>
      <c r="I14" s="161" t="s">
        <v>37</v>
      </c>
      <c r="J14" s="13">
        <v>19840</v>
      </c>
      <c r="K14" s="104"/>
      <c r="L14" s="26"/>
      <c r="N14" t="s">
        <v>59</v>
      </c>
      <c r="O14"/>
    </row>
    <row r="15" spans="1:18" ht="13.5" customHeight="1" x14ac:dyDescent="0.15">
      <c r="H15" s="3">
        <v>31</v>
      </c>
      <c r="I15" s="161" t="s">
        <v>105</v>
      </c>
      <c r="J15" s="13">
        <v>17043</v>
      </c>
      <c r="K15" s="104"/>
      <c r="L15" s="26"/>
      <c r="M15" t="s">
        <v>196</v>
      </c>
      <c r="N15" s="15"/>
      <c r="O15"/>
      <c r="P15" t="s">
        <v>197</v>
      </c>
      <c r="Q15" s="85" t="s">
        <v>63</v>
      </c>
    </row>
    <row r="16" spans="1:18" ht="13.5" customHeight="1" x14ac:dyDescent="0.15">
      <c r="C16" s="15"/>
      <c r="E16" s="17"/>
      <c r="H16" s="3">
        <v>14</v>
      </c>
      <c r="I16" s="161" t="s">
        <v>19</v>
      </c>
      <c r="J16" s="13">
        <v>14381</v>
      </c>
      <c r="K16" s="104"/>
      <c r="L16" s="3">
        <f>SUM(L3)</f>
        <v>17</v>
      </c>
      <c r="M16" s="13">
        <f>SUM(N3)</f>
        <v>403779</v>
      </c>
      <c r="N16" s="161" t="s">
        <v>21</v>
      </c>
      <c r="O16" s="3">
        <f>SUM(O3)</f>
        <v>17</v>
      </c>
      <c r="P16" s="13">
        <f>SUM(M16)</f>
        <v>403779</v>
      </c>
      <c r="Q16" s="278">
        <v>345930</v>
      </c>
      <c r="R16" s="79"/>
    </row>
    <row r="17" spans="2:20" ht="13.5" customHeight="1" x14ac:dyDescent="0.15">
      <c r="C17" s="15"/>
      <c r="E17" s="17"/>
      <c r="H17" s="3">
        <v>9</v>
      </c>
      <c r="I17" s="3" t="s">
        <v>165</v>
      </c>
      <c r="J17" s="220">
        <v>11885</v>
      </c>
      <c r="K17" s="104"/>
      <c r="L17" s="3">
        <f t="shared" ref="L17:L25" si="3">SUM(L4)</f>
        <v>33</v>
      </c>
      <c r="M17" s="13">
        <f t="shared" ref="M17:M25" si="4">SUM(N4)</f>
        <v>109311</v>
      </c>
      <c r="N17" s="161" t="s">
        <v>0</v>
      </c>
      <c r="O17" s="3">
        <f t="shared" ref="O17:O25" si="5">SUM(O4)</f>
        <v>33</v>
      </c>
      <c r="P17" s="13">
        <f t="shared" ref="P17:P25" si="6">SUM(M17)</f>
        <v>109311</v>
      </c>
      <c r="Q17" s="279">
        <v>113595</v>
      </c>
      <c r="R17" s="79"/>
      <c r="S17" s="42"/>
    </row>
    <row r="18" spans="2:20" ht="13.5" customHeight="1" x14ac:dyDescent="0.15">
      <c r="C18" s="15"/>
      <c r="E18" s="17"/>
      <c r="H18" s="3">
        <v>2</v>
      </c>
      <c r="I18" s="161" t="s">
        <v>6</v>
      </c>
      <c r="J18" s="13">
        <v>11836</v>
      </c>
      <c r="K18" s="104"/>
      <c r="L18" s="3">
        <f t="shared" si="3"/>
        <v>26</v>
      </c>
      <c r="M18" s="13">
        <f t="shared" si="4"/>
        <v>103804</v>
      </c>
      <c r="N18" s="161" t="s">
        <v>30</v>
      </c>
      <c r="O18" s="3">
        <f t="shared" si="5"/>
        <v>26</v>
      </c>
      <c r="P18" s="13">
        <f t="shared" si="6"/>
        <v>103804</v>
      </c>
      <c r="Q18" s="279">
        <v>91822</v>
      </c>
      <c r="R18" s="79"/>
      <c r="S18" s="112"/>
    </row>
    <row r="19" spans="2:20" ht="13.5" customHeight="1" x14ac:dyDescent="0.15">
      <c r="C19" s="15"/>
      <c r="E19" s="17"/>
      <c r="H19" s="3">
        <v>1</v>
      </c>
      <c r="I19" s="161" t="s">
        <v>4</v>
      </c>
      <c r="J19" s="13">
        <v>8622</v>
      </c>
      <c r="L19" s="3">
        <f t="shared" si="3"/>
        <v>36</v>
      </c>
      <c r="M19" s="13">
        <f t="shared" si="4"/>
        <v>78299</v>
      </c>
      <c r="N19" s="161" t="s">
        <v>5</v>
      </c>
      <c r="O19" s="3">
        <f t="shared" si="5"/>
        <v>36</v>
      </c>
      <c r="P19" s="13">
        <f t="shared" si="6"/>
        <v>78299</v>
      </c>
      <c r="Q19" s="279">
        <v>82549</v>
      </c>
      <c r="R19" s="79"/>
      <c r="S19" s="125"/>
    </row>
    <row r="20" spans="2:20" ht="13.5" customHeight="1" x14ac:dyDescent="0.15">
      <c r="B20" s="18"/>
      <c r="C20" s="15"/>
      <c r="E20" s="17"/>
      <c r="H20" s="3">
        <v>3</v>
      </c>
      <c r="I20" s="161" t="s">
        <v>10</v>
      </c>
      <c r="J20" s="13">
        <v>8133</v>
      </c>
      <c r="L20" s="3">
        <f t="shared" si="3"/>
        <v>16</v>
      </c>
      <c r="M20" s="13">
        <f t="shared" si="4"/>
        <v>46204</v>
      </c>
      <c r="N20" s="161" t="s">
        <v>3</v>
      </c>
      <c r="O20" s="3">
        <f t="shared" si="5"/>
        <v>16</v>
      </c>
      <c r="P20" s="13">
        <f t="shared" si="6"/>
        <v>46204</v>
      </c>
      <c r="Q20" s="279">
        <v>44617</v>
      </c>
      <c r="R20" s="79"/>
      <c r="S20" s="125"/>
    </row>
    <row r="21" spans="2:20" ht="13.5" customHeight="1" x14ac:dyDescent="0.15">
      <c r="B21" s="18"/>
      <c r="C21" s="15"/>
      <c r="E21" s="17"/>
      <c r="H21" s="3">
        <v>15</v>
      </c>
      <c r="I21" s="161" t="s">
        <v>20</v>
      </c>
      <c r="J21" s="13">
        <v>5667</v>
      </c>
      <c r="L21" s="3">
        <f t="shared" si="3"/>
        <v>34</v>
      </c>
      <c r="M21" s="13">
        <f t="shared" si="4"/>
        <v>41107</v>
      </c>
      <c r="N21" s="161" t="s">
        <v>1</v>
      </c>
      <c r="O21" s="3">
        <f t="shared" si="5"/>
        <v>34</v>
      </c>
      <c r="P21" s="13">
        <f t="shared" si="6"/>
        <v>41107</v>
      </c>
      <c r="Q21" s="279">
        <v>43101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160</v>
      </c>
      <c r="J22" s="13">
        <v>5405</v>
      </c>
      <c r="K22" s="15"/>
      <c r="L22" s="3">
        <f t="shared" si="3"/>
        <v>40</v>
      </c>
      <c r="M22" s="13">
        <f t="shared" si="4"/>
        <v>37184</v>
      </c>
      <c r="N22" s="163" t="s">
        <v>2</v>
      </c>
      <c r="O22" s="3">
        <f t="shared" si="5"/>
        <v>40</v>
      </c>
      <c r="P22" s="13">
        <f t="shared" si="6"/>
        <v>37184</v>
      </c>
      <c r="Q22" s="279">
        <v>33111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220">
        <v>5018</v>
      </c>
      <c r="K23" s="15"/>
      <c r="L23" s="3">
        <f t="shared" si="3"/>
        <v>13</v>
      </c>
      <c r="M23" s="13">
        <f t="shared" si="4"/>
        <v>33986</v>
      </c>
      <c r="N23" s="161" t="s">
        <v>7</v>
      </c>
      <c r="O23" s="3">
        <f t="shared" si="5"/>
        <v>13</v>
      </c>
      <c r="P23" s="13">
        <f t="shared" si="6"/>
        <v>33986</v>
      </c>
      <c r="Q23" s="279">
        <v>25674</v>
      </c>
      <c r="R23" s="79"/>
      <c r="S23" s="42"/>
    </row>
    <row r="24" spans="2:20" ht="13.5" customHeight="1" x14ac:dyDescent="0.15">
      <c r="C24" s="15"/>
      <c r="E24" s="17"/>
      <c r="H24" s="3">
        <v>20</v>
      </c>
      <c r="I24" s="161" t="s">
        <v>24</v>
      </c>
      <c r="J24" s="87">
        <v>2217</v>
      </c>
      <c r="K24" s="15"/>
      <c r="L24" s="3">
        <f t="shared" si="3"/>
        <v>25</v>
      </c>
      <c r="M24" s="13">
        <f t="shared" si="4"/>
        <v>32935</v>
      </c>
      <c r="N24" s="163" t="s">
        <v>29</v>
      </c>
      <c r="O24" s="3">
        <f t="shared" si="5"/>
        <v>25</v>
      </c>
      <c r="P24" s="13">
        <f t="shared" si="6"/>
        <v>32935</v>
      </c>
      <c r="Q24" s="279">
        <v>34342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13">
        <v>1970</v>
      </c>
      <c r="K25" s="15"/>
      <c r="L25" s="14">
        <f t="shared" si="3"/>
        <v>24</v>
      </c>
      <c r="M25" s="114">
        <f t="shared" si="4"/>
        <v>27655</v>
      </c>
      <c r="N25" s="380" t="s">
        <v>28</v>
      </c>
      <c r="O25" s="14">
        <f t="shared" si="5"/>
        <v>24</v>
      </c>
      <c r="P25" s="114">
        <f t="shared" si="6"/>
        <v>27655</v>
      </c>
      <c r="Q25" s="280">
        <v>25804</v>
      </c>
      <c r="R25" s="127" t="s">
        <v>73</v>
      </c>
      <c r="S25" s="28"/>
      <c r="T25" s="28"/>
    </row>
    <row r="26" spans="2:20" ht="13.5" customHeight="1" thickTop="1" x14ac:dyDescent="0.15">
      <c r="H26" s="3">
        <v>39</v>
      </c>
      <c r="I26" s="161" t="s">
        <v>39</v>
      </c>
      <c r="J26" s="13">
        <v>1921</v>
      </c>
      <c r="K26" s="15"/>
      <c r="L26" s="115"/>
      <c r="M26" s="162">
        <f>SUM(J43-(M16+M17+M18+M19+M20+M21+M22+M23+M24+M25))</f>
        <v>150044</v>
      </c>
      <c r="N26" s="221" t="s">
        <v>45</v>
      </c>
      <c r="O26" s="116"/>
      <c r="P26" s="162">
        <f>SUM(M26)</f>
        <v>150044</v>
      </c>
      <c r="Q26" s="162"/>
      <c r="R26" s="176">
        <v>982885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1838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H28" s="3">
        <v>12</v>
      </c>
      <c r="I28" s="161" t="s">
        <v>18</v>
      </c>
      <c r="J28" s="13">
        <v>1600</v>
      </c>
      <c r="K28" s="15"/>
      <c r="M28" s="86">
        <f t="shared" ref="M28:M37" si="7">SUM(Q3)</f>
        <v>319887</v>
      </c>
      <c r="N28" s="161" t="s">
        <v>21</v>
      </c>
      <c r="O28" s="3">
        <f>SUM(L3)</f>
        <v>17</v>
      </c>
      <c r="P28" s="86">
        <f t="shared" ref="P28:P37" si="8">SUM(Q3)</f>
        <v>319887</v>
      </c>
    </row>
    <row r="29" spans="2:20" ht="13.5" customHeight="1" x14ac:dyDescent="0.15">
      <c r="H29" s="3">
        <v>22</v>
      </c>
      <c r="I29" s="161" t="s">
        <v>26</v>
      </c>
      <c r="J29" s="220">
        <v>1246</v>
      </c>
      <c r="K29" s="15"/>
      <c r="M29" s="86">
        <f t="shared" si="7"/>
        <v>100112</v>
      </c>
      <c r="N29" s="161" t="s">
        <v>0</v>
      </c>
      <c r="O29" s="3">
        <f t="shared" ref="O29:O37" si="9">SUM(L4)</f>
        <v>33</v>
      </c>
      <c r="P29" s="86">
        <f t="shared" si="8"/>
        <v>100112</v>
      </c>
    </row>
    <row r="30" spans="2:20" ht="13.5" customHeight="1" x14ac:dyDescent="0.15">
      <c r="H30" s="3">
        <v>29</v>
      </c>
      <c r="I30" s="161" t="s">
        <v>95</v>
      </c>
      <c r="J30" s="13">
        <v>957</v>
      </c>
      <c r="K30" s="15"/>
      <c r="M30" s="86">
        <f t="shared" si="7"/>
        <v>98263</v>
      </c>
      <c r="N30" s="161" t="s">
        <v>30</v>
      </c>
      <c r="O30" s="3">
        <f t="shared" si="9"/>
        <v>26</v>
      </c>
      <c r="P30" s="86">
        <f t="shared" si="8"/>
        <v>98263</v>
      </c>
    </row>
    <row r="31" spans="2:20" ht="13.5" customHeight="1" x14ac:dyDescent="0.15">
      <c r="H31" s="3">
        <v>35</v>
      </c>
      <c r="I31" s="161" t="s">
        <v>36</v>
      </c>
      <c r="J31" s="137">
        <v>847</v>
      </c>
      <c r="K31" s="15"/>
      <c r="M31" s="86">
        <f t="shared" si="7"/>
        <v>104050</v>
      </c>
      <c r="N31" s="161" t="s">
        <v>5</v>
      </c>
      <c r="O31" s="3">
        <f t="shared" si="9"/>
        <v>36</v>
      </c>
      <c r="P31" s="86">
        <f t="shared" si="8"/>
        <v>104050</v>
      </c>
    </row>
    <row r="32" spans="2:20" ht="13.5" customHeight="1" x14ac:dyDescent="0.15">
      <c r="H32" s="3">
        <v>23</v>
      </c>
      <c r="I32" s="161" t="s">
        <v>27</v>
      </c>
      <c r="J32" s="13">
        <v>735</v>
      </c>
      <c r="K32" s="15"/>
      <c r="M32" s="86">
        <f t="shared" si="7"/>
        <v>84036</v>
      </c>
      <c r="N32" s="161" t="s">
        <v>3</v>
      </c>
      <c r="O32" s="3">
        <f t="shared" si="9"/>
        <v>16</v>
      </c>
      <c r="P32" s="86">
        <f t="shared" si="8"/>
        <v>84036</v>
      </c>
      <c r="S32" s="10"/>
    </row>
    <row r="33" spans="8:21" ht="13.5" customHeight="1" x14ac:dyDescent="0.15">
      <c r="H33" s="3">
        <v>18</v>
      </c>
      <c r="I33" s="161" t="s">
        <v>22</v>
      </c>
      <c r="J33" s="13">
        <v>662</v>
      </c>
      <c r="K33" s="15"/>
      <c r="M33" s="86">
        <f t="shared" si="7"/>
        <v>42570</v>
      </c>
      <c r="N33" s="161" t="s">
        <v>1</v>
      </c>
      <c r="O33" s="3">
        <f t="shared" si="9"/>
        <v>34</v>
      </c>
      <c r="P33" s="86">
        <f t="shared" si="8"/>
        <v>42570</v>
      </c>
      <c r="S33" s="28"/>
      <c r="T33" s="28"/>
    </row>
    <row r="34" spans="8:21" ht="13.5" customHeight="1" x14ac:dyDescent="0.15">
      <c r="H34" s="3">
        <v>6</v>
      </c>
      <c r="I34" s="161" t="s">
        <v>13</v>
      </c>
      <c r="J34" s="220">
        <v>562</v>
      </c>
      <c r="K34" s="15"/>
      <c r="M34" s="86">
        <f t="shared" si="7"/>
        <v>28531</v>
      </c>
      <c r="N34" s="163" t="s">
        <v>2</v>
      </c>
      <c r="O34" s="3">
        <f t="shared" si="9"/>
        <v>40</v>
      </c>
      <c r="P34" s="86">
        <f t="shared" si="8"/>
        <v>28531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220">
        <v>272</v>
      </c>
      <c r="K35" s="15"/>
      <c r="M35" s="86">
        <f t="shared" si="7"/>
        <v>33308</v>
      </c>
      <c r="N35" s="161" t="s">
        <v>7</v>
      </c>
      <c r="O35" s="3">
        <f t="shared" si="9"/>
        <v>13</v>
      </c>
      <c r="P35" s="86">
        <f t="shared" si="8"/>
        <v>33308</v>
      </c>
      <c r="S35" s="28"/>
    </row>
    <row r="36" spans="8:21" ht="13.5" customHeight="1" x14ac:dyDescent="0.15">
      <c r="H36" s="3">
        <v>32</v>
      </c>
      <c r="I36" s="161" t="s">
        <v>35</v>
      </c>
      <c r="J36" s="137">
        <v>227</v>
      </c>
      <c r="K36" s="15"/>
      <c r="M36" s="86">
        <f t="shared" si="7"/>
        <v>30588</v>
      </c>
      <c r="N36" s="163" t="s">
        <v>29</v>
      </c>
      <c r="O36" s="3">
        <f t="shared" si="9"/>
        <v>25</v>
      </c>
      <c r="P36" s="86">
        <f t="shared" si="8"/>
        <v>30588</v>
      </c>
      <c r="S36" s="28"/>
    </row>
    <row r="37" spans="8:21" ht="13.5" customHeight="1" thickBot="1" x14ac:dyDescent="0.2">
      <c r="H37" s="3">
        <v>7</v>
      </c>
      <c r="I37" s="161" t="s">
        <v>14</v>
      </c>
      <c r="J37" s="220">
        <v>223</v>
      </c>
      <c r="K37" s="15"/>
      <c r="M37" s="113">
        <f t="shared" si="7"/>
        <v>25038</v>
      </c>
      <c r="N37" s="380" t="s">
        <v>28</v>
      </c>
      <c r="O37" s="14">
        <f t="shared" si="9"/>
        <v>24</v>
      </c>
      <c r="P37" s="113">
        <f t="shared" si="8"/>
        <v>25038</v>
      </c>
      <c r="S37" s="28"/>
    </row>
    <row r="38" spans="8:21" ht="13.5" customHeight="1" thickTop="1" x14ac:dyDescent="0.15">
      <c r="H38" s="3">
        <v>5</v>
      </c>
      <c r="I38" s="161" t="s">
        <v>12</v>
      </c>
      <c r="J38" s="220">
        <v>156</v>
      </c>
      <c r="K38" s="15"/>
      <c r="M38" s="345">
        <f>SUM(Q13-(Q3+Q4+Q5+Q6+Q7+Q8+Q9+Q10+Q11+Q12))</f>
        <v>175239</v>
      </c>
      <c r="N38" s="346" t="s">
        <v>162</v>
      </c>
      <c r="O38" s="347"/>
      <c r="P38" s="348">
        <f>SUM(M38)</f>
        <v>175239</v>
      </c>
      <c r="U38" s="28"/>
    </row>
    <row r="39" spans="8:21" ht="13.5" customHeight="1" x14ac:dyDescent="0.15">
      <c r="H39" s="3">
        <v>19</v>
      </c>
      <c r="I39" s="161" t="s">
        <v>23</v>
      </c>
      <c r="J39" s="13">
        <v>129</v>
      </c>
      <c r="K39" s="15"/>
      <c r="P39" s="28"/>
    </row>
    <row r="40" spans="8:21" ht="13.5" customHeight="1" x14ac:dyDescent="0.15">
      <c r="H40" s="3">
        <v>10</v>
      </c>
      <c r="I40" s="161" t="s">
        <v>16</v>
      </c>
      <c r="J40" s="13">
        <v>120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89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93</v>
      </c>
      <c r="J43" s="295">
        <f>SUM(J3:J42)</f>
        <v>1064308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195</v>
      </c>
      <c r="D52" s="8" t="s">
        <v>187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403779</v>
      </c>
      <c r="D53" s="87">
        <f t="shared" ref="D53:D63" si="11">SUM(Q3)</f>
        <v>319887</v>
      </c>
      <c r="E53" s="80">
        <f t="shared" ref="E53:E62" si="12">SUM(P16/Q16*100)</f>
        <v>116.72274737663687</v>
      </c>
      <c r="F53" s="20">
        <f t="shared" ref="F53:F63" si="13">SUM(C53/D53*100)</f>
        <v>126.22551088353076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109311</v>
      </c>
      <c r="D54" s="87">
        <f t="shared" si="11"/>
        <v>100112</v>
      </c>
      <c r="E54" s="80">
        <f t="shared" si="12"/>
        <v>96.228707249438798</v>
      </c>
      <c r="F54" s="20">
        <f t="shared" si="13"/>
        <v>109.18870864631613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103804</v>
      </c>
      <c r="D55" s="87">
        <f t="shared" si="11"/>
        <v>98263</v>
      </c>
      <c r="E55" s="80">
        <f t="shared" si="12"/>
        <v>113.04916033194658</v>
      </c>
      <c r="F55" s="20">
        <f t="shared" si="13"/>
        <v>105.63894853607157</v>
      </c>
      <c r="G55" s="21"/>
      <c r="I55" s="160"/>
    </row>
    <row r="56" spans="1:16" ht="13.5" customHeight="1" x14ac:dyDescent="0.15">
      <c r="A56" s="9">
        <v>4</v>
      </c>
      <c r="B56" s="161" t="s">
        <v>5</v>
      </c>
      <c r="C56" s="13">
        <f t="shared" si="10"/>
        <v>78299</v>
      </c>
      <c r="D56" s="87">
        <f t="shared" si="11"/>
        <v>104050</v>
      </c>
      <c r="E56" s="80">
        <f t="shared" si="12"/>
        <v>94.851542720081412</v>
      </c>
      <c r="F56" s="20">
        <f t="shared" si="13"/>
        <v>75.251321480057669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46204</v>
      </c>
      <c r="D57" s="87">
        <f t="shared" si="11"/>
        <v>84036</v>
      </c>
      <c r="E57" s="80">
        <f t="shared" si="12"/>
        <v>103.55694017975212</v>
      </c>
      <c r="F57" s="20">
        <f t="shared" si="13"/>
        <v>54.981198533961638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41107</v>
      </c>
      <c r="D58" s="87">
        <f t="shared" si="11"/>
        <v>42570</v>
      </c>
      <c r="E58" s="80">
        <f t="shared" si="12"/>
        <v>95.373657223730319</v>
      </c>
      <c r="F58" s="20">
        <f t="shared" si="13"/>
        <v>96.563307493540051</v>
      </c>
      <c r="G58" s="21"/>
    </row>
    <row r="59" spans="1:16" ht="13.5" customHeight="1" x14ac:dyDescent="0.15">
      <c r="A59" s="9">
        <v>7</v>
      </c>
      <c r="B59" s="163" t="s">
        <v>2</v>
      </c>
      <c r="C59" s="13">
        <f t="shared" si="10"/>
        <v>37184</v>
      </c>
      <c r="D59" s="87">
        <f t="shared" si="11"/>
        <v>28531</v>
      </c>
      <c r="E59" s="80">
        <f t="shared" si="12"/>
        <v>112.30104799009393</v>
      </c>
      <c r="F59" s="20">
        <f t="shared" si="13"/>
        <v>130.32841470681012</v>
      </c>
      <c r="G59" s="21"/>
    </row>
    <row r="60" spans="1:16" ht="13.5" customHeight="1" x14ac:dyDescent="0.15">
      <c r="A60" s="9">
        <v>8</v>
      </c>
      <c r="B60" s="161" t="s">
        <v>7</v>
      </c>
      <c r="C60" s="13">
        <f t="shared" si="10"/>
        <v>33986</v>
      </c>
      <c r="D60" s="87">
        <f t="shared" si="11"/>
        <v>33308</v>
      </c>
      <c r="E60" s="80">
        <f t="shared" si="12"/>
        <v>132.37516553711924</v>
      </c>
      <c r="F60" s="20">
        <f t="shared" si="13"/>
        <v>102.03554701573196</v>
      </c>
      <c r="G60" s="21"/>
    </row>
    <row r="61" spans="1:16" ht="13.5" customHeight="1" x14ac:dyDescent="0.15">
      <c r="A61" s="9">
        <v>9</v>
      </c>
      <c r="B61" s="163" t="s">
        <v>29</v>
      </c>
      <c r="C61" s="13">
        <f t="shared" si="10"/>
        <v>32935</v>
      </c>
      <c r="D61" s="87">
        <f t="shared" si="11"/>
        <v>30588</v>
      </c>
      <c r="E61" s="80">
        <f t="shared" si="12"/>
        <v>95.902975947819002</v>
      </c>
      <c r="F61" s="20">
        <f t="shared" si="13"/>
        <v>107.672943638028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27655</v>
      </c>
      <c r="D62" s="129">
        <f t="shared" si="11"/>
        <v>25038</v>
      </c>
      <c r="E62" s="130">
        <f t="shared" si="12"/>
        <v>107.17330646411409</v>
      </c>
      <c r="F62" s="131">
        <f t="shared" si="13"/>
        <v>110.45211278856139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1064308</v>
      </c>
      <c r="D63" s="134">
        <f t="shared" si="11"/>
        <v>1041622</v>
      </c>
      <c r="E63" s="135">
        <f>SUM(C63/R26*100)</f>
        <v>108.2840820645345</v>
      </c>
      <c r="F63" s="136">
        <f t="shared" si="13"/>
        <v>102.17794939046986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46" sqref="M46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195</v>
      </c>
      <c r="I2" s="3"/>
      <c r="J2" s="186" t="s">
        <v>102</v>
      </c>
      <c r="K2" s="3"/>
      <c r="L2" s="296" t="s">
        <v>198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100</v>
      </c>
      <c r="K3" s="3"/>
      <c r="L3" s="296" t="s">
        <v>99</v>
      </c>
      <c r="S3" s="26"/>
      <c r="T3" s="26"/>
      <c r="U3" s="26"/>
    </row>
    <row r="4" spans="8:30" x14ac:dyDescent="0.15">
      <c r="H4" s="89">
        <v>20244</v>
      </c>
      <c r="I4" s="3">
        <v>26</v>
      </c>
      <c r="J4" s="161" t="s">
        <v>30</v>
      </c>
      <c r="K4" s="117">
        <f>SUM(I4)</f>
        <v>26</v>
      </c>
      <c r="L4" s="312">
        <v>18572</v>
      </c>
      <c r="M4" s="45"/>
      <c r="N4" s="90"/>
      <c r="O4" s="90"/>
      <c r="S4" s="26"/>
      <c r="T4" s="26"/>
      <c r="U4" s="26"/>
    </row>
    <row r="5" spans="8:30" x14ac:dyDescent="0.15">
      <c r="H5" s="195">
        <v>18240</v>
      </c>
      <c r="I5" s="3">
        <v>33</v>
      </c>
      <c r="J5" s="161" t="s">
        <v>0</v>
      </c>
      <c r="K5" s="117">
        <f t="shared" ref="K5:K13" si="0">SUM(I5)</f>
        <v>33</v>
      </c>
      <c r="L5" s="313">
        <v>19480</v>
      </c>
      <c r="M5" s="45"/>
      <c r="N5" s="90"/>
      <c r="O5" s="90"/>
      <c r="S5" s="26"/>
      <c r="T5" s="26"/>
      <c r="U5" s="26"/>
    </row>
    <row r="6" spans="8:30" x14ac:dyDescent="0.15">
      <c r="H6" s="88">
        <v>9287</v>
      </c>
      <c r="I6" s="3">
        <v>14</v>
      </c>
      <c r="J6" s="161" t="s">
        <v>19</v>
      </c>
      <c r="K6" s="117">
        <f t="shared" si="0"/>
        <v>14</v>
      </c>
      <c r="L6" s="313">
        <v>5841</v>
      </c>
      <c r="M6" s="45"/>
      <c r="N6" s="185"/>
      <c r="O6" s="90"/>
      <c r="S6" s="26"/>
      <c r="T6" s="26"/>
      <c r="U6" s="26"/>
    </row>
    <row r="7" spans="8:30" x14ac:dyDescent="0.15">
      <c r="H7" s="195">
        <v>4367</v>
      </c>
      <c r="I7" s="3">
        <v>38</v>
      </c>
      <c r="J7" s="161" t="s">
        <v>38</v>
      </c>
      <c r="K7" s="117">
        <f t="shared" si="0"/>
        <v>38</v>
      </c>
      <c r="L7" s="313">
        <v>4587</v>
      </c>
      <c r="M7" s="45"/>
      <c r="N7" s="90"/>
      <c r="O7" s="90"/>
      <c r="S7" s="26"/>
      <c r="T7" s="26"/>
      <c r="U7" s="26"/>
    </row>
    <row r="8" spans="8:30" x14ac:dyDescent="0.15">
      <c r="H8" s="195">
        <v>3891</v>
      </c>
      <c r="I8" s="3">
        <v>24</v>
      </c>
      <c r="J8" s="161" t="s">
        <v>28</v>
      </c>
      <c r="K8" s="117">
        <f t="shared" si="0"/>
        <v>24</v>
      </c>
      <c r="L8" s="313">
        <v>3575</v>
      </c>
      <c r="M8" s="45"/>
      <c r="N8" s="90"/>
      <c r="O8" s="90"/>
      <c r="S8" s="26"/>
      <c r="T8" s="26"/>
      <c r="U8" s="26"/>
    </row>
    <row r="9" spans="8:30" x14ac:dyDescent="0.15">
      <c r="H9" s="44">
        <v>2851</v>
      </c>
      <c r="I9" s="3">
        <v>15</v>
      </c>
      <c r="J9" s="161" t="s">
        <v>20</v>
      </c>
      <c r="K9" s="117">
        <f t="shared" si="0"/>
        <v>15</v>
      </c>
      <c r="L9" s="313">
        <v>3381</v>
      </c>
      <c r="M9" s="45"/>
      <c r="N9" s="90"/>
      <c r="O9" s="90"/>
      <c r="S9" s="26"/>
      <c r="T9" s="26"/>
      <c r="U9" s="26"/>
    </row>
    <row r="10" spans="8:30" x14ac:dyDescent="0.15">
      <c r="H10" s="88">
        <v>2800</v>
      </c>
      <c r="I10" s="14">
        <v>34</v>
      </c>
      <c r="J10" s="163" t="s">
        <v>1</v>
      </c>
      <c r="K10" s="117">
        <f t="shared" si="0"/>
        <v>34</v>
      </c>
      <c r="L10" s="313">
        <v>4953</v>
      </c>
      <c r="S10" s="26"/>
      <c r="T10" s="26"/>
      <c r="U10" s="26"/>
    </row>
    <row r="11" spans="8:30" x14ac:dyDescent="0.15">
      <c r="H11" s="98">
        <v>1762</v>
      </c>
      <c r="I11" s="3">
        <v>25</v>
      </c>
      <c r="J11" s="161" t="s">
        <v>29</v>
      </c>
      <c r="K11" s="117">
        <f t="shared" si="0"/>
        <v>25</v>
      </c>
      <c r="L11" s="313">
        <v>941</v>
      </c>
      <c r="M11" s="45"/>
      <c r="N11" s="90"/>
      <c r="O11" s="90"/>
      <c r="S11" s="26"/>
      <c r="T11" s="26"/>
      <c r="U11" s="26"/>
    </row>
    <row r="12" spans="8:30" x14ac:dyDescent="0.15">
      <c r="H12" s="333">
        <v>1557</v>
      </c>
      <c r="I12" s="14">
        <v>36</v>
      </c>
      <c r="J12" s="163" t="s">
        <v>5</v>
      </c>
      <c r="K12" s="117">
        <f t="shared" si="0"/>
        <v>36</v>
      </c>
      <c r="L12" s="313">
        <v>1851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4">
        <v>1336</v>
      </c>
      <c r="I13" s="383">
        <v>27</v>
      </c>
      <c r="J13" s="384" t="s">
        <v>31</v>
      </c>
      <c r="K13" s="117">
        <f t="shared" si="0"/>
        <v>27</v>
      </c>
      <c r="L13" s="313">
        <v>1665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195">
        <v>1279</v>
      </c>
      <c r="I14" s="122">
        <v>17</v>
      </c>
      <c r="J14" s="175" t="s">
        <v>21</v>
      </c>
      <c r="K14" s="108" t="s">
        <v>8</v>
      </c>
      <c r="L14" s="314">
        <v>69057</v>
      </c>
      <c r="S14" s="26"/>
      <c r="T14" s="26"/>
      <c r="U14" s="26"/>
    </row>
    <row r="15" spans="8:30" x14ac:dyDescent="0.15">
      <c r="H15" s="44">
        <v>1203</v>
      </c>
      <c r="I15" s="3">
        <v>16</v>
      </c>
      <c r="J15" s="161" t="s">
        <v>3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336">
        <v>950</v>
      </c>
      <c r="I16" s="3">
        <v>37</v>
      </c>
      <c r="J16" s="161" t="s">
        <v>37</v>
      </c>
      <c r="K16" s="117">
        <f>SUM(I4)</f>
        <v>26</v>
      </c>
      <c r="L16" s="161" t="s">
        <v>30</v>
      </c>
      <c r="M16" s="315">
        <v>17409</v>
      </c>
      <c r="N16" s="89">
        <f>SUM(H4)</f>
        <v>20244</v>
      </c>
      <c r="O16" s="45"/>
      <c r="P16" s="17"/>
      <c r="S16" s="26"/>
      <c r="T16" s="26"/>
      <c r="U16" s="26"/>
    </row>
    <row r="17" spans="1:21" x14ac:dyDescent="0.15">
      <c r="H17" s="336">
        <v>818</v>
      </c>
      <c r="I17" s="3">
        <v>1</v>
      </c>
      <c r="J17" s="161" t="s">
        <v>4</v>
      </c>
      <c r="K17" s="117">
        <f t="shared" ref="K17:K25" si="1">SUM(I5)</f>
        <v>33</v>
      </c>
      <c r="L17" s="161" t="s">
        <v>0</v>
      </c>
      <c r="M17" s="316">
        <v>17693</v>
      </c>
      <c r="N17" s="89">
        <f t="shared" ref="N17:N25" si="2">SUM(H5)</f>
        <v>18240</v>
      </c>
      <c r="O17" s="45"/>
      <c r="P17" s="17"/>
      <c r="S17" s="26"/>
      <c r="T17" s="26"/>
      <c r="U17" s="26"/>
    </row>
    <row r="18" spans="1:21" x14ac:dyDescent="0.15">
      <c r="H18" s="350">
        <v>544</v>
      </c>
      <c r="I18" s="33">
        <v>40</v>
      </c>
      <c r="J18" s="161" t="s">
        <v>2</v>
      </c>
      <c r="K18" s="117">
        <f t="shared" si="1"/>
        <v>14</v>
      </c>
      <c r="L18" s="161" t="s">
        <v>19</v>
      </c>
      <c r="M18" s="316">
        <v>6152</v>
      </c>
      <c r="N18" s="89">
        <f t="shared" si="2"/>
        <v>9287</v>
      </c>
      <c r="O18" s="45"/>
      <c r="P18" s="17"/>
      <c r="S18" s="26"/>
      <c r="T18" s="26"/>
      <c r="U18" s="26"/>
    </row>
    <row r="19" spans="1:21" x14ac:dyDescent="0.15">
      <c r="H19" s="43">
        <v>199</v>
      </c>
      <c r="I19" s="3">
        <v>23</v>
      </c>
      <c r="J19" s="161" t="s">
        <v>27</v>
      </c>
      <c r="K19" s="117">
        <f t="shared" si="1"/>
        <v>38</v>
      </c>
      <c r="L19" s="161" t="s">
        <v>38</v>
      </c>
      <c r="M19" s="316">
        <v>3525</v>
      </c>
      <c r="N19" s="89">
        <f t="shared" si="2"/>
        <v>4367</v>
      </c>
      <c r="O19" s="45"/>
      <c r="P19" s="17"/>
      <c r="S19" s="26"/>
      <c r="T19" s="26"/>
      <c r="U19" s="26"/>
    </row>
    <row r="20" spans="1:21" ht="14.25" thickBot="1" x14ac:dyDescent="0.2">
      <c r="H20" s="44">
        <v>186</v>
      </c>
      <c r="I20" s="3">
        <v>32</v>
      </c>
      <c r="J20" s="161" t="s">
        <v>35</v>
      </c>
      <c r="K20" s="117">
        <f t="shared" si="1"/>
        <v>24</v>
      </c>
      <c r="L20" s="161" t="s">
        <v>28</v>
      </c>
      <c r="M20" s="316">
        <v>3955</v>
      </c>
      <c r="N20" s="89">
        <f t="shared" si="2"/>
        <v>3891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195</v>
      </c>
      <c r="D21" s="59" t="s">
        <v>187</v>
      </c>
      <c r="E21" s="59" t="s">
        <v>51</v>
      </c>
      <c r="F21" s="59" t="s">
        <v>50</v>
      </c>
      <c r="G21" s="59" t="s">
        <v>52</v>
      </c>
      <c r="H21" s="88">
        <v>166</v>
      </c>
      <c r="I21" s="3">
        <v>21</v>
      </c>
      <c r="J21" s="161" t="s">
        <v>25</v>
      </c>
      <c r="K21" s="117">
        <f t="shared" si="1"/>
        <v>15</v>
      </c>
      <c r="L21" s="161" t="s">
        <v>20</v>
      </c>
      <c r="M21" s="316">
        <v>3228</v>
      </c>
      <c r="N21" s="89">
        <f t="shared" si="2"/>
        <v>2851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20244</v>
      </c>
      <c r="D22" s="89">
        <f>SUM(L4)</f>
        <v>18572</v>
      </c>
      <c r="E22" s="52">
        <f t="shared" ref="E22:E32" si="4">SUM(N16/M16*100)</f>
        <v>116.28468033775634</v>
      </c>
      <c r="F22" s="55">
        <f>SUM(C22/D22*100)</f>
        <v>109.0027999138488</v>
      </c>
      <c r="G22" s="3"/>
      <c r="H22" s="126">
        <v>110</v>
      </c>
      <c r="I22" s="3">
        <v>19</v>
      </c>
      <c r="J22" s="161" t="s">
        <v>23</v>
      </c>
      <c r="K22" s="117">
        <f t="shared" si="1"/>
        <v>34</v>
      </c>
      <c r="L22" s="163" t="s">
        <v>1</v>
      </c>
      <c r="M22" s="316">
        <v>5614</v>
      </c>
      <c r="N22" s="89">
        <f t="shared" si="2"/>
        <v>2800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18240</v>
      </c>
      <c r="D23" s="89">
        <f>SUM(L5)</f>
        <v>19480</v>
      </c>
      <c r="E23" s="52">
        <f t="shared" si="4"/>
        <v>103.09161815407224</v>
      </c>
      <c r="F23" s="55">
        <f t="shared" ref="F23:F32" si="5">SUM(C23/D23*100)</f>
        <v>93.634496919917865</v>
      </c>
      <c r="G23" s="3"/>
      <c r="H23" s="91">
        <v>73</v>
      </c>
      <c r="I23" s="3">
        <v>9</v>
      </c>
      <c r="J23" s="3" t="s">
        <v>166</v>
      </c>
      <c r="K23" s="117">
        <f t="shared" si="1"/>
        <v>25</v>
      </c>
      <c r="L23" s="161" t="s">
        <v>29</v>
      </c>
      <c r="M23" s="316">
        <v>1398</v>
      </c>
      <c r="N23" s="89">
        <f t="shared" si="2"/>
        <v>1762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9287</v>
      </c>
      <c r="D24" s="89">
        <f t="shared" ref="D24:D31" si="6">SUM(L6)</f>
        <v>5841</v>
      </c>
      <c r="E24" s="52">
        <f t="shared" si="4"/>
        <v>150.95903771131341</v>
      </c>
      <c r="F24" s="55">
        <f t="shared" si="5"/>
        <v>158.99674713234035</v>
      </c>
      <c r="G24" s="3"/>
      <c r="H24" s="126">
        <v>45</v>
      </c>
      <c r="I24" s="3">
        <v>2</v>
      </c>
      <c r="J24" s="161" t="s">
        <v>6</v>
      </c>
      <c r="K24" s="117">
        <f t="shared" si="1"/>
        <v>36</v>
      </c>
      <c r="L24" s="163" t="s">
        <v>5</v>
      </c>
      <c r="M24" s="316">
        <v>1760</v>
      </c>
      <c r="N24" s="89">
        <f t="shared" si="2"/>
        <v>1557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38</v>
      </c>
      <c r="C25" s="43">
        <f t="shared" si="3"/>
        <v>4367</v>
      </c>
      <c r="D25" s="89">
        <f t="shared" si="6"/>
        <v>4587</v>
      </c>
      <c r="E25" s="52">
        <f t="shared" si="4"/>
        <v>123.88652482269504</v>
      </c>
      <c r="F25" s="55">
        <f t="shared" si="5"/>
        <v>95.203836930455637</v>
      </c>
      <c r="G25" s="3"/>
      <c r="H25" s="377">
        <v>37</v>
      </c>
      <c r="I25" s="3">
        <v>20</v>
      </c>
      <c r="J25" s="161" t="s">
        <v>24</v>
      </c>
      <c r="K25" s="181">
        <f t="shared" si="1"/>
        <v>27</v>
      </c>
      <c r="L25" s="384" t="s">
        <v>31</v>
      </c>
      <c r="M25" s="317">
        <v>2121</v>
      </c>
      <c r="N25" s="167">
        <f t="shared" si="2"/>
        <v>1336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28</v>
      </c>
      <c r="C26" s="89">
        <f t="shared" si="3"/>
        <v>3891</v>
      </c>
      <c r="D26" s="89">
        <f t="shared" si="6"/>
        <v>3575</v>
      </c>
      <c r="E26" s="52">
        <f t="shared" si="4"/>
        <v>98.381795195954496</v>
      </c>
      <c r="F26" s="55">
        <f t="shared" si="5"/>
        <v>108.83916083916083</v>
      </c>
      <c r="G26" s="12"/>
      <c r="H26" s="91">
        <v>21</v>
      </c>
      <c r="I26" s="3">
        <v>6</v>
      </c>
      <c r="J26" s="161" t="s">
        <v>13</v>
      </c>
      <c r="K26" s="3"/>
      <c r="L26" s="366" t="s">
        <v>159</v>
      </c>
      <c r="M26" s="318">
        <v>68042</v>
      </c>
      <c r="N26" s="193">
        <f>SUM(H44)</f>
        <v>71974</v>
      </c>
      <c r="S26" s="26"/>
      <c r="T26" s="26"/>
      <c r="U26" s="26"/>
    </row>
    <row r="27" spans="1:21" x14ac:dyDescent="0.15">
      <c r="A27" s="61">
        <v>6</v>
      </c>
      <c r="B27" s="161" t="s">
        <v>20</v>
      </c>
      <c r="C27" s="43">
        <f t="shared" si="3"/>
        <v>2851</v>
      </c>
      <c r="D27" s="89">
        <f t="shared" si="6"/>
        <v>3381</v>
      </c>
      <c r="E27" s="52">
        <f t="shared" si="4"/>
        <v>88.320941759603471</v>
      </c>
      <c r="F27" s="55">
        <f t="shared" si="5"/>
        <v>84.324164448388046</v>
      </c>
      <c r="G27" s="3"/>
      <c r="H27" s="91">
        <v>4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1</v>
      </c>
      <c r="C28" s="43">
        <f t="shared" si="3"/>
        <v>2800</v>
      </c>
      <c r="D28" s="89">
        <f t="shared" si="6"/>
        <v>4953</v>
      </c>
      <c r="E28" s="52">
        <f t="shared" si="4"/>
        <v>49.875311720698257</v>
      </c>
      <c r="F28" s="55">
        <f t="shared" si="5"/>
        <v>56.531395114072282</v>
      </c>
      <c r="G28" s="3"/>
      <c r="H28" s="91">
        <v>4</v>
      </c>
      <c r="I28" s="3">
        <v>22</v>
      </c>
      <c r="J28" s="161" t="s">
        <v>26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29</v>
      </c>
      <c r="C29" s="43">
        <f t="shared" si="3"/>
        <v>1762</v>
      </c>
      <c r="D29" s="89">
        <f t="shared" si="6"/>
        <v>941</v>
      </c>
      <c r="E29" s="52">
        <f t="shared" si="4"/>
        <v>126.03719599427754</v>
      </c>
      <c r="F29" s="55">
        <f t="shared" si="5"/>
        <v>187.24760892667376</v>
      </c>
      <c r="G29" s="11"/>
      <c r="H29" s="126">
        <v>0</v>
      </c>
      <c r="I29" s="3">
        <v>3</v>
      </c>
      <c r="J29" s="161" t="s">
        <v>10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1557</v>
      </c>
      <c r="D30" s="89">
        <f t="shared" si="6"/>
        <v>1851</v>
      </c>
      <c r="E30" s="52">
        <f t="shared" si="4"/>
        <v>88.465909090909093</v>
      </c>
      <c r="F30" s="55">
        <f t="shared" si="5"/>
        <v>84.116693679092378</v>
      </c>
      <c r="G30" s="12"/>
      <c r="H30" s="435">
        <v>0</v>
      </c>
      <c r="I30" s="3">
        <v>5</v>
      </c>
      <c r="J30" s="161" t="s">
        <v>12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31</v>
      </c>
      <c r="C31" s="43">
        <f t="shared" si="3"/>
        <v>1336</v>
      </c>
      <c r="D31" s="89">
        <f t="shared" si="6"/>
        <v>1665</v>
      </c>
      <c r="E31" s="52">
        <f t="shared" si="4"/>
        <v>62.989156058462989</v>
      </c>
      <c r="F31" s="55">
        <f t="shared" si="5"/>
        <v>80.24024024024024</v>
      </c>
      <c r="G31" s="92"/>
      <c r="H31" s="91">
        <v>0</v>
      </c>
      <c r="I31" s="3">
        <v>7</v>
      </c>
      <c r="J31" s="161" t="s">
        <v>14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71974</v>
      </c>
      <c r="D32" s="67">
        <f>SUM(L14)</f>
        <v>69057</v>
      </c>
      <c r="E32" s="70">
        <f t="shared" si="4"/>
        <v>105.77878369242526</v>
      </c>
      <c r="F32" s="68">
        <f t="shared" si="5"/>
        <v>104.22404680191725</v>
      </c>
      <c r="G32" s="69"/>
      <c r="H32" s="428">
        <v>0</v>
      </c>
      <c r="I32" s="3">
        <v>8</v>
      </c>
      <c r="J32" s="161" t="s">
        <v>15</v>
      </c>
      <c r="L32" s="29"/>
      <c r="M32" s="26"/>
      <c r="S32" s="26"/>
      <c r="T32" s="26"/>
      <c r="U32" s="26"/>
    </row>
    <row r="33" spans="2:30" x14ac:dyDescent="0.15">
      <c r="H33" s="43">
        <v>0</v>
      </c>
      <c r="I33" s="3">
        <v>10</v>
      </c>
      <c r="J33" s="161" t="s">
        <v>16</v>
      </c>
      <c r="L33" s="29"/>
      <c r="M33" s="26"/>
      <c r="S33" s="26"/>
      <c r="T33" s="26"/>
      <c r="U33" s="26"/>
    </row>
    <row r="34" spans="2:30" x14ac:dyDescent="0.15">
      <c r="H34" s="410">
        <v>0</v>
      </c>
      <c r="I34" s="3">
        <v>11</v>
      </c>
      <c r="J34" s="161" t="s">
        <v>17</v>
      </c>
      <c r="L34" s="29"/>
      <c r="M34" s="26"/>
      <c r="S34" s="26"/>
      <c r="T34" s="26"/>
      <c r="U34" s="26"/>
    </row>
    <row r="35" spans="2:30" x14ac:dyDescent="0.15">
      <c r="H35" s="350">
        <v>0</v>
      </c>
      <c r="I35" s="3">
        <v>12</v>
      </c>
      <c r="J35" s="161" t="s">
        <v>18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195">
        <v>0</v>
      </c>
      <c r="I39" s="3">
        <v>29</v>
      </c>
      <c r="J39" s="161" t="s">
        <v>95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88">
        <v>0</v>
      </c>
      <c r="I41" s="3">
        <v>31</v>
      </c>
      <c r="J41" s="161" t="s">
        <v>105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8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71974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195</v>
      </c>
      <c r="I47" s="3"/>
      <c r="J47" s="179" t="s">
        <v>71</v>
      </c>
      <c r="K47" s="3"/>
      <c r="L47" s="301" t="s">
        <v>187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53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10">
        <v>51230</v>
      </c>
      <c r="I49" s="3">
        <v>26</v>
      </c>
      <c r="J49" s="161" t="s">
        <v>30</v>
      </c>
      <c r="K49" s="3">
        <f>SUM(I49)</f>
        <v>26</v>
      </c>
      <c r="L49" s="306">
        <v>50637</v>
      </c>
      <c r="S49" s="26"/>
      <c r="T49" s="26"/>
      <c r="U49" s="26"/>
      <c r="V49" s="26"/>
    </row>
    <row r="50" spans="1:22" x14ac:dyDescent="0.15">
      <c r="H50" s="426">
        <v>12951</v>
      </c>
      <c r="I50" s="3">
        <v>33</v>
      </c>
      <c r="J50" s="161" t="s">
        <v>0</v>
      </c>
      <c r="K50" s="3">
        <f t="shared" ref="K50:K58" si="7">SUM(I50)</f>
        <v>33</v>
      </c>
      <c r="L50" s="306">
        <v>16338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9938</v>
      </c>
      <c r="I51" s="3">
        <v>13</v>
      </c>
      <c r="J51" s="161" t="s">
        <v>7</v>
      </c>
      <c r="K51" s="3">
        <f t="shared" si="7"/>
        <v>13</v>
      </c>
      <c r="L51" s="306">
        <v>13683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7939</v>
      </c>
      <c r="I52" s="3">
        <v>40</v>
      </c>
      <c r="J52" s="161" t="s">
        <v>2</v>
      </c>
      <c r="K52" s="3">
        <f t="shared" si="7"/>
        <v>40</v>
      </c>
      <c r="L52" s="306">
        <v>5298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59" t="s">
        <v>52</v>
      </c>
      <c r="H53" s="44">
        <v>6040</v>
      </c>
      <c r="I53" s="3">
        <v>34</v>
      </c>
      <c r="J53" s="161" t="s">
        <v>1</v>
      </c>
      <c r="K53" s="3">
        <f t="shared" si="7"/>
        <v>34</v>
      </c>
      <c r="L53" s="306">
        <v>5955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51230</v>
      </c>
      <c r="D54" s="98">
        <f>SUM(L49)</f>
        <v>50637</v>
      </c>
      <c r="E54" s="52">
        <f t="shared" ref="E54:E64" si="9">SUM(N63/M63*100)</f>
        <v>106.38342054987955</v>
      </c>
      <c r="F54" s="52">
        <f>SUM(C54/D54*100)</f>
        <v>101.17108043525485</v>
      </c>
      <c r="G54" s="3"/>
      <c r="H54" s="88">
        <v>4850</v>
      </c>
      <c r="I54" s="3">
        <v>25</v>
      </c>
      <c r="J54" s="161" t="s">
        <v>29</v>
      </c>
      <c r="K54" s="3">
        <f t="shared" si="7"/>
        <v>25</v>
      </c>
      <c r="L54" s="306">
        <v>7404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12951</v>
      </c>
      <c r="D55" s="98">
        <f t="shared" ref="D55:D64" si="10">SUM(L50)</f>
        <v>16338</v>
      </c>
      <c r="E55" s="52">
        <f t="shared" si="9"/>
        <v>93.712011577424022</v>
      </c>
      <c r="F55" s="52">
        <f t="shared" ref="F55:F64" si="11">SUM(C55/D55*100)</f>
        <v>79.269188395152398</v>
      </c>
      <c r="G55" s="3"/>
      <c r="H55" s="44">
        <v>2888</v>
      </c>
      <c r="I55" s="3">
        <v>24</v>
      </c>
      <c r="J55" s="161" t="s">
        <v>28</v>
      </c>
      <c r="K55" s="3">
        <f t="shared" si="7"/>
        <v>24</v>
      </c>
      <c r="L55" s="306">
        <v>2640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9938</v>
      </c>
      <c r="D56" s="98">
        <f t="shared" si="10"/>
        <v>13683</v>
      </c>
      <c r="E56" s="52">
        <f t="shared" si="9"/>
        <v>144.59479121198896</v>
      </c>
      <c r="F56" s="52">
        <f t="shared" si="11"/>
        <v>72.630271139370024</v>
      </c>
      <c r="G56" s="3"/>
      <c r="H56" s="44">
        <v>2701</v>
      </c>
      <c r="I56" s="3">
        <v>36</v>
      </c>
      <c r="J56" s="161" t="s">
        <v>5</v>
      </c>
      <c r="K56" s="3">
        <f t="shared" si="7"/>
        <v>36</v>
      </c>
      <c r="L56" s="306">
        <v>3540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</v>
      </c>
      <c r="C57" s="43">
        <f t="shared" si="8"/>
        <v>7939</v>
      </c>
      <c r="D57" s="98">
        <f t="shared" si="10"/>
        <v>5298</v>
      </c>
      <c r="E57" s="52">
        <f t="shared" si="9"/>
        <v>195.590046809559</v>
      </c>
      <c r="F57" s="52">
        <f t="shared" si="11"/>
        <v>149.84899962249904</v>
      </c>
      <c r="G57" s="3"/>
      <c r="H57" s="91">
        <v>1558</v>
      </c>
      <c r="I57" s="3">
        <v>38</v>
      </c>
      <c r="J57" s="161" t="s">
        <v>38</v>
      </c>
      <c r="K57" s="3">
        <f t="shared" si="7"/>
        <v>38</v>
      </c>
      <c r="L57" s="306">
        <v>1409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1</v>
      </c>
      <c r="C58" s="43">
        <f t="shared" si="8"/>
        <v>6040</v>
      </c>
      <c r="D58" s="98">
        <f t="shared" si="10"/>
        <v>5955</v>
      </c>
      <c r="E58" s="52">
        <f t="shared" si="9"/>
        <v>98.951507208387952</v>
      </c>
      <c r="F58" s="52">
        <f t="shared" si="11"/>
        <v>101.42737195633921</v>
      </c>
      <c r="G58" s="12"/>
      <c r="H58" s="167">
        <v>1530</v>
      </c>
      <c r="I58" s="14">
        <v>16</v>
      </c>
      <c r="J58" s="163" t="s">
        <v>3</v>
      </c>
      <c r="K58" s="14">
        <f t="shared" si="7"/>
        <v>16</v>
      </c>
      <c r="L58" s="307">
        <v>2260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29</v>
      </c>
      <c r="C59" s="43">
        <f t="shared" si="8"/>
        <v>4850</v>
      </c>
      <c r="D59" s="98">
        <f t="shared" si="10"/>
        <v>7404</v>
      </c>
      <c r="E59" s="52">
        <f t="shared" si="9"/>
        <v>94.986290638464553</v>
      </c>
      <c r="F59" s="52">
        <f t="shared" si="11"/>
        <v>65.505132360886009</v>
      </c>
      <c r="G59" s="3"/>
      <c r="H59" s="431">
        <v>1013</v>
      </c>
      <c r="I59" s="338">
        <v>22</v>
      </c>
      <c r="J59" s="223" t="s">
        <v>26</v>
      </c>
      <c r="K59" s="8" t="s">
        <v>67</v>
      </c>
      <c r="L59" s="308">
        <v>115608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28</v>
      </c>
      <c r="C60" s="43">
        <f t="shared" si="8"/>
        <v>2888</v>
      </c>
      <c r="D60" s="98">
        <f t="shared" si="10"/>
        <v>2640</v>
      </c>
      <c r="E60" s="52">
        <f t="shared" si="9"/>
        <v>102.12164073550211</v>
      </c>
      <c r="F60" s="52">
        <f t="shared" si="11"/>
        <v>109.39393939393941</v>
      </c>
      <c r="G60" s="3"/>
      <c r="H60" s="126">
        <v>514</v>
      </c>
      <c r="I60" s="140">
        <v>21</v>
      </c>
      <c r="J60" s="3" t="s">
        <v>157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2701</v>
      </c>
      <c r="D61" s="98">
        <f t="shared" si="10"/>
        <v>3540</v>
      </c>
      <c r="E61" s="52">
        <f t="shared" si="9"/>
        <v>110.15497553017946</v>
      </c>
      <c r="F61" s="52">
        <f t="shared" si="11"/>
        <v>76.299435028248581</v>
      </c>
      <c r="G61" s="11"/>
      <c r="H61" s="436">
        <v>490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38</v>
      </c>
      <c r="C62" s="43">
        <f t="shared" si="8"/>
        <v>1558</v>
      </c>
      <c r="D62" s="98">
        <f t="shared" si="10"/>
        <v>1409</v>
      </c>
      <c r="E62" s="52">
        <f t="shared" si="9"/>
        <v>100</v>
      </c>
      <c r="F62" s="52">
        <f t="shared" si="11"/>
        <v>110.57487579843861</v>
      </c>
      <c r="G62" s="12"/>
      <c r="H62" s="126">
        <v>361</v>
      </c>
      <c r="I62" s="174">
        <v>17</v>
      </c>
      <c r="J62" s="161" t="s">
        <v>21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3">
        <f t="shared" si="8"/>
        <v>1530</v>
      </c>
      <c r="D63" s="138">
        <f t="shared" si="10"/>
        <v>2260</v>
      </c>
      <c r="E63" s="57">
        <f t="shared" si="9"/>
        <v>71.562207670720298</v>
      </c>
      <c r="F63" s="57">
        <f t="shared" si="11"/>
        <v>67.69911504424779</v>
      </c>
      <c r="G63" s="92"/>
      <c r="H63" s="91">
        <v>211</v>
      </c>
      <c r="I63" s="3">
        <v>12</v>
      </c>
      <c r="J63" s="161" t="s">
        <v>18</v>
      </c>
      <c r="K63" s="3">
        <f>SUM(K49)</f>
        <v>26</v>
      </c>
      <c r="L63" s="161" t="s">
        <v>30</v>
      </c>
      <c r="M63" s="170">
        <v>48156</v>
      </c>
      <c r="N63" s="89">
        <f>SUM(H49)</f>
        <v>51230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104568</v>
      </c>
      <c r="D64" s="139">
        <f t="shared" si="10"/>
        <v>115608</v>
      </c>
      <c r="E64" s="70">
        <f t="shared" si="9"/>
        <v>106.65959465110824</v>
      </c>
      <c r="F64" s="70">
        <f t="shared" si="11"/>
        <v>90.450487855511724</v>
      </c>
      <c r="G64" s="69"/>
      <c r="H64" s="91">
        <v>153</v>
      </c>
      <c r="I64" s="3">
        <v>1</v>
      </c>
      <c r="J64" s="161" t="s">
        <v>4</v>
      </c>
      <c r="K64" s="3">
        <f t="shared" ref="K64:K72" si="12">SUM(K50)</f>
        <v>33</v>
      </c>
      <c r="L64" s="161" t="s">
        <v>0</v>
      </c>
      <c r="M64" s="170">
        <v>13820</v>
      </c>
      <c r="N64" s="89">
        <f t="shared" ref="N64:N72" si="13">SUM(H50)</f>
        <v>12951</v>
      </c>
      <c r="O64" s="45"/>
      <c r="S64" s="26"/>
      <c r="T64" s="26"/>
      <c r="U64" s="26"/>
      <c r="V64" s="26"/>
    </row>
    <row r="65" spans="2:22" x14ac:dyDescent="0.15">
      <c r="H65" s="43">
        <v>100</v>
      </c>
      <c r="I65" s="3">
        <v>11</v>
      </c>
      <c r="J65" s="161" t="s">
        <v>17</v>
      </c>
      <c r="K65" s="3">
        <f t="shared" si="12"/>
        <v>13</v>
      </c>
      <c r="L65" s="161" t="s">
        <v>7</v>
      </c>
      <c r="M65" s="170">
        <v>6873</v>
      </c>
      <c r="N65" s="89">
        <f t="shared" si="13"/>
        <v>9938</v>
      </c>
      <c r="O65" s="45"/>
      <c r="S65" s="26"/>
      <c r="T65" s="26"/>
      <c r="U65" s="26"/>
      <c r="V65" s="26"/>
    </row>
    <row r="66" spans="2:22" x14ac:dyDescent="0.15">
      <c r="H66" s="89">
        <v>63</v>
      </c>
      <c r="I66" s="3">
        <v>9</v>
      </c>
      <c r="J66" s="3" t="s">
        <v>164</v>
      </c>
      <c r="K66" s="3">
        <f t="shared" si="12"/>
        <v>40</v>
      </c>
      <c r="L66" s="161" t="s">
        <v>2</v>
      </c>
      <c r="M66" s="170">
        <v>4059</v>
      </c>
      <c r="N66" s="89">
        <f t="shared" si="13"/>
        <v>7939</v>
      </c>
      <c r="O66" s="45"/>
      <c r="S66" s="26"/>
      <c r="T66" s="26"/>
      <c r="U66" s="26"/>
      <c r="V66" s="26"/>
    </row>
    <row r="67" spans="2:22" x14ac:dyDescent="0.15">
      <c r="H67" s="426">
        <v>20</v>
      </c>
      <c r="I67" s="3">
        <v>29</v>
      </c>
      <c r="J67" s="161" t="s">
        <v>95</v>
      </c>
      <c r="K67" s="3">
        <f t="shared" si="12"/>
        <v>34</v>
      </c>
      <c r="L67" s="161" t="s">
        <v>1</v>
      </c>
      <c r="M67" s="170">
        <v>6104</v>
      </c>
      <c r="N67" s="89">
        <f t="shared" si="13"/>
        <v>6040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336">
        <v>11</v>
      </c>
      <c r="I68" s="3">
        <v>15</v>
      </c>
      <c r="J68" s="161" t="s">
        <v>20</v>
      </c>
      <c r="K68" s="3">
        <f t="shared" si="12"/>
        <v>25</v>
      </c>
      <c r="L68" s="161" t="s">
        <v>29</v>
      </c>
      <c r="M68" s="170">
        <v>5106</v>
      </c>
      <c r="N68" s="89">
        <f t="shared" si="13"/>
        <v>4850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7</v>
      </c>
      <c r="I69" s="3">
        <v>27</v>
      </c>
      <c r="J69" s="161" t="s">
        <v>31</v>
      </c>
      <c r="K69" s="3">
        <f t="shared" si="12"/>
        <v>24</v>
      </c>
      <c r="L69" s="161" t="s">
        <v>28</v>
      </c>
      <c r="M69" s="170">
        <v>2828</v>
      </c>
      <c r="N69" s="89">
        <f t="shared" si="13"/>
        <v>2888</v>
      </c>
      <c r="O69" s="45"/>
      <c r="S69" s="26"/>
      <c r="T69" s="26"/>
      <c r="U69" s="26"/>
      <c r="V69" s="26"/>
    </row>
    <row r="70" spans="2:22" x14ac:dyDescent="0.15">
      <c r="B70" s="50"/>
      <c r="H70" s="88">
        <v>0</v>
      </c>
      <c r="I70" s="3">
        <v>2</v>
      </c>
      <c r="J70" s="161" t="s">
        <v>6</v>
      </c>
      <c r="K70" s="3">
        <f t="shared" si="12"/>
        <v>36</v>
      </c>
      <c r="L70" s="161" t="s">
        <v>5</v>
      </c>
      <c r="M70" s="170">
        <v>2452</v>
      </c>
      <c r="N70" s="89">
        <f t="shared" si="13"/>
        <v>2701</v>
      </c>
      <c r="O70" s="45"/>
      <c r="S70" s="26"/>
      <c r="T70" s="26"/>
      <c r="U70" s="26"/>
      <c r="V70" s="26"/>
    </row>
    <row r="71" spans="2:22" x14ac:dyDescent="0.15">
      <c r="B71" s="50"/>
      <c r="H71" s="44">
        <v>0</v>
      </c>
      <c r="I71" s="3">
        <v>3</v>
      </c>
      <c r="J71" s="161" t="s">
        <v>10</v>
      </c>
      <c r="K71" s="3">
        <f t="shared" si="12"/>
        <v>38</v>
      </c>
      <c r="L71" s="161" t="s">
        <v>38</v>
      </c>
      <c r="M71" s="170">
        <v>1558</v>
      </c>
      <c r="N71" s="89">
        <f t="shared" si="13"/>
        <v>1558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4</v>
      </c>
      <c r="J72" s="161" t="s">
        <v>11</v>
      </c>
      <c r="K72" s="3">
        <f t="shared" si="12"/>
        <v>16</v>
      </c>
      <c r="L72" s="163" t="s">
        <v>3</v>
      </c>
      <c r="M72" s="171">
        <v>2138</v>
      </c>
      <c r="N72" s="89">
        <f t="shared" si="13"/>
        <v>1530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336">
        <v>0</v>
      </c>
      <c r="I73" s="3">
        <v>5</v>
      </c>
      <c r="J73" s="161" t="s">
        <v>12</v>
      </c>
      <c r="K73" s="43"/>
      <c r="L73" s="3" t="s">
        <v>182</v>
      </c>
      <c r="M73" s="169">
        <v>98039</v>
      </c>
      <c r="N73" s="168">
        <f>SUM(H89)</f>
        <v>104568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350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89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44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104568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199</v>
      </c>
      <c r="I2" s="3"/>
      <c r="J2" s="187" t="s">
        <v>103</v>
      </c>
      <c r="K2" s="3"/>
      <c r="L2" s="180" t="s">
        <v>198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19482</v>
      </c>
      <c r="I4" s="3">
        <v>33</v>
      </c>
      <c r="J4" s="33" t="s">
        <v>0</v>
      </c>
      <c r="K4" s="203">
        <f>SUM(I4)</f>
        <v>33</v>
      </c>
      <c r="L4" s="275">
        <v>17669</v>
      </c>
      <c r="M4" s="45"/>
      <c r="R4" s="48"/>
      <c r="S4" s="26"/>
      <c r="T4" s="26"/>
      <c r="U4" s="26"/>
      <c r="V4" s="26"/>
    </row>
    <row r="5" spans="5:30" x14ac:dyDescent="0.15">
      <c r="H5" s="88">
        <v>18958</v>
      </c>
      <c r="I5" s="3">
        <v>17</v>
      </c>
      <c r="J5" s="33" t="s">
        <v>21</v>
      </c>
      <c r="K5" s="203">
        <f t="shared" ref="K5:K13" si="0">SUM(I5)</f>
        <v>17</v>
      </c>
      <c r="L5" s="275">
        <v>33121</v>
      </c>
      <c r="M5" s="45"/>
      <c r="R5" s="48"/>
      <c r="S5" s="26"/>
      <c r="T5" s="26"/>
      <c r="U5" s="26"/>
      <c r="V5" s="26"/>
    </row>
    <row r="6" spans="5:30" x14ac:dyDescent="0.15">
      <c r="H6" s="88">
        <v>15462</v>
      </c>
      <c r="I6" s="3">
        <v>31</v>
      </c>
      <c r="J6" s="33" t="s">
        <v>64</v>
      </c>
      <c r="K6" s="203">
        <f t="shared" si="0"/>
        <v>31</v>
      </c>
      <c r="L6" s="275">
        <v>31662</v>
      </c>
      <c r="M6" s="45"/>
      <c r="R6" s="48"/>
      <c r="S6" s="26"/>
      <c r="T6" s="26"/>
      <c r="U6" s="26"/>
      <c r="V6" s="26"/>
    </row>
    <row r="7" spans="5:30" x14ac:dyDescent="0.15">
      <c r="H7" s="88">
        <v>14747</v>
      </c>
      <c r="I7" s="3">
        <v>34</v>
      </c>
      <c r="J7" s="33" t="s">
        <v>1</v>
      </c>
      <c r="K7" s="203">
        <f t="shared" si="0"/>
        <v>34</v>
      </c>
      <c r="L7" s="275">
        <v>16109</v>
      </c>
      <c r="M7" s="45"/>
      <c r="R7" s="48"/>
      <c r="S7" s="26"/>
      <c r="T7" s="26"/>
      <c r="U7" s="26"/>
      <c r="V7" s="26"/>
    </row>
    <row r="8" spans="5:30" x14ac:dyDescent="0.15">
      <c r="H8" s="88">
        <v>12683</v>
      </c>
      <c r="I8" s="3">
        <v>13</v>
      </c>
      <c r="J8" s="33" t="s">
        <v>7</v>
      </c>
      <c r="K8" s="203">
        <f t="shared" si="0"/>
        <v>13</v>
      </c>
      <c r="L8" s="275">
        <v>8806</v>
      </c>
      <c r="M8" s="45"/>
      <c r="R8" s="48"/>
      <c r="S8" s="26"/>
      <c r="T8" s="26"/>
      <c r="U8" s="26"/>
      <c r="V8" s="26"/>
    </row>
    <row r="9" spans="5:30" x14ac:dyDescent="0.15">
      <c r="H9" s="88">
        <v>11863</v>
      </c>
      <c r="I9" s="3">
        <v>25</v>
      </c>
      <c r="J9" s="33" t="s">
        <v>29</v>
      </c>
      <c r="K9" s="203">
        <f t="shared" si="0"/>
        <v>25</v>
      </c>
      <c r="L9" s="275">
        <v>6561</v>
      </c>
      <c r="M9" s="45"/>
      <c r="R9" s="48"/>
      <c r="S9" s="26"/>
      <c r="T9" s="26"/>
      <c r="U9" s="26"/>
      <c r="V9" s="26"/>
    </row>
    <row r="10" spans="5:30" x14ac:dyDescent="0.15">
      <c r="H10" s="88">
        <v>11788</v>
      </c>
      <c r="I10" s="3">
        <v>2</v>
      </c>
      <c r="J10" s="33" t="s">
        <v>6</v>
      </c>
      <c r="K10" s="203">
        <f t="shared" si="0"/>
        <v>2</v>
      </c>
      <c r="L10" s="275">
        <v>9517</v>
      </c>
      <c r="M10" s="45"/>
      <c r="R10" s="48"/>
      <c r="S10" s="26"/>
      <c r="T10" s="26"/>
      <c r="U10" s="26"/>
      <c r="V10" s="26"/>
    </row>
    <row r="11" spans="5:30" x14ac:dyDescent="0.15">
      <c r="H11" s="336">
        <v>10412</v>
      </c>
      <c r="I11" s="3">
        <v>40</v>
      </c>
      <c r="J11" s="33" t="s">
        <v>2</v>
      </c>
      <c r="K11" s="203">
        <f t="shared" si="0"/>
        <v>40</v>
      </c>
      <c r="L11" s="276">
        <v>10067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7">
        <v>8133</v>
      </c>
      <c r="I12" s="3">
        <v>3</v>
      </c>
      <c r="J12" s="33" t="s">
        <v>10</v>
      </c>
      <c r="K12" s="203">
        <f t="shared" si="0"/>
        <v>3</v>
      </c>
      <c r="L12" s="276">
        <v>19629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7272</v>
      </c>
      <c r="I13" s="14">
        <v>38</v>
      </c>
      <c r="J13" s="77" t="s">
        <v>38</v>
      </c>
      <c r="K13" s="203">
        <f t="shared" si="0"/>
        <v>38</v>
      </c>
      <c r="L13" s="276">
        <v>3265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5082</v>
      </c>
      <c r="I14" s="222">
        <v>26</v>
      </c>
      <c r="J14" s="382" t="s">
        <v>30</v>
      </c>
      <c r="K14" s="108" t="s">
        <v>8</v>
      </c>
      <c r="L14" s="277">
        <v>196917</v>
      </c>
      <c r="N14" s="32"/>
      <c r="R14" s="48"/>
      <c r="S14" s="26"/>
      <c r="T14" s="26"/>
      <c r="U14" s="26"/>
      <c r="V14" s="26"/>
    </row>
    <row r="15" spans="5:30" x14ac:dyDescent="0.15">
      <c r="H15" s="88">
        <v>4797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3979</v>
      </c>
      <c r="I16" s="3">
        <v>16</v>
      </c>
      <c r="J16" s="33" t="s">
        <v>3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3180</v>
      </c>
      <c r="I17" s="3">
        <v>21</v>
      </c>
      <c r="J17" s="3" t="s">
        <v>160</v>
      </c>
      <c r="L17" s="32"/>
      <c r="R17" s="48"/>
      <c r="S17" s="26"/>
      <c r="T17" s="26"/>
      <c r="U17" s="26"/>
      <c r="V17" s="26"/>
    </row>
    <row r="18" spans="1:22" x14ac:dyDescent="0.15">
      <c r="H18" s="123">
        <v>2185</v>
      </c>
      <c r="I18" s="3">
        <v>14</v>
      </c>
      <c r="J18" s="33" t="s">
        <v>19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43">
        <v>1261</v>
      </c>
      <c r="I19" s="3">
        <v>37</v>
      </c>
      <c r="J19" s="33" t="s">
        <v>37</v>
      </c>
      <c r="K19" s="117">
        <f>SUM(I4)</f>
        <v>33</v>
      </c>
      <c r="L19" s="33" t="s">
        <v>0</v>
      </c>
      <c r="M19" s="370">
        <v>21838</v>
      </c>
      <c r="N19" s="89">
        <f>SUM(H4)</f>
        <v>19482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200</v>
      </c>
      <c r="D20" s="59" t="s">
        <v>201</v>
      </c>
      <c r="E20" s="59" t="s">
        <v>51</v>
      </c>
      <c r="F20" s="59" t="s">
        <v>50</v>
      </c>
      <c r="G20" s="60" t="s">
        <v>52</v>
      </c>
      <c r="H20" s="88">
        <v>1212</v>
      </c>
      <c r="I20" s="3">
        <v>24</v>
      </c>
      <c r="J20" s="33" t="s">
        <v>28</v>
      </c>
      <c r="K20" s="117">
        <f t="shared" ref="K20:K28" si="1">SUM(I5)</f>
        <v>17</v>
      </c>
      <c r="L20" s="33" t="s">
        <v>21</v>
      </c>
      <c r="M20" s="371">
        <v>17125</v>
      </c>
      <c r="N20" s="89">
        <f t="shared" ref="N20:N28" si="2">SUM(H5)</f>
        <v>18958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0</v>
      </c>
      <c r="C21" s="202">
        <f>SUM(H4)</f>
        <v>19482</v>
      </c>
      <c r="D21" s="89">
        <f>SUM(L4)</f>
        <v>17669</v>
      </c>
      <c r="E21" s="52">
        <f t="shared" ref="E21:E30" si="3">SUM(N19/M19*100)</f>
        <v>89.211466251488233</v>
      </c>
      <c r="F21" s="52">
        <f t="shared" ref="F21:F31" si="4">SUM(C21/D21*100)</f>
        <v>110.26090893655555</v>
      </c>
      <c r="G21" s="62"/>
      <c r="H21" s="88">
        <v>1195</v>
      </c>
      <c r="I21" s="3">
        <v>1</v>
      </c>
      <c r="J21" s="33" t="s">
        <v>4</v>
      </c>
      <c r="K21" s="117">
        <f t="shared" si="1"/>
        <v>31</v>
      </c>
      <c r="L21" s="33" t="s">
        <v>64</v>
      </c>
      <c r="M21" s="371">
        <v>14503</v>
      </c>
      <c r="N21" s="89">
        <f t="shared" si="2"/>
        <v>15462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21</v>
      </c>
      <c r="C22" s="202">
        <f t="shared" ref="C22:C30" si="5">SUM(H5)</f>
        <v>18958</v>
      </c>
      <c r="D22" s="89">
        <f t="shared" ref="D22:D29" si="6">SUM(L5)</f>
        <v>33121</v>
      </c>
      <c r="E22" s="52">
        <f t="shared" si="3"/>
        <v>110.7036496350365</v>
      </c>
      <c r="F22" s="52">
        <f t="shared" si="4"/>
        <v>57.23860994535189</v>
      </c>
      <c r="G22" s="62"/>
      <c r="H22" s="88">
        <v>1112</v>
      </c>
      <c r="I22" s="3">
        <v>36</v>
      </c>
      <c r="J22" s="33" t="s">
        <v>5</v>
      </c>
      <c r="K22" s="117">
        <f t="shared" si="1"/>
        <v>34</v>
      </c>
      <c r="L22" s="33" t="s">
        <v>1</v>
      </c>
      <c r="M22" s="371">
        <v>14837</v>
      </c>
      <c r="N22" s="89">
        <f t="shared" si="2"/>
        <v>14747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64</v>
      </c>
      <c r="C23" s="202">
        <f t="shared" si="5"/>
        <v>15462</v>
      </c>
      <c r="D23" s="89">
        <f t="shared" si="6"/>
        <v>31662</v>
      </c>
      <c r="E23" s="52">
        <f t="shared" si="3"/>
        <v>106.61242501551402</v>
      </c>
      <c r="F23" s="52">
        <f t="shared" si="4"/>
        <v>48.834565093803292</v>
      </c>
      <c r="G23" s="62"/>
      <c r="H23" s="88">
        <v>878</v>
      </c>
      <c r="I23" s="3">
        <v>9</v>
      </c>
      <c r="J23" s="3" t="s">
        <v>165</v>
      </c>
      <c r="K23" s="117">
        <f t="shared" si="1"/>
        <v>13</v>
      </c>
      <c r="L23" s="33" t="s">
        <v>7</v>
      </c>
      <c r="M23" s="371">
        <v>8823</v>
      </c>
      <c r="N23" s="89">
        <f t="shared" si="2"/>
        <v>12683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14747</v>
      </c>
      <c r="D24" s="89">
        <f t="shared" si="6"/>
        <v>16109</v>
      </c>
      <c r="E24" s="52">
        <f t="shared" si="3"/>
        <v>99.39340837096448</v>
      </c>
      <c r="F24" s="52">
        <f t="shared" si="4"/>
        <v>91.54509901297412</v>
      </c>
      <c r="G24" s="62"/>
      <c r="H24" s="292">
        <v>430</v>
      </c>
      <c r="I24" s="3">
        <v>27</v>
      </c>
      <c r="J24" s="33" t="s">
        <v>31</v>
      </c>
      <c r="K24" s="117">
        <f t="shared" si="1"/>
        <v>25</v>
      </c>
      <c r="L24" s="33" t="s">
        <v>29</v>
      </c>
      <c r="M24" s="371">
        <v>10563</v>
      </c>
      <c r="N24" s="89">
        <f t="shared" si="2"/>
        <v>11863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7</v>
      </c>
      <c r="C25" s="202">
        <f t="shared" si="5"/>
        <v>12683</v>
      </c>
      <c r="D25" s="89">
        <f t="shared" si="6"/>
        <v>8806</v>
      </c>
      <c r="E25" s="52">
        <f t="shared" si="3"/>
        <v>143.74929162416413</v>
      </c>
      <c r="F25" s="52">
        <f t="shared" si="4"/>
        <v>144.02679990915286</v>
      </c>
      <c r="G25" s="72"/>
      <c r="H25" s="292">
        <v>389</v>
      </c>
      <c r="I25" s="3">
        <v>39</v>
      </c>
      <c r="J25" s="33" t="s">
        <v>39</v>
      </c>
      <c r="K25" s="117">
        <f t="shared" si="1"/>
        <v>2</v>
      </c>
      <c r="L25" s="33" t="s">
        <v>6</v>
      </c>
      <c r="M25" s="371">
        <v>15900</v>
      </c>
      <c r="N25" s="89">
        <f t="shared" si="2"/>
        <v>11788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29</v>
      </c>
      <c r="C26" s="202">
        <f t="shared" si="5"/>
        <v>11863</v>
      </c>
      <c r="D26" s="89">
        <f t="shared" si="6"/>
        <v>6561</v>
      </c>
      <c r="E26" s="52">
        <f t="shared" si="3"/>
        <v>112.30710972261669</v>
      </c>
      <c r="F26" s="52">
        <f t="shared" si="4"/>
        <v>180.81085200426764</v>
      </c>
      <c r="G26" s="62"/>
      <c r="H26" s="88">
        <v>384</v>
      </c>
      <c r="I26" s="3">
        <v>12</v>
      </c>
      <c r="J26" s="33" t="s">
        <v>18</v>
      </c>
      <c r="K26" s="117">
        <f t="shared" si="1"/>
        <v>40</v>
      </c>
      <c r="L26" s="33" t="s">
        <v>2</v>
      </c>
      <c r="M26" s="372">
        <v>10509</v>
      </c>
      <c r="N26" s="89">
        <f t="shared" si="2"/>
        <v>10412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6</v>
      </c>
      <c r="C27" s="202">
        <f t="shared" si="5"/>
        <v>11788</v>
      </c>
      <c r="D27" s="89">
        <f t="shared" si="6"/>
        <v>9517</v>
      </c>
      <c r="E27" s="52">
        <f t="shared" si="3"/>
        <v>74.138364779874209</v>
      </c>
      <c r="F27" s="52">
        <f t="shared" si="4"/>
        <v>123.86256173163812</v>
      </c>
      <c r="G27" s="62"/>
      <c r="H27" s="88">
        <v>225</v>
      </c>
      <c r="I27" s="3">
        <v>4</v>
      </c>
      <c r="J27" s="33" t="s">
        <v>11</v>
      </c>
      <c r="K27" s="117">
        <f t="shared" si="1"/>
        <v>3</v>
      </c>
      <c r="L27" s="33" t="s">
        <v>10</v>
      </c>
      <c r="M27" s="373">
        <v>10946</v>
      </c>
      <c r="N27" s="89">
        <f t="shared" si="2"/>
        <v>8133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</v>
      </c>
      <c r="C28" s="202">
        <f t="shared" si="5"/>
        <v>10412</v>
      </c>
      <c r="D28" s="89">
        <f t="shared" si="6"/>
        <v>10067</v>
      </c>
      <c r="E28" s="52">
        <f t="shared" si="3"/>
        <v>99.076981634789234</v>
      </c>
      <c r="F28" s="52">
        <f t="shared" si="4"/>
        <v>103.42703883977352</v>
      </c>
      <c r="G28" s="73"/>
      <c r="H28" s="292">
        <v>223</v>
      </c>
      <c r="I28" s="3">
        <v>7</v>
      </c>
      <c r="J28" s="33" t="s">
        <v>14</v>
      </c>
      <c r="K28" s="181">
        <f t="shared" si="1"/>
        <v>38</v>
      </c>
      <c r="L28" s="77" t="s">
        <v>38</v>
      </c>
      <c r="M28" s="373">
        <v>5150</v>
      </c>
      <c r="N28" s="167">
        <f t="shared" si="2"/>
        <v>7272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10</v>
      </c>
      <c r="C29" s="202">
        <f t="shared" si="5"/>
        <v>8133</v>
      </c>
      <c r="D29" s="89">
        <f t="shared" si="6"/>
        <v>19629</v>
      </c>
      <c r="E29" s="52">
        <f t="shared" si="3"/>
        <v>74.301114562397217</v>
      </c>
      <c r="F29" s="52">
        <f t="shared" si="4"/>
        <v>41.433593152987925</v>
      </c>
      <c r="G29" s="72"/>
      <c r="H29" s="88">
        <v>120</v>
      </c>
      <c r="I29" s="3">
        <v>10</v>
      </c>
      <c r="J29" s="33" t="s">
        <v>16</v>
      </c>
      <c r="K29" s="115"/>
      <c r="L29" s="115" t="s">
        <v>169</v>
      </c>
      <c r="M29" s="374">
        <v>163094</v>
      </c>
      <c r="N29" s="172">
        <f>SUM(H44)</f>
        <v>157793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7272</v>
      </c>
      <c r="D30" s="89">
        <f>SUM(L13)</f>
        <v>3265</v>
      </c>
      <c r="E30" s="57">
        <f t="shared" si="3"/>
        <v>141.20388349514565</v>
      </c>
      <c r="F30" s="63">
        <f t="shared" si="4"/>
        <v>222.72588055130166</v>
      </c>
      <c r="G30" s="75"/>
      <c r="H30" s="44">
        <v>118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157793</v>
      </c>
      <c r="D31" s="67">
        <f>SUM(L14)</f>
        <v>196917</v>
      </c>
      <c r="E31" s="70">
        <f>SUM(N29/M29*100)</f>
        <v>96.74972715121342</v>
      </c>
      <c r="F31" s="63">
        <f t="shared" si="4"/>
        <v>80.131730627624847</v>
      </c>
      <c r="G31" s="71"/>
      <c r="H31" s="88">
        <v>84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48</v>
      </c>
      <c r="I32" s="3">
        <v>5</v>
      </c>
      <c r="J32" s="33" t="s">
        <v>12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44">
        <v>36</v>
      </c>
      <c r="I33" s="3">
        <v>32</v>
      </c>
      <c r="J33" s="33" t="s">
        <v>35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25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15</v>
      </c>
      <c r="I35" s="3">
        <v>29</v>
      </c>
      <c r="J35" s="33" t="s">
        <v>54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13</v>
      </c>
      <c r="I36" s="3">
        <v>23</v>
      </c>
      <c r="J36" s="33" t="s">
        <v>27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2</v>
      </c>
      <c r="I37" s="3">
        <v>35</v>
      </c>
      <c r="J37" s="33" t="s">
        <v>36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19</v>
      </c>
      <c r="J40" s="33" t="s">
        <v>23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157793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199</v>
      </c>
      <c r="I48" s="3"/>
      <c r="J48" s="190" t="s">
        <v>91</v>
      </c>
      <c r="K48" s="3"/>
      <c r="L48" s="329" t="s">
        <v>198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99</v>
      </c>
      <c r="I49" s="3"/>
      <c r="J49" s="145" t="s">
        <v>9</v>
      </c>
      <c r="K49" s="3"/>
      <c r="L49" s="329" t="s">
        <v>174</v>
      </c>
      <c r="M49" s="82"/>
      <c r="R49" s="48"/>
      <c r="S49" s="26"/>
      <c r="T49" s="26"/>
      <c r="U49" s="26"/>
      <c r="V49" s="26"/>
    </row>
    <row r="50" spans="1:22" x14ac:dyDescent="0.15">
      <c r="H50" s="43">
        <v>15915</v>
      </c>
      <c r="I50" s="3">
        <v>16</v>
      </c>
      <c r="J50" s="33" t="s">
        <v>3</v>
      </c>
      <c r="K50" s="327">
        <f>SUM(I50)</f>
        <v>16</v>
      </c>
      <c r="L50" s="330">
        <v>39244</v>
      </c>
      <c r="M50" s="45"/>
      <c r="R50" s="48"/>
      <c r="S50" s="26"/>
      <c r="T50" s="26"/>
      <c r="U50" s="26"/>
      <c r="V50" s="26"/>
    </row>
    <row r="51" spans="1:22" x14ac:dyDescent="0.15">
      <c r="H51" s="292">
        <v>7954</v>
      </c>
      <c r="I51" s="3">
        <v>26</v>
      </c>
      <c r="J51" s="33" t="s">
        <v>30</v>
      </c>
      <c r="K51" s="327">
        <f t="shared" ref="K51:K59" si="7">SUM(I51)</f>
        <v>26</v>
      </c>
      <c r="L51" s="331">
        <v>4620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6468</v>
      </c>
      <c r="I52" s="3">
        <v>33</v>
      </c>
      <c r="J52" s="33" t="s">
        <v>0</v>
      </c>
      <c r="K52" s="327">
        <f t="shared" si="7"/>
        <v>33</v>
      </c>
      <c r="L52" s="331">
        <v>8110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60" t="s">
        <v>52</v>
      </c>
      <c r="H53" s="44">
        <v>4808</v>
      </c>
      <c r="I53" s="3">
        <v>38</v>
      </c>
      <c r="J53" s="33" t="s">
        <v>38</v>
      </c>
      <c r="K53" s="327">
        <f t="shared" si="7"/>
        <v>38</v>
      </c>
      <c r="L53" s="331">
        <v>6463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15915</v>
      </c>
      <c r="D54" s="98">
        <f>SUM(L50)</f>
        <v>39244</v>
      </c>
      <c r="E54" s="52">
        <f t="shared" ref="E54:E63" si="8">SUM(N67/M67*100)</f>
        <v>116.24424804616172</v>
      </c>
      <c r="F54" s="52">
        <f t="shared" ref="F54:F61" si="9">SUM(C54/D54*100)</f>
        <v>40.553970033635714</v>
      </c>
      <c r="G54" s="62"/>
      <c r="H54" s="44">
        <v>3158</v>
      </c>
      <c r="I54" s="3">
        <v>34</v>
      </c>
      <c r="J54" s="33" t="s">
        <v>1</v>
      </c>
      <c r="K54" s="327">
        <f t="shared" si="7"/>
        <v>34</v>
      </c>
      <c r="L54" s="331">
        <v>3773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30</v>
      </c>
      <c r="C55" s="43">
        <f t="shared" ref="C55:C63" si="10">SUM(H51)</f>
        <v>7954</v>
      </c>
      <c r="D55" s="98">
        <f t="shared" ref="D55:D63" si="11">SUM(L51)</f>
        <v>4620</v>
      </c>
      <c r="E55" s="52">
        <f t="shared" si="8"/>
        <v>134.26738690074274</v>
      </c>
      <c r="F55" s="52">
        <f t="shared" si="9"/>
        <v>172.16450216450215</v>
      </c>
      <c r="G55" s="62"/>
      <c r="H55" s="88">
        <v>1814</v>
      </c>
      <c r="I55" s="3">
        <v>36</v>
      </c>
      <c r="J55" s="33" t="s">
        <v>5</v>
      </c>
      <c r="K55" s="327">
        <f t="shared" si="7"/>
        <v>36</v>
      </c>
      <c r="L55" s="331">
        <v>2018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0</v>
      </c>
      <c r="C56" s="43">
        <f t="shared" si="10"/>
        <v>6468</v>
      </c>
      <c r="D56" s="98">
        <f t="shared" si="11"/>
        <v>8110</v>
      </c>
      <c r="E56" s="52">
        <f t="shared" si="8"/>
        <v>95.850622406639005</v>
      </c>
      <c r="F56" s="52">
        <f t="shared" si="9"/>
        <v>79.753390875462387</v>
      </c>
      <c r="G56" s="62"/>
      <c r="H56" s="44">
        <v>1562</v>
      </c>
      <c r="I56" s="3">
        <v>40</v>
      </c>
      <c r="J56" s="33" t="s">
        <v>2</v>
      </c>
      <c r="K56" s="327">
        <f t="shared" si="7"/>
        <v>40</v>
      </c>
      <c r="L56" s="331">
        <v>1631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4808</v>
      </c>
      <c r="D57" s="98">
        <f t="shared" si="11"/>
        <v>6463</v>
      </c>
      <c r="E57" s="52">
        <f t="shared" si="8"/>
        <v>109.52164009111618</v>
      </c>
      <c r="F57" s="52">
        <f t="shared" si="9"/>
        <v>74.392696889989168</v>
      </c>
      <c r="G57" s="62"/>
      <c r="H57" s="44">
        <v>1429</v>
      </c>
      <c r="I57" s="3">
        <v>25</v>
      </c>
      <c r="J57" s="33" t="s">
        <v>29</v>
      </c>
      <c r="K57" s="327">
        <f t="shared" si="7"/>
        <v>25</v>
      </c>
      <c r="L57" s="331">
        <v>690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3158</v>
      </c>
      <c r="D58" s="98">
        <f t="shared" si="11"/>
        <v>3773</v>
      </c>
      <c r="E58" s="52">
        <f t="shared" si="8"/>
        <v>106.04432505036938</v>
      </c>
      <c r="F58" s="52">
        <f t="shared" si="9"/>
        <v>83.699973495891868</v>
      </c>
      <c r="G58" s="72"/>
      <c r="H58" s="336">
        <v>1059</v>
      </c>
      <c r="I58" s="3">
        <v>31</v>
      </c>
      <c r="J58" s="33" t="s">
        <v>106</v>
      </c>
      <c r="K58" s="327">
        <f t="shared" si="7"/>
        <v>31</v>
      </c>
      <c r="L58" s="331">
        <v>1263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1814</v>
      </c>
      <c r="D59" s="98">
        <f t="shared" si="11"/>
        <v>2018</v>
      </c>
      <c r="E59" s="52">
        <f t="shared" si="8"/>
        <v>124.93112947658402</v>
      </c>
      <c r="F59" s="52">
        <f t="shared" si="9"/>
        <v>89.890981169474728</v>
      </c>
      <c r="G59" s="62"/>
      <c r="H59" s="379">
        <v>539</v>
      </c>
      <c r="I59" s="14">
        <v>24</v>
      </c>
      <c r="J59" s="77" t="s">
        <v>28</v>
      </c>
      <c r="K59" s="328">
        <f t="shared" si="7"/>
        <v>24</v>
      </c>
      <c r="L59" s="332">
        <v>545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1562</v>
      </c>
      <c r="D60" s="98">
        <f t="shared" si="11"/>
        <v>1631</v>
      </c>
      <c r="E60" s="52">
        <f t="shared" si="8"/>
        <v>121.55642023346303</v>
      </c>
      <c r="F60" s="52">
        <f t="shared" si="9"/>
        <v>95.769466584917225</v>
      </c>
      <c r="G60" s="62"/>
      <c r="H60" s="419">
        <v>429</v>
      </c>
      <c r="I60" s="222">
        <v>14</v>
      </c>
      <c r="J60" s="382" t="s">
        <v>19</v>
      </c>
      <c r="K60" s="367" t="s">
        <v>8</v>
      </c>
      <c r="L60" s="376">
        <v>70227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29</v>
      </c>
      <c r="C61" s="43">
        <f t="shared" si="10"/>
        <v>1429</v>
      </c>
      <c r="D61" s="98">
        <f t="shared" si="11"/>
        <v>690</v>
      </c>
      <c r="E61" s="52">
        <f t="shared" si="8"/>
        <v>34.870668618838458</v>
      </c>
      <c r="F61" s="52">
        <f t="shared" si="9"/>
        <v>207.10144927536231</v>
      </c>
      <c r="G61" s="73"/>
      <c r="H61" s="44">
        <v>273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1059</v>
      </c>
      <c r="D62" s="98">
        <f t="shared" si="11"/>
        <v>1263</v>
      </c>
      <c r="E62" s="52">
        <f t="shared" si="8"/>
        <v>85.95779220779221</v>
      </c>
      <c r="F62" s="52">
        <f>SUM(C62/D62*100)</f>
        <v>83.847980997624703</v>
      </c>
      <c r="G62" s="72"/>
      <c r="H62" s="44">
        <v>98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28</v>
      </c>
      <c r="C63" s="43">
        <f t="shared" si="10"/>
        <v>539</v>
      </c>
      <c r="D63" s="98">
        <f t="shared" si="11"/>
        <v>545</v>
      </c>
      <c r="E63" s="57">
        <f t="shared" si="8"/>
        <v>122.50000000000001</v>
      </c>
      <c r="F63" s="52">
        <f>SUM(C63/D63*100)</f>
        <v>98.899082568807344</v>
      </c>
      <c r="G63" s="75"/>
      <c r="H63" s="44">
        <v>90</v>
      </c>
      <c r="I63" s="3">
        <v>10</v>
      </c>
      <c r="J63" s="33" t="s">
        <v>16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45754</v>
      </c>
      <c r="D64" s="67">
        <f>SUM(L60)</f>
        <v>70227</v>
      </c>
      <c r="E64" s="70">
        <f>SUM(N77/M77*100)</f>
        <v>105.26872814283085</v>
      </c>
      <c r="F64" s="70">
        <f>SUM(C64/D64*100)</f>
        <v>65.151579876685602</v>
      </c>
      <c r="G64" s="71"/>
      <c r="H64" s="350">
        <v>82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38</v>
      </c>
      <c r="I65" s="3">
        <v>13</v>
      </c>
      <c r="J65" s="33" t="s">
        <v>7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44">
        <v>19</v>
      </c>
      <c r="I66" s="3">
        <v>19</v>
      </c>
      <c r="J66" s="33" t="s">
        <v>23</v>
      </c>
      <c r="L66" s="191" t="s">
        <v>91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88">
        <v>13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4">
        <v>13691</v>
      </c>
      <c r="N67" s="89">
        <f>SUM(H50)</f>
        <v>15915</v>
      </c>
      <c r="R67" s="48"/>
      <c r="S67" s="26"/>
      <c r="T67" s="26"/>
      <c r="U67" s="26"/>
      <c r="V67" s="26"/>
    </row>
    <row r="68" spans="3:22" x14ac:dyDescent="0.15">
      <c r="C68" s="26"/>
      <c r="H68" s="44">
        <v>5</v>
      </c>
      <c r="I68" s="3">
        <v>23</v>
      </c>
      <c r="J68" s="33" t="s">
        <v>27</v>
      </c>
      <c r="K68" s="3">
        <f t="shared" ref="K68:K76" si="12">SUM(I51)</f>
        <v>26</v>
      </c>
      <c r="L68" s="33" t="s">
        <v>30</v>
      </c>
      <c r="M68" s="395">
        <v>5924</v>
      </c>
      <c r="N68" s="89">
        <f t="shared" ref="N68:N76" si="13">SUM(H51)</f>
        <v>7954</v>
      </c>
      <c r="R68" s="48"/>
      <c r="S68" s="26"/>
      <c r="T68" s="26"/>
      <c r="U68" s="26"/>
      <c r="V68" s="26"/>
    </row>
    <row r="69" spans="3:22" x14ac:dyDescent="0.15">
      <c r="H69" s="44">
        <v>1</v>
      </c>
      <c r="I69" s="3">
        <v>28</v>
      </c>
      <c r="J69" s="33" t="s">
        <v>32</v>
      </c>
      <c r="K69" s="3">
        <f t="shared" si="12"/>
        <v>33</v>
      </c>
      <c r="L69" s="33" t="s">
        <v>0</v>
      </c>
      <c r="M69" s="395">
        <v>6748</v>
      </c>
      <c r="N69" s="89">
        <f t="shared" si="13"/>
        <v>6468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5">
        <v>4390</v>
      </c>
      <c r="N70" s="89">
        <f t="shared" si="13"/>
        <v>4808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2978</v>
      </c>
      <c r="N71" s="89">
        <f t="shared" si="13"/>
        <v>3158</v>
      </c>
      <c r="R71" s="48"/>
      <c r="S71" s="26"/>
      <c r="T71" s="26"/>
      <c r="U71" s="26"/>
      <c r="V71" s="26"/>
    </row>
    <row r="72" spans="3:22" x14ac:dyDescent="0.15">
      <c r="H72" s="88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5">
        <v>1452</v>
      </c>
      <c r="N72" s="89">
        <f t="shared" si="13"/>
        <v>1814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5">
        <v>1285</v>
      </c>
      <c r="N73" s="89">
        <f t="shared" si="13"/>
        <v>1562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25</v>
      </c>
      <c r="L74" s="33" t="s">
        <v>29</v>
      </c>
      <c r="M74" s="395">
        <v>4098</v>
      </c>
      <c r="N74" s="89">
        <f t="shared" si="13"/>
        <v>1429</v>
      </c>
      <c r="R74" s="48"/>
      <c r="S74" s="26"/>
      <c r="T74" s="26"/>
      <c r="U74" s="26"/>
      <c r="V74" s="26"/>
    </row>
    <row r="75" spans="3:22" x14ac:dyDescent="0.15">
      <c r="H75" s="88">
        <v>0</v>
      </c>
      <c r="I75" s="3">
        <v>7</v>
      </c>
      <c r="J75" s="33" t="s">
        <v>14</v>
      </c>
      <c r="K75" s="3">
        <f t="shared" si="12"/>
        <v>31</v>
      </c>
      <c r="L75" s="33" t="s">
        <v>64</v>
      </c>
      <c r="M75" s="395">
        <v>1232</v>
      </c>
      <c r="N75" s="89">
        <f t="shared" si="13"/>
        <v>1059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24</v>
      </c>
      <c r="L76" s="77" t="s">
        <v>28</v>
      </c>
      <c r="M76" s="396">
        <v>440</v>
      </c>
      <c r="N76" s="167">
        <f t="shared" si="13"/>
        <v>539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9</v>
      </c>
      <c r="J77" s="3" t="s">
        <v>165</v>
      </c>
      <c r="K77" s="3"/>
      <c r="L77" s="115" t="s">
        <v>62</v>
      </c>
      <c r="M77" s="297">
        <v>43464</v>
      </c>
      <c r="N77" s="172">
        <f>SUM(H90)</f>
        <v>45754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11</v>
      </c>
      <c r="J78" s="33" t="s">
        <v>17</v>
      </c>
      <c r="R78" s="48"/>
      <c r="S78" s="26"/>
      <c r="T78" s="26"/>
      <c r="U78" s="26"/>
      <c r="V78" s="26"/>
    </row>
    <row r="79" spans="3:22" x14ac:dyDescent="0.15">
      <c r="H79" s="292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 x14ac:dyDescent="0.15">
      <c r="H80" s="123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45754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37" sqref="N3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204</v>
      </c>
      <c r="I2" s="3"/>
      <c r="J2" s="183" t="s">
        <v>70</v>
      </c>
      <c r="K2" s="81"/>
      <c r="L2" s="319" t="s">
        <v>203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44554</v>
      </c>
      <c r="I4" s="3">
        <v>33</v>
      </c>
      <c r="J4" s="161" t="s">
        <v>0</v>
      </c>
      <c r="K4" s="121">
        <f>SUM(I4)</f>
        <v>33</v>
      </c>
      <c r="L4" s="312">
        <v>32052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11084</v>
      </c>
      <c r="I5" s="3">
        <v>13</v>
      </c>
      <c r="J5" s="161" t="s">
        <v>7</v>
      </c>
      <c r="K5" s="121">
        <f t="shared" ref="K5:K13" si="0">SUM(I5)</f>
        <v>13</v>
      </c>
      <c r="L5" s="313">
        <v>10362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10701</v>
      </c>
      <c r="I6" s="3">
        <v>9</v>
      </c>
      <c r="J6" s="3" t="s">
        <v>164</v>
      </c>
      <c r="K6" s="121">
        <f t="shared" si="0"/>
        <v>9</v>
      </c>
      <c r="L6" s="313">
        <v>10309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9350</v>
      </c>
      <c r="I7" s="3">
        <v>34</v>
      </c>
      <c r="J7" s="161" t="s">
        <v>1</v>
      </c>
      <c r="K7" s="121">
        <f t="shared" si="0"/>
        <v>34</v>
      </c>
      <c r="L7" s="313">
        <v>9543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5898</v>
      </c>
      <c r="I8" s="3">
        <v>24</v>
      </c>
      <c r="J8" s="161" t="s">
        <v>28</v>
      </c>
      <c r="K8" s="121">
        <f t="shared" si="0"/>
        <v>24</v>
      </c>
      <c r="L8" s="313">
        <v>4782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3954</v>
      </c>
      <c r="I9" s="3">
        <v>25</v>
      </c>
      <c r="J9" s="161" t="s">
        <v>29</v>
      </c>
      <c r="K9" s="121">
        <f t="shared" si="0"/>
        <v>25</v>
      </c>
      <c r="L9" s="313">
        <v>5175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2975</v>
      </c>
      <c r="I10" s="3">
        <v>26</v>
      </c>
      <c r="J10" s="161" t="s">
        <v>30</v>
      </c>
      <c r="K10" s="121">
        <f t="shared" si="0"/>
        <v>26</v>
      </c>
      <c r="L10" s="313">
        <v>1230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292">
        <v>2062</v>
      </c>
      <c r="I11" s="3">
        <v>20</v>
      </c>
      <c r="J11" s="161" t="s">
        <v>24</v>
      </c>
      <c r="K11" s="121">
        <f t="shared" si="0"/>
        <v>20</v>
      </c>
      <c r="L11" s="313">
        <v>400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1969</v>
      </c>
      <c r="I12" s="3">
        <v>1</v>
      </c>
      <c r="J12" s="161" t="s">
        <v>4</v>
      </c>
      <c r="K12" s="121">
        <f t="shared" si="0"/>
        <v>1</v>
      </c>
      <c r="L12" s="313">
        <v>2352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1646</v>
      </c>
      <c r="I13" s="14">
        <v>40</v>
      </c>
      <c r="J13" s="163" t="s">
        <v>2</v>
      </c>
      <c r="K13" s="182">
        <f t="shared" si="0"/>
        <v>40</v>
      </c>
      <c r="L13" s="321">
        <v>537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1237</v>
      </c>
      <c r="I14" s="222">
        <v>36</v>
      </c>
      <c r="J14" s="223" t="s">
        <v>5</v>
      </c>
      <c r="K14" s="81" t="s">
        <v>8</v>
      </c>
      <c r="L14" s="322">
        <v>85652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1110</v>
      </c>
      <c r="I15" s="3">
        <v>17</v>
      </c>
      <c r="J15" s="161" t="s">
        <v>21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1005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292">
        <v>689</v>
      </c>
      <c r="I17" s="3">
        <v>16</v>
      </c>
      <c r="J17" s="161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631</v>
      </c>
      <c r="I18" s="3">
        <v>18</v>
      </c>
      <c r="J18" s="161" t="s">
        <v>22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585</v>
      </c>
      <c r="I19" s="3">
        <v>21</v>
      </c>
      <c r="J19" s="161" t="s">
        <v>25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292">
        <v>541</v>
      </c>
      <c r="I20" s="3">
        <v>6</v>
      </c>
      <c r="J20" s="161" t="s">
        <v>13</v>
      </c>
      <c r="K20" s="121">
        <f>SUM(I4)</f>
        <v>33</v>
      </c>
      <c r="L20" s="161" t="s">
        <v>0</v>
      </c>
      <c r="M20" s="323">
        <v>42489</v>
      </c>
      <c r="N20" s="89">
        <f>SUM(H4)</f>
        <v>44554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60" t="s">
        <v>52</v>
      </c>
      <c r="H21" s="88">
        <v>522</v>
      </c>
      <c r="I21" s="3">
        <v>31</v>
      </c>
      <c r="J21" s="3" t="s">
        <v>64</v>
      </c>
      <c r="K21" s="121">
        <f t="shared" ref="K21:K29" si="1">SUM(I5)</f>
        <v>13</v>
      </c>
      <c r="L21" s="161" t="s">
        <v>7</v>
      </c>
      <c r="M21" s="324">
        <v>9655</v>
      </c>
      <c r="N21" s="89">
        <f t="shared" ref="N21:N29" si="2">SUM(H5)</f>
        <v>11084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44554</v>
      </c>
      <c r="D22" s="98">
        <f>SUM(L4)</f>
        <v>32052</v>
      </c>
      <c r="E22" s="55">
        <f t="shared" ref="E22:E31" si="3">SUM(N20/M20*100)</f>
        <v>104.86008143284144</v>
      </c>
      <c r="F22" s="52">
        <f t="shared" ref="F22:F32" si="4">SUM(C22/D22*100)</f>
        <v>139.00536627979534</v>
      </c>
      <c r="G22" s="62"/>
      <c r="H22" s="292">
        <v>362</v>
      </c>
      <c r="I22" s="3">
        <v>38</v>
      </c>
      <c r="J22" s="161" t="s">
        <v>38</v>
      </c>
      <c r="K22" s="121">
        <f t="shared" si="1"/>
        <v>9</v>
      </c>
      <c r="L22" s="3" t="s">
        <v>164</v>
      </c>
      <c r="M22" s="324">
        <v>10006</v>
      </c>
      <c r="N22" s="89">
        <f t="shared" si="2"/>
        <v>10701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11084</v>
      </c>
      <c r="D23" s="98">
        <f t="shared" ref="D23:D31" si="6">SUM(L5)</f>
        <v>10362</v>
      </c>
      <c r="E23" s="55">
        <f t="shared" si="3"/>
        <v>114.80062143966856</v>
      </c>
      <c r="F23" s="52">
        <f t="shared" si="4"/>
        <v>106.9677668403783</v>
      </c>
      <c r="G23" s="62"/>
      <c r="H23" s="88">
        <v>218</v>
      </c>
      <c r="I23" s="3">
        <v>22</v>
      </c>
      <c r="J23" s="161" t="s">
        <v>26</v>
      </c>
      <c r="K23" s="121">
        <f t="shared" si="1"/>
        <v>34</v>
      </c>
      <c r="L23" s="161" t="s">
        <v>1</v>
      </c>
      <c r="M23" s="324">
        <v>8815</v>
      </c>
      <c r="N23" s="89">
        <f t="shared" si="2"/>
        <v>9350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164</v>
      </c>
      <c r="C24" s="43">
        <f t="shared" si="5"/>
        <v>10701</v>
      </c>
      <c r="D24" s="98">
        <f t="shared" si="6"/>
        <v>10309</v>
      </c>
      <c r="E24" s="55">
        <f t="shared" si="3"/>
        <v>106.94583250049969</v>
      </c>
      <c r="F24" s="52">
        <f t="shared" si="4"/>
        <v>103.80250266757203</v>
      </c>
      <c r="G24" s="62"/>
      <c r="H24" s="292">
        <v>155</v>
      </c>
      <c r="I24" s="3">
        <v>14</v>
      </c>
      <c r="J24" s="161" t="s">
        <v>19</v>
      </c>
      <c r="K24" s="121">
        <f t="shared" si="1"/>
        <v>24</v>
      </c>
      <c r="L24" s="161" t="s">
        <v>28</v>
      </c>
      <c r="M24" s="324">
        <v>4907</v>
      </c>
      <c r="N24" s="89">
        <f t="shared" si="2"/>
        <v>5898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9350</v>
      </c>
      <c r="D25" s="98">
        <f t="shared" si="6"/>
        <v>9543</v>
      </c>
      <c r="E25" s="55">
        <f t="shared" si="3"/>
        <v>106.069200226886</v>
      </c>
      <c r="F25" s="52">
        <f t="shared" si="4"/>
        <v>97.977575186000209</v>
      </c>
      <c r="G25" s="62"/>
      <c r="H25" s="88">
        <v>110</v>
      </c>
      <c r="I25" s="3">
        <v>11</v>
      </c>
      <c r="J25" s="161" t="s">
        <v>17</v>
      </c>
      <c r="K25" s="121">
        <f t="shared" si="1"/>
        <v>25</v>
      </c>
      <c r="L25" s="161" t="s">
        <v>29</v>
      </c>
      <c r="M25" s="324">
        <v>4267</v>
      </c>
      <c r="N25" s="89">
        <f t="shared" si="2"/>
        <v>3954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5898</v>
      </c>
      <c r="D26" s="98">
        <f t="shared" si="6"/>
        <v>4782</v>
      </c>
      <c r="E26" s="55">
        <f t="shared" si="3"/>
        <v>120.19563888322804</v>
      </c>
      <c r="F26" s="52">
        <f t="shared" si="4"/>
        <v>123.3375156838143</v>
      </c>
      <c r="G26" s="72"/>
      <c r="H26" s="88">
        <v>108</v>
      </c>
      <c r="I26" s="3">
        <v>5</v>
      </c>
      <c r="J26" s="161" t="s">
        <v>12</v>
      </c>
      <c r="K26" s="121">
        <f t="shared" si="1"/>
        <v>26</v>
      </c>
      <c r="L26" s="161" t="s">
        <v>30</v>
      </c>
      <c r="M26" s="324">
        <v>425</v>
      </c>
      <c r="N26" s="89">
        <f t="shared" si="2"/>
        <v>2975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3954</v>
      </c>
      <c r="D27" s="98">
        <f t="shared" si="6"/>
        <v>5175</v>
      </c>
      <c r="E27" s="55">
        <f t="shared" si="3"/>
        <v>92.66463557534567</v>
      </c>
      <c r="F27" s="52">
        <f t="shared" si="4"/>
        <v>76.405797101449281</v>
      </c>
      <c r="G27" s="76"/>
      <c r="H27" s="88">
        <v>44</v>
      </c>
      <c r="I27" s="3">
        <v>15</v>
      </c>
      <c r="J27" s="161" t="s">
        <v>20</v>
      </c>
      <c r="K27" s="121">
        <f t="shared" si="1"/>
        <v>20</v>
      </c>
      <c r="L27" s="161" t="s">
        <v>24</v>
      </c>
      <c r="M27" s="324">
        <v>2502</v>
      </c>
      <c r="N27" s="89">
        <f t="shared" si="2"/>
        <v>2062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30</v>
      </c>
      <c r="C28" s="43">
        <f t="shared" si="5"/>
        <v>2975</v>
      </c>
      <c r="D28" s="98">
        <f t="shared" si="6"/>
        <v>1230</v>
      </c>
      <c r="E28" s="55">
        <f t="shared" si="3"/>
        <v>700</v>
      </c>
      <c r="F28" s="52">
        <f t="shared" si="4"/>
        <v>241.86991869918697</v>
      </c>
      <c r="G28" s="62"/>
      <c r="H28" s="88">
        <v>20</v>
      </c>
      <c r="I28" s="3">
        <v>28</v>
      </c>
      <c r="J28" s="161" t="s">
        <v>32</v>
      </c>
      <c r="K28" s="121">
        <f t="shared" si="1"/>
        <v>1</v>
      </c>
      <c r="L28" s="161" t="s">
        <v>4</v>
      </c>
      <c r="M28" s="324">
        <v>678</v>
      </c>
      <c r="N28" s="89">
        <f t="shared" si="2"/>
        <v>1969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24</v>
      </c>
      <c r="C29" s="43">
        <f t="shared" si="5"/>
        <v>2062</v>
      </c>
      <c r="D29" s="98">
        <f t="shared" si="6"/>
        <v>400</v>
      </c>
      <c r="E29" s="55">
        <f t="shared" si="3"/>
        <v>82.414068745004002</v>
      </c>
      <c r="F29" s="52">
        <f t="shared" si="4"/>
        <v>515.5</v>
      </c>
      <c r="G29" s="73"/>
      <c r="H29" s="88">
        <v>10</v>
      </c>
      <c r="I29" s="3">
        <v>27</v>
      </c>
      <c r="J29" s="161" t="s">
        <v>31</v>
      </c>
      <c r="K29" s="182">
        <f t="shared" si="1"/>
        <v>40</v>
      </c>
      <c r="L29" s="163" t="s">
        <v>2</v>
      </c>
      <c r="M29" s="325">
        <v>1223</v>
      </c>
      <c r="N29" s="89">
        <f t="shared" si="2"/>
        <v>1646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4</v>
      </c>
      <c r="C30" s="43">
        <f t="shared" si="5"/>
        <v>1969</v>
      </c>
      <c r="D30" s="98">
        <f t="shared" si="6"/>
        <v>2352</v>
      </c>
      <c r="E30" s="55">
        <f t="shared" si="3"/>
        <v>290.41297935103245</v>
      </c>
      <c r="F30" s="52">
        <f t="shared" si="4"/>
        <v>83.715986394557831</v>
      </c>
      <c r="G30" s="72"/>
      <c r="H30" s="88">
        <v>6</v>
      </c>
      <c r="I30" s="3">
        <v>29</v>
      </c>
      <c r="J30" s="161" t="s">
        <v>54</v>
      </c>
      <c r="K30" s="115"/>
      <c r="L30" s="335" t="s">
        <v>107</v>
      </c>
      <c r="M30" s="326">
        <v>91792</v>
      </c>
      <c r="N30" s="89">
        <f>SUM(H44)</f>
        <v>101559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</v>
      </c>
      <c r="C31" s="43">
        <f t="shared" si="5"/>
        <v>1646</v>
      </c>
      <c r="D31" s="98">
        <f t="shared" si="6"/>
        <v>537</v>
      </c>
      <c r="E31" s="56">
        <f t="shared" si="3"/>
        <v>134.58708094848731</v>
      </c>
      <c r="F31" s="63">
        <f t="shared" si="4"/>
        <v>306.5176908752328</v>
      </c>
      <c r="G31" s="75"/>
      <c r="H31" s="88">
        <v>5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101559</v>
      </c>
      <c r="D32" s="67">
        <f>SUM(L14)</f>
        <v>85652</v>
      </c>
      <c r="E32" s="68">
        <f>SUM(N30/M30*100)</f>
        <v>110.64036081575736</v>
      </c>
      <c r="F32" s="63">
        <f t="shared" si="4"/>
        <v>118.57166207444077</v>
      </c>
      <c r="G32" s="71"/>
      <c r="H32" s="89">
        <v>5</v>
      </c>
      <c r="I32" s="3">
        <v>32</v>
      </c>
      <c r="J32" s="161" t="s">
        <v>35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3</v>
      </c>
      <c r="I33" s="3">
        <v>2</v>
      </c>
      <c r="J33" s="161" t="s">
        <v>6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3</v>
      </c>
      <c r="J34" s="161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410">
        <v>0</v>
      </c>
      <c r="I35" s="3">
        <v>7</v>
      </c>
      <c r="J35" s="161" t="s">
        <v>14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101559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199</v>
      </c>
      <c r="I48" s="3"/>
      <c r="J48" s="179" t="s">
        <v>104</v>
      </c>
      <c r="K48" s="81"/>
      <c r="L48" s="299" t="s">
        <v>203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382058</v>
      </c>
      <c r="I50" s="161">
        <v>17</v>
      </c>
      <c r="J50" s="161" t="s">
        <v>21</v>
      </c>
      <c r="K50" s="124">
        <f>SUM(I50)</f>
        <v>17</v>
      </c>
      <c r="L50" s="300">
        <v>283305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69878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94040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22888</v>
      </c>
      <c r="I52" s="161">
        <v>16</v>
      </c>
      <c r="J52" s="161" t="s">
        <v>3</v>
      </c>
      <c r="K52" s="124">
        <f t="shared" si="7"/>
        <v>16</v>
      </c>
      <c r="L52" s="300">
        <v>26912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17547</v>
      </c>
      <c r="I53" s="161">
        <v>37</v>
      </c>
      <c r="J53" s="161" t="s">
        <v>37</v>
      </c>
      <c r="K53" s="124">
        <f t="shared" si="7"/>
        <v>37</v>
      </c>
      <c r="L53" s="300">
        <v>8991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60" t="s">
        <v>52</v>
      </c>
      <c r="H54" s="88">
        <v>16319</v>
      </c>
      <c r="I54" s="161">
        <v>26</v>
      </c>
      <c r="J54" s="161" t="s">
        <v>30</v>
      </c>
      <c r="K54" s="124">
        <f t="shared" si="7"/>
        <v>26</v>
      </c>
      <c r="L54" s="300">
        <v>18097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382058</v>
      </c>
      <c r="D55" s="5">
        <f t="shared" ref="D55:D64" si="8">SUM(L50)</f>
        <v>283305</v>
      </c>
      <c r="E55" s="52">
        <f>SUM(N66/M66*100)</f>
        <v>117.50749688590894</v>
      </c>
      <c r="F55" s="52">
        <f t="shared" ref="F55:F65" si="9">SUM(C55/D55*100)</f>
        <v>134.85748574857485</v>
      </c>
      <c r="G55" s="62"/>
      <c r="H55" s="88">
        <v>15081</v>
      </c>
      <c r="I55" s="161">
        <v>40</v>
      </c>
      <c r="J55" s="161" t="s">
        <v>2</v>
      </c>
      <c r="K55" s="124">
        <f t="shared" si="7"/>
        <v>40</v>
      </c>
      <c r="L55" s="300">
        <v>10466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69878</v>
      </c>
      <c r="D56" s="5">
        <f t="shared" si="8"/>
        <v>94040</v>
      </c>
      <c r="E56" s="52">
        <f t="shared" ref="E56:E65" si="11">SUM(N67/M67*100)</f>
        <v>93.792196287397829</v>
      </c>
      <c r="F56" s="52">
        <f t="shared" si="9"/>
        <v>74.306678009357725</v>
      </c>
      <c r="G56" s="62"/>
      <c r="H56" s="88">
        <v>13227</v>
      </c>
      <c r="I56" s="161">
        <v>24</v>
      </c>
      <c r="J56" s="161" t="s">
        <v>28</v>
      </c>
      <c r="K56" s="124">
        <f t="shared" si="7"/>
        <v>24</v>
      </c>
      <c r="L56" s="300">
        <v>12311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22888</v>
      </c>
      <c r="D57" s="5">
        <f t="shared" si="8"/>
        <v>26912</v>
      </c>
      <c r="E57" s="52">
        <f t="shared" si="11"/>
        <v>106.72386459013336</v>
      </c>
      <c r="F57" s="52">
        <f t="shared" si="9"/>
        <v>85.047562425683708</v>
      </c>
      <c r="G57" s="62"/>
      <c r="H57" s="292">
        <v>9077</v>
      </c>
      <c r="I57" s="161">
        <v>25</v>
      </c>
      <c r="J57" s="161" t="s">
        <v>29</v>
      </c>
      <c r="K57" s="124">
        <f t="shared" si="7"/>
        <v>25</v>
      </c>
      <c r="L57" s="300">
        <v>9817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37</v>
      </c>
      <c r="C58" s="43">
        <f t="shared" si="10"/>
        <v>17547</v>
      </c>
      <c r="D58" s="5">
        <f t="shared" si="8"/>
        <v>8991</v>
      </c>
      <c r="E58" s="52">
        <f t="shared" si="11"/>
        <v>214.48478181151449</v>
      </c>
      <c r="F58" s="52">
        <f t="shared" si="9"/>
        <v>195.16182849516184</v>
      </c>
      <c r="G58" s="62"/>
      <c r="H58" s="379">
        <v>8076</v>
      </c>
      <c r="I58" s="163">
        <v>38</v>
      </c>
      <c r="J58" s="163" t="s">
        <v>38</v>
      </c>
      <c r="K58" s="124">
        <f t="shared" si="7"/>
        <v>38</v>
      </c>
      <c r="L58" s="298">
        <v>14894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30</v>
      </c>
      <c r="C59" s="43">
        <f t="shared" si="10"/>
        <v>16319</v>
      </c>
      <c r="D59" s="5">
        <f t="shared" si="8"/>
        <v>18097</v>
      </c>
      <c r="E59" s="52">
        <f t="shared" si="11"/>
        <v>105.1956423644685</v>
      </c>
      <c r="F59" s="52">
        <f t="shared" si="9"/>
        <v>90.175167154777043</v>
      </c>
      <c r="G59" s="72"/>
      <c r="H59" s="379">
        <v>7616</v>
      </c>
      <c r="I59" s="163">
        <v>33</v>
      </c>
      <c r="J59" s="163" t="s">
        <v>0</v>
      </c>
      <c r="K59" s="124">
        <f t="shared" si="7"/>
        <v>33</v>
      </c>
      <c r="L59" s="298">
        <v>6463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</v>
      </c>
      <c r="C60" s="43">
        <f t="shared" si="10"/>
        <v>15081</v>
      </c>
      <c r="D60" s="5">
        <f t="shared" si="8"/>
        <v>10466</v>
      </c>
      <c r="E60" s="52">
        <f t="shared" si="11"/>
        <v>96.376533742331276</v>
      </c>
      <c r="F60" s="52">
        <f t="shared" si="9"/>
        <v>144.0951652971527</v>
      </c>
      <c r="G60" s="62"/>
      <c r="H60" s="386">
        <v>5012</v>
      </c>
      <c r="I60" s="223">
        <v>34</v>
      </c>
      <c r="J60" s="223" t="s">
        <v>1</v>
      </c>
      <c r="K60" s="81" t="s">
        <v>8</v>
      </c>
      <c r="L60" s="413">
        <v>504161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13227</v>
      </c>
      <c r="D61" s="5">
        <f t="shared" si="8"/>
        <v>12311</v>
      </c>
      <c r="E61" s="52">
        <f t="shared" si="11"/>
        <v>105.92616320973814</v>
      </c>
      <c r="F61" s="52">
        <f t="shared" si="9"/>
        <v>107.44050036552677</v>
      </c>
      <c r="G61" s="62"/>
      <c r="H61" s="195">
        <v>4214</v>
      </c>
      <c r="I61" s="161">
        <v>1</v>
      </c>
      <c r="J61" s="161" t="s">
        <v>4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9077</v>
      </c>
      <c r="D62" s="5">
        <f t="shared" si="8"/>
        <v>9817</v>
      </c>
      <c r="E62" s="52">
        <f t="shared" si="11"/>
        <v>101.87429854096521</v>
      </c>
      <c r="F62" s="52">
        <f t="shared" si="9"/>
        <v>92.462055617805845</v>
      </c>
      <c r="G62" s="73"/>
      <c r="H62" s="88">
        <v>2579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38</v>
      </c>
      <c r="C63" s="43">
        <f t="shared" si="10"/>
        <v>8076</v>
      </c>
      <c r="D63" s="5">
        <f t="shared" si="8"/>
        <v>14894</v>
      </c>
      <c r="E63" s="52">
        <f t="shared" si="11"/>
        <v>108.50463522773074</v>
      </c>
      <c r="F63" s="52">
        <f t="shared" si="9"/>
        <v>54.223177118302665</v>
      </c>
      <c r="G63" s="72"/>
      <c r="H63" s="88">
        <v>2325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7616</v>
      </c>
      <c r="D64" s="5">
        <f t="shared" si="8"/>
        <v>6463</v>
      </c>
      <c r="E64" s="57">
        <f t="shared" si="11"/>
        <v>69.192332152266744</v>
      </c>
      <c r="F64" s="52">
        <f t="shared" si="9"/>
        <v>117.84001237815257</v>
      </c>
      <c r="G64" s="75"/>
      <c r="H64" s="123">
        <v>1970</v>
      </c>
      <c r="I64" s="161">
        <v>30</v>
      </c>
      <c r="J64" s="161" t="s">
        <v>98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582660</v>
      </c>
      <c r="D65" s="67">
        <f>SUM(L60)</f>
        <v>504161</v>
      </c>
      <c r="E65" s="70">
        <f t="shared" si="11"/>
        <v>112.38412665347359</v>
      </c>
      <c r="F65" s="70">
        <f t="shared" si="9"/>
        <v>115.57022459095407</v>
      </c>
      <c r="G65" s="71"/>
      <c r="H65" s="89">
        <v>1532</v>
      </c>
      <c r="I65" s="161">
        <v>39</v>
      </c>
      <c r="J65" s="161" t="s">
        <v>39</v>
      </c>
      <c r="L65" s="192" t="s">
        <v>104</v>
      </c>
      <c r="M65" s="142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960</v>
      </c>
      <c r="I66" s="161">
        <v>21</v>
      </c>
      <c r="J66" s="161" t="s">
        <v>25</v>
      </c>
      <c r="K66" s="117">
        <f>SUM(I50)</f>
        <v>17</v>
      </c>
      <c r="L66" s="161" t="s">
        <v>21</v>
      </c>
      <c r="M66" s="311">
        <v>325135</v>
      </c>
      <c r="N66" s="89">
        <f>SUM(H50)</f>
        <v>382058</v>
      </c>
      <c r="R66" s="48"/>
      <c r="S66" s="26"/>
      <c r="T66" s="26"/>
      <c r="U66" s="26"/>
      <c r="V66" s="26"/>
    </row>
    <row r="67" spans="1:22" ht="13.5" customHeight="1" x14ac:dyDescent="0.15">
      <c r="H67" s="88">
        <v>916</v>
      </c>
      <c r="I67" s="161">
        <v>29</v>
      </c>
      <c r="J67" s="161" t="s">
        <v>54</v>
      </c>
      <c r="K67" s="117">
        <f t="shared" ref="K67:K75" si="12">SUM(I51)</f>
        <v>36</v>
      </c>
      <c r="L67" s="161" t="s">
        <v>5</v>
      </c>
      <c r="M67" s="309">
        <v>74503</v>
      </c>
      <c r="N67" s="89">
        <f t="shared" ref="N67:N75" si="13">SUM(H51)</f>
        <v>69878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292">
        <v>845</v>
      </c>
      <c r="I68" s="161">
        <v>35</v>
      </c>
      <c r="J68" s="161" t="s">
        <v>36</v>
      </c>
      <c r="K68" s="117">
        <f t="shared" si="12"/>
        <v>16</v>
      </c>
      <c r="L68" s="161" t="s">
        <v>3</v>
      </c>
      <c r="M68" s="309">
        <v>21446</v>
      </c>
      <c r="N68" s="89">
        <f t="shared" si="13"/>
        <v>22888</v>
      </c>
      <c r="R68" s="48"/>
      <c r="S68" s="26"/>
      <c r="T68" s="26"/>
      <c r="U68" s="26"/>
      <c r="V68" s="26"/>
    </row>
    <row r="69" spans="1:22" ht="13.5" customHeight="1" x14ac:dyDescent="0.15">
      <c r="H69" s="88">
        <v>243</v>
      </c>
      <c r="I69" s="161">
        <v>13</v>
      </c>
      <c r="J69" s="161" t="s">
        <v>7</v>
      </c>
      <c r="K69" s="117">
        <f t="shared" si="12"/>
        <v>37</v>
      </c>
      <c r="L69" s="161" t="s">
        <v>37</v>
      </c>
      <c r="M69" s="309">
        <v>8181</v>
      </c>
      <c r="N69" s="89">
        <f t="shared" si="13"/>
        <v>17547</v>
      </c>
      <c r="R69" s="48"/>
      <c r="S69" s="26"/>
      <c r="T69" s="26"/>
      <c r="U69" s="26"/>
      <c r="V69" s="26"/>
    </row>
    <row r="70" spans="1:22" ht="13.5" customHeight="1" x14ac:dyDescent="0.15">
      <c r="H70" s="292">
        <v>80</v>
      </c>
      <c r="I70" s="161">
        <v>9</v>
      </c>
      <c r="J70" s="3" t="s">
        <v>164</v>
      </c>
      <c r="K70" s="117">
        <f t="shared" si="12"/>
        <v>26</v>
      </c>
      <c r="L70" s="161" t="s">
        <v>30</v>
      </c>
      <c r="M70" s="309">
        <v>15513</v>
      </c>
      <c r="N70" s="89">
        <f t="shared" si="13"/>
        <v>16319</v>
      </c>
      <c r="R70" s="48"/>
      <c r="S70" s="26"/>
      <c r="T70" s="26"/>
      <c r="U70" s="26"/>
      <c r="V70" s="26"/>
    </row>
    <row r="71" spans="1:22" ht="13.5" customHeight="1" x14ac:dyDescent="0.15">
      <c r="H71" s="88">
        <v>68</v>
      </c>
      <c r="I71" s="161">
        <v>28</v>
      </c>
      <c r="J71" s="161" t="s">
        <v>32</v>
      </c>
      <c r="K71" s="117">
        <f t="shared" si="12"/>
        <v>40</v>
      </c>
      <c r="L71" s="161" t="s">
        <v>2</v>
      </c>
      <c r="M71" s="309">
        <v>15648</v>
      </c>
      <c r="N71" s="89">
        <f t="shared" si="13"/>
        <v>15081</v>
      </c>
      <c r="R71" s="48"/>
      <c r="S71" s="26"/>
      <c r="T71" s="26"/>
      <c r="U71" s="26"/>
      <c r="V71" s="26"/>
    </row>
    <row r="72" spans="1:22" ht="13.5" customHeight="1" x14ac:dyDescent="0.15">
      <c r="H72" s="88">
        <v>55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12487</v>
      </c>
      <c r="N72" s="89">
        <f t="shared" si="13"/>
        <v>13227</v>
      </c>
      <c r="R72" s="48"/>
      <c r="S72" s="26"/>
      <c r="T72" s="26"/>
      <c r="U72" s="26"/>
      <c r="V72" s="26"/>
    </row>
    <row r="73" spans="1:22" ht="13.5" customHeight="1" x14ac:dyDescent="0.15">
      <c r="H73" s="88">
        <v>38</v>
      </c>
      <c r="I73" s="161">
        <v>4</v>
      </c>
      <c r="J73" s="161" t="s">
        <v>11</v>
      </c>
      <c r="K73" s="117">
        <f t="shared" si="12"/>
        <v>25</v>
      </c>
      <c r="L73" s="161" t="s">
        <v>29</v>
      </c>
      <c r="M73" s="309">
        <v>8910</v>
      </c>
      <c r="N73" s="89">
        <f t="shared" si="13"/>
        <v>9077</v>
      </c>
      <c r="R73" s="48"/>
      <c r="S73" s="26"/>
      <c r="T73" s="26"/>
      <c r="U73" s="26"/>
      <c r="V73" s="26"/>
    </row>
    <row r="74" spans="1:22" ht="13.5" customHeight="1" x14ac:dyDescent="0.15">
      <c r="H74" s="88">
        <v>28</v>
      </c>
      <c r="I74" s="161">
        <v>23</v>
      </c>
      <c r="J74" s="161" t="s">
        <v>27</v>
      </c>
      <c r="K74" s="117">
        <f t="shared" si="12"/>
        <v>38</v>
      </c>
      <c r="L74" s="163" t="s">
        <v>38</v>
      </c>
      <c r="M74" s="310">
        <v>7443</v>
      </c>
      <c r="N74" s="89">
        <f t="shared" si="13"/>
        <v>8076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11</v>
      </c>
      <c r="I75" s="161">
        <v>11</v>
      </c>
      <c r="J75" s="161" t="s">
        <v>17</v>
      </c>
      <c r="K75" s="117">
        <f t="shared" si="12"/>
        <v>33</v>
      </c>
      <c r="L75" s="163" t="s">
        <v>0</v>
      </c>
      <c r="M75" s="310">
        <v>11007</v>
      </c>
      <c r="N75" s="167">
        <f t="shared" si="13"/>
        <v>7616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11</v>
      </c>
      <c r="I76" s="161">
        <v>22</v>
      </c>
      <c r="J76" s="161" t="s">
        <v>26</v>
      </c>
      <c r="K76" s="3"/>
      <c r="L76" s="335" t="s">
        <v>107</v>
      </c>
      <c r="M76" s="340">
        <v>518454</v>
      </c>
      <c r="N76" s="172">
        <f>SUM(H90)</f>
        <v>582660</v>
      </c>
      <c r="R76" s="48"/>
      <c r="S76" s="26"/>
      <c r="T76" s="26"/>
      <c r="U76" s="26"/>
      <c r="V76" s="26"/>
    </row>
    <row r="77" spans="1:22" ht="13.5" customHeight="1" x14ac:dyDescent="0.15">
      <c r="H77" s="88">
        <v>6</v>
      </c>
      <c r="I77" s="161">
        <v>18</v>
      </c>
      <c r="J77" s="161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0</v>
      </c>
      <c r="I78" s="161">
        <v>2</v>
      </c>
      <c r="J78" s="161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582660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9" sqref="N5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218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195</v>
      </c>
      <c r="O1" s="405"/>
      <c r="Q1" s="282" t="s">
        <v>187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453523</v>
      </c>
      <c r="K3" s="198">
        <v>1</v>
      </c>
      <c r="L3" s="3">
        <f>SUM(H3)</f>
        <v>17</v>
      </c>
      <c r="M3" s="161" t="s">
        <v>21</v>
      </c>
      <c r="N3" s="13">
        <f>SUM(J3)</f>
        <v>453523</v>
      </c>
      <c r="O3" s="3">
        <f>SUM(H3)</f>
        <v>17</v>
      </c>
      <c r="P3" s="161" t="s">
        <v>21</v>
      </c>
      <c r="Q3" s="199">
        <v>308947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147491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147491</v>
      </c>
      <c r="O4" s="3">
        <f t="shared" ref="O4:O12" si="2">SUM(H4)</f>
        <v>26</v>
      </c>
      <c r="P4" s="161" t="s">
        <v>30</v>
      </c>
      <c r="Q4" s="86">
        <v>142162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119554</v>
      </c>
      <c r="K5" s="198">
        <v>3</v>
      </c>
      <c r="L5" s="3">
        <f t="shared" si="0"/>
        <v>36</v>
      </c>
      <c r="M5" s="161" t="s">
        <v>5</v>
      </c>
      <c r="N5" s="13">
        <f t="shared" si="1"/>
        <v>119554</v>
      </c>
      <c r="O5" s="3">
        <f t="shared" si="2"/>
        <v>36</v>
      </c>
      <c r="P5" s="161" t="s">
        <v>5</v>
      </c>
      <c r="Q5" s="86">
        <v>135023</v>
      </c>
    </row>
    <row r="6" spans="1:19" ht="13.5" customHeight="1" x14ac:dyDescent="0.15">
      <c r="H6" s="3">
        <v>31</v>
      </c>
      <c r="I6" s="161" t="s">
        <v>64</v>
      </c>
      <c r="J6" s="220">
        <v>92314</v>
      </c>
      <c r="K6" s="198">
        <v>4</v>
      </c>
      <c r="L6" s="3">
        <f t="shared" si="0"/>
        <v>31</v>
      </c>
      <c r="M6" s="161" t="s">
        <v>64</v>
      </c>
      <c r="N6" s="13">
        <f t="shared" si="1"/>
        <v>92314</v>
      </c>
      <c r="O6" s="3">
        <f t="shared" si="2"/>
        <v>31</v>
      </c>
      <c r="P6" s="161" t="s">
        <v>64</v>
      </c>
      <c r="Q6" s="86">
        <v>71389</v>
      </c>
    </row>
    <row r="7" spans="1:19" ht="13.5" customHeight="1" x14ac:dyDescent="0.15">
      <c r="H7" s="3">
        <v>33</v>
      </c>
      <c r="I7" s="161" t="s">
        <v>0</v>
      </c>
      <c r="J7" s="220">
        <v>72292</v>
      </c>
      <c r="K7" s="198">
        <v>5</v>
      </c>
      <c r="L7" s="3">
        <f t="shared" si="0"/>
        <v>33</v>
      </c>
      <c r="M7" s="161" t="s">
        <v>0</v>
      </c>
      <c r="N7" s="13">
        <f t="shared" si="1"/>
        <v>72292</v>
      </c>
      <c r="O7" s="3">
        <f t="shared" si="2"/>
        <v>33</v>
      </c>
      <c r="P7" s="161" t="s">
        <v>0</v>
      </c>
      <c r="Q7" s="86">
        <v>68407</v>
      </c>
    </row>
    <row r="8" spans="1:19" ht="13.5" customHeight="1" x14ac:dyDescent="0.15">
      <c r="H8" s="3">
        <v>34</v>
      </c>
      <c r="I8" s="161" t="s">
        <v>1</v>
      </c>
      <c r="J8" s="13">
        <v>71179</v>
      </c>
      <c r="K8" s="198">
        <v>6</v>
      </c>
      <c r="L8" s="3">
        <f t="shared" si="0"/>
        <v>34</v>
      </c>
      <c r="M8" s="161" t="s">
        <v>1</v>
      </c>
      <c r="N8" s="13">
        <f t="shared" si="1"/>
        <v>71179</v>
      </c>
      <c r="O8" s="3">
        <f t="shared" si="2"/>
        <v>34</v>
      </c>
      <c r="P8" s="161" t="s">
        <v>1</v>
      </c>
      <c r="Q8" s="86">
        <v>65248</v>
      </c>
    </row>
    <row r="9" spans="1:19" ht="13.5" customHeight="1" x14ac:dyDescent="0.15">
      <c r="H9" s="77">
        <v>40</v>
      </c>
      <c r="I9" s="163" t="s">
        <v>2</v>
      </c>
      <c r="J9" s="13">
        <v>68381</v>
      </c>
      <c r="K9" s="198">
        <v>7</v>
      </c>
      <c r="L9" s="3">
        <f t="shared" si="0"/>
        <v>40</v>
      </c>
      <c r="M9" s="163" t="s">
        <v>2</v>
      </c>
      <c r="N9" s="13">
        <f t="shared" si="1"/>
        <v>68381</v>
      </c>
      <c r="O9" s="3">
        <f t="shared" si="2"/>
        <v>40</v>
      </c>
      <c r="P9" s="163" t="s">
        <v>2</v>
      </c>
      <c r="Q9" s="86">
        <v>59424</v>
      </c>
    </row>
    <row r="10" spans="1:19" ht="13.5" customHeight="1" x14ac:dyDescent="0.15">
      <c r="H10" s="3">
        <v>16</v>
      </c>
      <c r="I10" s="161" t="s">
        <v>3</v>
      </c>
      <c r="J10" s="13">
        <v>61237</v>
      </c>
      <c r="K10" s="198">
        <v>8</v>
      </c>
      <c r="L10" s="3">
        <f t="shared" si="0"/>
        <v>16</v>
      </c>
      <c r="M10" s="161" t="s">
        <v>3</v>
      </c>
      <c r="N10" s="13">
        <f t="shared" si="1"/>
        <v>61237</v>
      </c>
      <c r="O10" s="3">
        <f t="shared" si="2"/>
        <v>16</v>
      </c>
      <c r="P10" s="161" t="s">
        <v>3</v>
      </c>
      <c r="Q10" s="86">
        <v>69718</v>
      </c>
    </row>
    <row r="11" spans="1:19" ht="13.5" customHeight="1" x14ac:dyDescent="0.15">
      <c r="H11" s="14">
        <v>25</v>
      </c>
      <c r="I11" s="163" t="s">
        <v>29</v>
      </c>
      <c r="J11" s="13">
        <v>54121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54121</v>
      </c>
      <c r="O11" s="3">
        <f t="shared" si="2"/>
        <v>25</v>
      </c>
      <c r="P11" s="163" t="s">
        <v>29</v>
      </c>
      <c r="Q11" s="86">
        <v>42576</v>
      </c>
    </row>
    <row r="12" spans="1:19" ht="13.5" customHeight="1" thickBot="1" x14ac:dyDescent="0.2">
      <c r="H12" s="274">
        <v>2</v>
      </c>
      <c r="I12" s="380" t="s">
        <v>6</v>
      </c>
      <c r="J12" s="423">
        <v>54111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54111</v>
      </c>
      <c r="O12" s="14">
        <f t="shared" si="2"/>
        <v>2</v>
      </c>
      <c r="P12" s="380" t="s">
        <v>6</v>
      </c>
      <c r="Q12" s="200">
        <v>54550</v>
      </c>
    </row>
    <row r="13" spans="1:19" ht="13.5" customHeight="1" thickTop="1" thickBot="1" x14ac:dyDescent="0.2">
      <c r="H13" s="122">
        <v>13</v>
      </c>
      <c r="I13" s="175" t="s">
        <v>7</v>
      </c>
      <c r="J13" s="425">
        <v>50454</v>
      </c>
      <c r="K13" s="104"/>
      <c r="L13" s="78"/>
      <c r="M13" s="164"/>
      <c r="N13" s="339">
        <f>SUM(J43)</f>
        <v>1534189</v>
      </c>
      <c r="O13" s="3"/>
      <c r="P13" s="273" t="s">
        <v>8</v>
      </c>
      <c r="Q13" s="201">
        <v>1379576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46177</v>
      </c>
      <c r="K14" s="104"/>
      <c r="L14" s="26"/>
      <c r="N14" t="s">
        <v>59</v>
      </c>
      <c r="O14"/>
    </row>
    <row r="15" spans="1:19" ht="13.5" customHeight="1" x14ac:dyDescent="0.15">
      <c r="H15" s="3">
        <v>24</v>
      </c>
      <c r="I15" s="161" t="s">
        <v>28</v>
      </c>
      <c r="J15" s="13">
        <v>38894</v>
      </c>
      <c r="K15" s="104"/>
      <c r="L15" s="26"/>
      <c r="M15" t="s">
        <v>196</v>
      </c>
      <c r="N15" s="15"/>
      <c r="O15"/>
      <c r="P15" t="s">
        <v>197</v>
      </c>
      <c r="Q15" s="85" t="s">
        <v>184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27980</v>
      </c>
      <c r="K16" s="104"/>
      <c r="L16" s="3">
        <f>SUM(L3)</f>
        <v>17</v>
      </c>
      <c r="M16" s="13">
        <f>SUM(N3)</f>
        <v>453523</v>
      </c>
      <c r="N16" s="161" t="s">
        <v>21</v>
      </c>
      <c r="O16" s="3">
        <f>SUM(O3)</f>
        <v>17</v>
      </c>
      <c r="P16" s="13">
        <f>SUM(M16)</f>
        <v>453523</v>
      </c>
      <c r="Q16" s="278">
        <v>452339</v>
      </c>
      <c r="R16" s="79"/>
    </row>
    <row r="17" spans="2:20" ht="13.5" customHeight="1" x14ac:dyDescent="0.15">
      <c r="C17" s="15"/>
      <c r="E17" s="17"/>
      <c r="H17" s="3">
        <v>1</v>
      </c>
      <c r="I17" s="161" t="s">
        <v>4</v>
      </c>
      <c r="J17" s="13">
        <v>24093</v>
      </c>
      <c r="K17" s="104"/>
      <c r="L17" s="3">
        <f t="shared" ref="L17:L25" si="3">SUM(L4)</f>
        <v>26</v>
      </c>
      <c r="M17" s="13">
        <f t="shared" ref="M17:M25" si="4">SUM(N4)</f>
        <v>147491</v>
      </c>
      <c r="N17" s="161" t="s">
        <v>30</v>
      </c>
      <c r="O17" s="3">
        <f t="shared" ref="O17:O25" si="5">SUM(O4)</f>
        <v>26</v>
      </c>
      <c r="P17" s="13">
        <f t="shared" ref="P17:P25" si="6">SUM(M17)</f>
        <v>147491</v>
      </c>
      <c r="Q17" s="279">
        <v>143124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164</v>
      </c>
      <c r="J18" s="137">
        <v>20170</v>
      </c>
      <c r="K18" s="104"/>
      <c r="L18" s="3">
        <f t="shared" si="3"/>
        <v>36</v>
      </c>
      <c r="M18" s="13">
        <f t="shared" si="4"/>
        <v>119554</v>
      </c>
      <c r="N18" s="161" t="s">
        <v>5</v>
      </c>
      <c r="O18" s="3">
        <f t="shared" si="5"/>
        <v>36</v>
      </c>
      <c r="P18" s="13">
        <f t="shared" si="6"/>
        <v>119554</v>
      </c>
      <c r="Q18" s="279">
        <v>115006</v>
      </c>
      <c r="R18" s="79"/>
      <c r="S18" s="112"/>
    </row>
    <row r="19" spans="2:20" ht="13.5" customHeight="1" x14ac:dyDescent="0.15">
      <c r="C19" s="15"/>
      <c r="E19" s="17"/>
      <c r="H19" s="3">
        <v>3</v>
      </c>
      <c r="I19" s="161" t="s">
        <v>10</v>
      </c>
      <c r="J19" s="13">
        <v>19563</v>
      </c>
      <c r="L19" s="3">
        <f t="shared" si="3"/>
        <v>31</v>
      </c>
      <c r="M19" s="13">
        <f t="shared" si="4"/>
        <v>92314</v>
      </c>
      <c r="N19" s="161" t="s">
        <v>64</v>
      </c>
      <c r="O19" s="3">
        <f t="shared" si="5"/>
        <v>31</v>
      </c>
      <c r="P19" s="13">
        <f t="shared" si="6"/>
        <v>92314</v>
      </c>
      <c r="Q19" s="279">
        <v>94617</v>
      </c>
      <c r="R19" s="79"/>
      <c r="S19" s="125"/>
    </row>
    <row r="20" spans="2:20" ht="13.5" customHeight="1" x14ac:dyDescent="0.15">
      <c r="B20" s="18"/>
      <c r="C20" s="15"/>
      <c r="E20" s="17"/>
      <c r="H20" s="3">
        <v>14</v>
      </c>
      <c r="I20" s="161" t="s">
        <v>19</v>
      </c>
      <c r="J20" s="13">
        <v>17713</v>
      </c>
      <c r="L20" s="3">
        <f t="shared" si="3"/>
        <v>33</v>
      </c>
      <c r="M20" s="13">
        <f t="shared" si="4"/>
        <v>72292</v>
      </c>
      <c r="N20" s="161" t="s">
        <v>0</v>
      </c>
      <c r="O20" s="3">
        <f t="shared" si="5"/>
        <v>33</v>
      </c>
      <c r="P20" s="13">
        <f t="shared" si="6"/>
        <v>72292</v>
      </c>
      <c r="Q20" s="279">
        <v>86839</v>
      </c>
      <c r="R20" s="79"/>
      <c r="S20" s="125"/>
    </row>
    <row r="21" spans="2:20" ht="13.5" customHeight="1" x14ac:dyDescent="0.15">
      <c r="B21" s="18"/>
      <c r="C21" s="15"/>
      <c r="E21" s="17"/>
      <c r="H21" s="3">
        <v>22</v>
      </c>
      <c r="I21" s="161" t="s">
        <v>26</v>
      </c>
      <c r="J21" s="13">
        <v>17364</v>
      </c>
      <c r="L21" s="3">
        <f t="shared" si="3"/>
        <v>34</v>
      </c>
      <c r="M21" s="13">
        <f t="shared" si="4"/>
        <v>71179</v>
      </c>
      <c r="N21" s="161" t="s">
        <v>1</v>
      </c>
      <c r="O21" s="3">
        <f t="shared" si="5"/>
        <v>34</v>
      </c>
      <c r="P21" s="13">
        <f t="shared" si="6"/>
        <v>71179</v>
      </c>
      <c r="Q21" s="279">
        <v>72045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20">
        <v>12490</v>
      </c>
      <c r="K22" s="15"/>
      <c r="L22" s="3">
        <f t="shared" si="3"/>
        <v>40</v>
      </c>
      <c r="M22" s="13">
        <f t="shared" si="4"/>
        <v>68381</v>
      </c>
      <c r="N22" s="163" t="s">
        <v>2</v>
      </c>
      <c r="O22" s="3">
        <f t="shared" si="5"/>
        <v>40</v>
      </c>
      <c r="P22" s="13">
        <f t="shared" si="6"/>
        <v>68381</v>
      </c>
      <c r="Q22" s="279">
        <v>65049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11456</v>
      </c>
      <c r="K23" s="15"/>
      <c r="L23" s="3">
        <f t="shared" si="3"/>
        <v>16</v>
      </c>
      <c r="M23" s="13">
        <f t="shared" si="4"/>
        <v>61237</v>
      </c>
      <c r="N23" s="161" t="s">
        <v>3</v>
      </c>
      <c r="O23" s="3">
        <f t="shared" si="5"/>
        <v>16</v>
      </c>
      <c r="P23" s="13">
        <f t="shared" si="6"/>
        <v>61237</v>
      </c>
      <c r="Q23" s="279">
        <v>64768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10192</v>
      </c>
      <c r="K24" s="15"/>
      <c r="L24" s="3">
        <f t="shared" si="3"/>
        <v>25</v>
      </c>
      <c r="M24" s="13">
        <f t="shared" si="4"/>
        <v>54121</v>
      </c>
      <c r="N24" s="163" t="s">
        <v>29</v>
      </c>
      <c r="O24" s="3">
        <f t="shared" si="5"/>
        <v>25</v>
      </c>
      <c r="P24" s="13">
        <f t="shared" si="6"/>
        <v>54121</v>
      </c>
      <c r="Q24" s="279">
        <v>55075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7950</v>
      </c>
      <c r="K25" s="15"/>
      <c r="L25" s="14">
        <f t="shared" si="3"/>
        <v>2</v>
      </c>
      <c r="M25" s="114">
        <f t="shared" si="4"/>
        <v>54111</v>
      </c>
      <c r="N25" s="380" t="s">
        <v>6</v>
      </c>
      <c r="O25" s="14">
        <f t="shared" si="5"/>
        <v>2</v>
      </c>
      <c r="P25" s="114">
        <f t="shared" si="6"/>
        <v>54111</v>
      </c>
      <c r="Q25" s="280">
        <v>51544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6455</v>
      </c>
      <c r="K26" s="15"/>
      <c r="L26" s="115"/>
      <c r="M26" s="162">
        <f>SUM(J43-(M16+M17+M18+M19+M20+M21+M22+M23+M24+M25))</f>
        <v>339986</v>
      </c>
      <c r="N26" s="221" t="s">
        <v>45</v>
      </c>
      <c r="O26" s="116"/>
      <c r="P26" s="162">
        <f>SUM(M26)</f>
        <v>339986</v>
      </c>
      <c r="Q26" s="162"/>
      <c r="R26" s="176">
        <v>1545478</v>
      </c>
      <c r="T26" s="28"/>
    </row>
    <row r="27" spans="2:20" ht="13.5" customHeight="1" x14ac:dyDescent="0.15">
      <c r="H27" s="3">
        <v>27</v>
      </c>
      <c r="I27" s="161" t="s">
        <v>31</v>
      </c>
      <c r="J27" s="137">
        <v>5228</v>
      </c>
      <c r="K27" s="15"/>
      <c r="M27" t="s">
        <v>188</v>
      </c>
      <c r="O27" s="111"/>
      <c r="P27" s="28" t="s">
        <v>189</v>
      </c>
    </row>
    <row r="28" spans="2:20" ht="13.5" customHeight="1" x14ac:dyDescent="0.15">
      <c r="G28" s="17"/>
      <c r="H28" s="3">
        <v>29</v>
      </c>
      <c r="I28" s="161" t="s">
        <v>54</v>
      </c>
      <c r="J28" s="13">
        <v>4814</v>
      </c>
      <c r="K28" s="15"/>
      <c r="M28" s="86">
        <f t="shared" ref="M28:M37" si="7">SUM(Q3)</f>
        <v>308947</v>
      </c>
      <c r="N28" s="161" t="s">
        <v>21</v>
      </c>
      <c r="O28" s="3">
        <f>SUM(L3)</f>
        <v>17</v>
      </c>
      <c r="P28" s="86">
        <f t="shared" ref="P28:P37" si="8">SUM(Q3)</f>
        <v>308947</v>
      </c>
    </row>
    <row r="29" spans="2:20" ht="13.5" customHeight="1" x14ac:dyDescent="0.15">
      <c r="H29" s="3">
        <v>12</v>
      </c>
      <c r="I29" s="161" t="s">
        <v>18</v>
      </c>
      <c r="J29" s="13">
        <v>3943</v>
      </c>
      <c r="K29" s="15"/>
      <c r="M29" s="86">
        <f t="shared" si="7"/>
        <v>142162</v>
      </c>
      <c r="N29" s="161" t="s">
        <v>30</v>
      </c>
      <c r="O29" s="3">
        <f t="shared" ref="O29:O37" si="9">SUM(L4)</f>
        <v>26</v>
      </c>
      <c r="P29" s="86">
        <f t="shared" si="8"/>
        <v>142162</v>
      </c>
    </row>
    <row r="30" spans="2:20" ht="13.5" customHeight="1" x14ac:dyDescent="0.15">
      <c r="H30" s="3">
        <v>10</v>
      </c>
      <c r="I30" s="161" t="s">
        <v>16</v>
      </c>
      <c r="J30" s="13">
        <v>2950</v>
      </c>
      <c r="K30" s="15"/>
      <c r="M30" s="86">
        <f t="shared" si="7"/>
        <v>135023</v>
      </c>
      <c r="N30" s="161" t="s">
        <v>5</v>
      </c>
      <c r="O30" s="3">
        <f t="shared" si="9"/>
        <v>36</v>
      </c>
      <c r="P30" s="86">
        <f t="shared" si="8"/>
        <v>135023</v>
      </c>
    </row>
    <row r="31" spans="2:20" ht="13.5" customHeight="1" x14ac:dyDescent="0.15">
      <c r="H31" s="3">
        <v>20</v>
      </c>
      <c r="I31" s="161" t="s">
        <v>24</v>
      </c>
      <c r="J31" s="13">
        <v>2893</v>
      </c>
      <c r="K31" s="15"/>
      <c r="M31" s="86">
        <f t="shared" si="7"/>
        <v>71389</v>
      </c>
      <c r="N31" s="161" t="s">
        <v>64</v>
      </c>
      <c r="O31" s="3">
        <f t="shared" si="9"/>
        <v>31</v>
      </c>
      <c r="P31" s="86">
        <f t="shared" si="8"/>
        <v>71389</v>
      </c>
    </row>
    <row r="32" spans="2:20" ht="13.5" customHeight="1" x14ac:dyDescent="0.15">
      <c r="H32" s="3">
        <v>39</v>
      </c>
      <c r="I32" s="161" t="s">
        <v>39</v>
      </c>
      <c r="J32" s="13">
        <v>2395</v>
      </c>
      <c r="K32" s="15"/>
      <c r="M32" s="86">
        <f t="shared" si="7"/>
        <v>68407</v>
      </c>
      <c r="N32" s="161" t="s">
        <v>0</v>
      </c>
      <c r="O32" s="3">
        <f t="shared" si="9"/>
        <v>33</v>
      </c>
      <c r="P32" s="86">
        <f t="shared" si="8"/>
        <v>68407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1675</v>
      </c>
      <c r="K33" s="15"/>
      <c r="M33" s="86">
        <f t="shared" si="7"/>
        <v>65248</v>
      </c>
      <c r="N33" s="161" t="s">
        <v>1</v>
      </c>
      <c r="O33" s="3">
        <f t="shared" si="9"/>
        <v>34</v>
      </c>
      <c r="P33" s="86">
        <f t="shared" si="8"/>
        <v>65248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1285</v>
      </c>
      <c r="K34" s="15"/>
      <c r="M34" s="86">
        <f t="shared" si="7"/>
        <v>59424</v>
      </c>
      <c r="N34" s="163" t="s">
        <v>2</v>
      </c>
      <c r="O34" s="3">
        <f t="shared" si="9"/>
        <v>40</v>
      </c>
      <c r="P34" s="86">
        <f t="shared" si="8"/>
        <v>59424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1186</v>
      </c>
      <c r="K35" s="15"/>
      <c r="M35" s="86">
        <f t="shared" si="7"/>
        <v>69718</v>
      </c>
      <c r="N35" s="161" t="s">
        <v>3</v>
      </c>
      <c r="O35" s="3">
        <f t="shared" si="9"/>
        <v>16</v>
      </c>
      <c r="P35" s="86">
        <f t="shared" si="8"/>
        <v>69718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658</v>
      </c>
      <c r="K36" s="15"/>
      <c r="M36" s="86">
        <f t="shared" si="7"/>
        <v>42576</v>
      </c>
      <c r="N36" s="163" t="s">
        <v>29</v>
      </c>
      <c r="O36" s="3">
        <f t="shared" si="9"/>
        <v>25</v>
      </c>
      <c r="P36" s="86">
        <f t="shared" si="8"/>
        <v>42576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592</v>
      </c>
      <c r="K37" s="15"/>
      <c r="M37" s="113">
        <f t="shared" si="7"/>
        <v>54550</v>
      </c>
      <c r="N37" s="380" t="s">
        <v>6</v>
      </c>
      <c r="O37" s="14">
        <f t="shared" si="9"/>
        <v>2</v>
      </c>
      <c r="P37" s="113">
        <f t="shared" si="8"/>
        <v>54550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481</v>
      </c>
      <c r="K38" s="15"/>
      <c r="M38" s="345">
        <f>SUM(Q13-(Q3+Q4+Q5+Q6+Q7+Q8+Q9+Q10+Q11+Q12))</f>
        <v>362132</v>
      </c>
      <c r="N38" s="414" t="s">
        <v>191</v>
      </c>
      <c r="O38" s="347"/>
      <c r="P38" s="348">
        <f>SUM(M38)</f>
        <v>362132</v>
      </c>
      <c r="U38" s="28"/>
    </row>
    <row r="39" spans="8:21" ht="13.5" customHeight="1" x14ac:dyDescent="0.15">
      <c r="H39" s="3">
        <v>7</v>
      </c>
      <c r="I39" s="161" t="s">
        <v>14</v>
      </c>
      <c r="J39" s="13">
        <v>361</v>
      </c>
      <c r="K39" s="15"/>
      <c r="P39" s="28"/>
    </row>
    <row r="40" spans="8:21" ht="13.5" customHeight="1" x14ac:dyDescent="0.15">
      <c r="H40" s="3">
        <v>5</v>
      </c>
      <c r="I40" s="161" t="s">
        <v>12</v>
      </c>
      <c r="J40" s="87">
        <v>328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246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1534189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205</v>
      </c>
      <c r="D52" s="8" t="s">
        <v>206</v>
      </c>
      <c r="E52" s="24" t="s">
        <v>43</v>
      </c>
      <c r="F52" s="23" t="s">
        <v>42</v>
      </c>
      <c r="G52" s="8" t="s">
        <v>176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453523</v>
      </c>
      <c r="D53" s="87">
        <f t="shared" ref="D53:D63" si="10">SUM(Q3)</f>
        <v>308947</v>
      </c>
      <c r="E53" s="80">
        <f t="shared" ref="E53:E62" si="11">SUM(P16/Q16*100)</f>
        <v>100.26175058971259</v>
      </c>
      <c r="F53" s="20">
        <f t="shared" ref="F53:F63" si="12">SUM(C53/D53*100)</f>
        <v>146.79637607745016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147491</v>
      </c>
      <c r="D54" s="87">
        <f t="shared" si="10"/>
        <v>142162</v>
      </c>
      <c r="E54" s="80">
        <f t="shared" si="11"/>
        <v>103.05120035773176</v>
      </c>
      <c r="F54" s="400">
        <f t="shared" si="12"/>
        <v>103.7485403975746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119554</v>
      </c>
      <c r="D55" s="87">
        <f t="shared" si="10"/>
        <v>135023</v>
      </c>
      <c r="E55" s="80">
        <f t="shared" si="11"/>
        <v>103.95457628297653</v>
      </c>
      <c r="F55" s="20">
        <f t="shared" si="12"/>
        <v>88.543433340986354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64</v>
      </c>
      <c r="C56" s="417">
        <f t="shared" si="13"/>
        <v>92314</v>
      </c>
      <c r="D56" s="87">
        <f t="shared" si="10"/>
        <v>71389</v>
      </c>
      <c r="E56" s="80">
        <f t="shared" si="11"/>
        <v>97.565976515848106</v>
      </c>
      <c r="F56" s="20">
        <f t="shared" si="12"/>
        <v>129.31123842608804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0</v>
      </c>
      <c r="C57" s="417">
        <f t="shared" si="13"/>
        <v>72292</v>
      </c>
      <c r="D57" s="87">
        <f t="shared" si="10"/>
        <v>68407</v>
      </c>
      <c r="E57" s="80">
        <f t="shared" si="11"/>
        <v>83.248310091088101</v>
      </c>
      <c r="F57" s="20">
        <f t="shared" si="12"/>
        <v>105.67924335228851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1</v>
      </c>
      <c r="C58" s="417">
        <f t="shared" si="13"/>
        <v>71179</v>
      </c>
      <c r="D58" s="87">
        <f t="shared" si="10"/>
        <v>65248</v>
      </c>
      <c r="E58" s="80">
        <f t="shared" si="11"/>
        <v>98.797973488791726</v>
      </c>
      <c r="F58" s="20">
        <f t="shared" si="12"/>
        <v>109.08993379107406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68381</v>
      </c>
      <c r="D59" s="87">
        <f t="shared" si="10"/>
        <v>59424</v>
      </c>
      <c r="E59" s="80">
        <f t="shared" si="11"/>
        <v>105.12229242570984</v>
      </c>
      <c r="F59" s="20">
        <f t="shared" si="12"/>
        <v>115.07303446418955</v>
      </c>
      <c r="G59" s="21"/>
    </row>
    <row r="60" spans="1:19" ht="13.5" customHeight="1" x14ac:dyDescent="0.15">
      <c r="A60" s="9">
        <v>8</v>
      </c>
      <c r="B60" s="161" t="s">
        <v>3</v>
      </c>
      <c r="C60" s="417">
        <f t="shared" si="13"/>
        <v>61237</v>
      </c>
      <c r="D60" s="87">
        <f t="shared" si="10"/>
        <v>69718</v>
      </c>
      <c r="E60" s="80">
        <f t="shared" si="11"/>
        <v>94.548233695652172</v>
      </c>
      <c r="F60" s="20">
        <f t="shared" si="12"/>
        <v>87.835279267907865</v>
      </c>
      <c r="G60" s="21"/>
    </row>
    <row r="61" spans="1:19" ht="13.5" customHeight="1" x14ac:dyDescent="0.15">
      <c r="A61" s="9">
        <v>9</v>
      </c>
      <c r="B61" s="163" t="s">
        <v>29</v>
      </c>
      <c r="C61" s="417">
        <f t="shared" si="13"/>
        <v>54121</v>
      </c>
      <c r="D61" s="87">
        <f t="shared" si="10"/>
        <v>42576</v>
      </c>
      <c r="E61" s="80">
        <f t="shared" si="11"/>
        <v>98.267816613708575</v>
      </c>
      <c r="F61" s="20">
        <f t="shared" si="12"/>
        <v>127.1162157083803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54111</v>
      </c>
      <c r="D62" s="129">
        <f t="shared" si="10"/>
        <v>54550</v>
      </c>
      <c r="E62" s="130">
        <f t="shared" si="11"/>
        <v>104.98021108179421</v>
      </c>
      <c r="F62" s="131">
        <f t="shared" si="12"/>
        <v>99.19523373052246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1534189</v>
      </c>
      <c r="D63" s="134">
        <f t="shared" si="10"/>
        <v>1379576</v>
      </c>
      <c r="E63" s="135">
        <f>SUM(C63/R26*100)</f>
        <v>99.269546379825542</v>
      </c>
      <c r="F63" s="136">
        <f t="shared" si="12"/>
        <v>111.20728397710602</v>
      </c>
      <c r="G63" s="141">
        <v>69.5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2023-10-31T05:51:45Z</cp:lastPrinted>
  <dcterms:created xsi:type="dcterms:W3CDTF">2004-08-12T01:21:30Z</dcterms:created>
  <dcterms:modified xsi:type="dcterms:W3CDTF">2023-11-06T04:01:33Z</dcterms:modified>
</cp:coreProperties>
</file>