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F81A5106-B4FC-462B-88A8-670C9E9B3398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H44" i="60" l="1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<sst xmlns="http://schemas.openxmlformats.org/spreadsheetml/2006/main" count="1674" uniqueCount="218">
  <si>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</si>
  <si>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</si>
  <si>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</si>
  <si>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</si>
  <si>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</si>
  <si>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</si>
  <si>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</si>
  <si>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</si>
  <si>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</si>
  <si>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</si>
  <si>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</si>
  <si>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</si>
  <si>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</si>
  <si>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</si>
  <si>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</si>
  <si>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</si>
  <si>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</si>
  <si>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</si>
  <si>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</si>
  <si>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</si>
  <si>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</si>
  <si>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</si>
  <si>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</si>
  <si>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</si>
  <si>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</si>
  <si>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</si>
  <si>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</si>
  <si>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</si>
  <si>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</si>
  <si>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</si>
  <si>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</si>
  <si>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</si>
  <si>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</si>
  <si>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</si>
  <si>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</si>
  <si>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</si>
  <si>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</si>
  <si>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</si>
  <si>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</si>
  <si>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</si>
  <si>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</si>
  <si>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</si>
  <si>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</si>
  <si>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</si>
  <si>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</si>
  <si>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</si>
  <si>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</si>
  <si>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</si>
  <si>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</si>
  <si>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</si>
  <si>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</si>
  <si>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</si>
  <si>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</si>
  <si>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</si>
  <si>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</si>
  <si>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</si>
  <si>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</si>
  <si>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</si>
  <si>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</si>
  <si>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</si>
  <si>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</si>
  <si>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</si>
  <si>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</si>
  <si>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</si>
  <si>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</si>
  <si>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</si>
  <si>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</si>
  <si>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</si>
  <si>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</si>
  <si>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</si>
  <si>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</si>
  <si>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</si>
  <si>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</si>
  <si>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</si>
  <si>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</si>
  <si>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</si>
  <si>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</si>
  <si>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</si>
  <si>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</si>
  <si>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</si>
  <si>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</si>
  <si>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</si>
  <si>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</si>
  <si>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</si>
  <si>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</si>
  <si>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</si>
  <si>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</si>
  <si>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</si>
  <si>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</si>
  <si>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</si>
  <si>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</si>
  <si>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</si>
  <si>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</si>
  <si>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</si>
  <si>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</si>
  <si>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</si>
  <si>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</si>
  <si>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</si>
  <si>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</si>
  <si>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</si>
  <si>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</si>
  <si>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</si>
  <si>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</si>
  <si>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</si>
  <si>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</si>
  <si>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</si>
  <si>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</si>
  <si>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</si>
  <si>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</si>
  <si>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</si>
  <si>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</si>
  <si>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</si>
  <si>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</si>
  <si>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</si>
  <si>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</si>
  <si>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</si>
  <si>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</si>
  <si>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</si>
  <si>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</si>
  <si>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</si>
  <si>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</si>
  <si>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</si>
  <si>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</si>
  <si>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</si>
  <si>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</si>
  <si>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</si>
  <si>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</si>
  <si>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</si>
  <si>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</si>
  <si>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</si>
  <si>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</si>
  <si>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</si>
  <si>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</si>
  <si>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</si>
  <si>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</si>
  <si>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</si>
  <si>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</si>
  <si>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</si>
  <si>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</si>
  <si>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</si>
  <si>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</si>
  <si>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</si>
  <si>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</si>
  <si>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</si>
  <si>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</si>
  <si>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</si>
  <si>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</si>
  <si>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</si>
  <si>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</si>
  <si>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</si>
  <si>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</si>
  <si>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</si>
  <si>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</si>
  <si>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</si>
  <si>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</si>
  <si>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</si>
  <si>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</si>
  <si>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</si>
  <si>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</si>
  <si>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</si>
  <si>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</si>
  <si>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</si>
  <si>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</si>
  <si>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</si>
  <si>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</si>
  <si>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</si>
  <si>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</si>
  <si>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</si>
  <si>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</si>
  <si>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</si>
  <si>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</si>
  <si>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</si>
  <si>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</si>
  <si>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</si>
  <si>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</si>
  <si>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</si>
  <si>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</si>
  <si>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</si>
  <si>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</si>
  <si>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</si>
  <si>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</si>
  <si>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</si>
  <si>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</si>
  <si>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</si>
  <si>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</si>
  <si>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</si>
  <si>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</si>
  <si>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</si>
  <si>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</si>
  <si>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</si>
  <si>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</si>
  <si>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</si>
  <si>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</si>
  <si>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</si>
  <si>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</si>
  <si>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</si>
  <si>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</si>
  <si>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</si>
  <si>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</si>
  <si>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</si>
  <si>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</si>
  <si>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</si>
  <si>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</si>
  <si>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</si>
  <si>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</si>
  <si>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</si>
  <si>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</si>
  <si>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</si>
  <si>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</si>
  <si>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</si>
  <si>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</si>
  <si>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3，457　㎡</t>
    <phoneticPr fontId="2"/>
  </si>
  <si>
    <t>令和5年8月</t>
    <rPh sb="5" eb="6">
      <t>ガツ</t>
    </rPh>
    <phoneticPr fontId="2"/>
  </si>
  <si>
    <t xml:space="preserve">                       令和5年8月所管面（1～3類）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</si>
  <si>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93，982  m</t>
    </r>
    <r>
      <rPr>
        <sz val="8"/>
        <rFont val="ＭＳ Ｐゴシック"/>
        <family val="3"/>
        <charset val="128"/>
      </rPr>
      <t>3</t>
    </r>
    <phoneticPr fontId="2"/>
  </si>
  <si>
    <t>14，866　㎡</t>
    <phoneticPr fontId="2"/>
  </si>
  <si>
    <t>　　　　　　　　　　　　　　　　令和5年8月末上位10品目入庫高(県合計）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</si>
  <si>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令和5年8月末上位10品目保管残高(県合計）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</si>
</sst>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1" fillId="0" borderId="10" xfId="1" applyFont="1" applyBorder="1"/>
    <xf numFmtId="38" fontId="0" fillId="0" borderId="20" xfId="1" applyFont="1" applyFill="1" applyBorder="1"/>
    <xf numFmtId="38" fontId="0" fillId="0" borderId="1" xfId="1" applyFont="1" applyBorder="1"/>
    <xf numFmtId="38" fontId="1" fillId="0" borderId="38" xfId="1" applyFill="1" applyBorder="1"/>
    <xf numFmtId="38" fontId="1" fillId="0" borderId="9" xfId="1" applyFill="1" applyBorder="1"/>
    <xf numFmtId="0" fontId="0" fillId="0" borderId="8" xfId="0" applyBorder="1"/>
    <xf numFmtId="38" fontId="0" fillId="0" borderId="2" xfId="1" applyFont="1" applyBorder="1"/>
    <xf numFmtId="38" fontId="1" fillId="0" borderId="20" xfId="1" applyBorder="1"/>
    <xf numFmtId="179" fontId="1" fillId="0" borderId="37" xfId="1" applyNumberFormat="1" applyFont="1" applyBorder="1"/>
    <xf numFmtId="38" fontId="1" fillId="0" borderId="33" xfId="1" applyBorder="1"/>
    <xf numFmtId="38" fontId="1" fillId="0" borderId="9" xfId="1" applyFont="1" applyFill="1" applyBorder="1"/>
    <xf numFmtId="38" fontId="0" fillId="0" borderId="11" xfId="1" applyFont="1" applyBorder="1"/>
    <xf numFmtId="38" fontId="1" fillId="0" borderId="34" xfId="1" applyBorder="1"/>
    <xf numFmtId="38" fontId="1" fillId="0" borderId="33" xfId="1" applyFont="1" applyFill="1" applyBorder="1"/>
    <xf numFmtId="38" fontId="41" fillId="0" borderId="0" xfId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令和5年8月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令和5年8月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令和5年8月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60763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化学繊維糸</c:v>
                </c:pt>
                <c:pt idx="8">
                  <c:v>その他の日用品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17693</c:v>
                </c:pt>
                <c:pt idx="1">
                  <c:v>17409</c:v>
                </c:pt>
                <c:pt idx="2">
                  <c:v>6152</c:v>
                </c:pt>
                <c:pt idx="3">
                  <c:v>5614</c:v>
                </c:pt>
                <c:pt idx="4">
                  <c:v>3955</c:v>
                </c:pt>
                <c:pt idx="5">
                  <c:v>3525</c:v>
                </c:pt>
                <c:pt idx="6">
                  <c:v>3228</c:v>
                </c:pt>
                <c:pt idx="7">
                  <c:v>2121</c:v>
                </c:pt>
                <c:pt idx="8">
                  <c:v>1760</c:v>
                </c:pt>
                <c:pt idx="9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1.47432444851337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化学繊維糸</c:v>
                </c:pt>
                <c:pt idx="8">
                  <c:v>その他の日用品</c:v>
                </c:pt>
                <c:pt idx="9">
                  <c:v>ゴム製品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23529</c:v>
                </c:pt>
                <c:pt idx="1">
                  <c:v>18665</c:v>
                </c:pt>
                <c:pt idx="2">
                  <c:v>4781</c:v>
                </c:pt>
                <c:pt idx="3">
                  <c:v>3436</c:v>
                </c:pt>
                <c:pt idx="4">
                  <c:v>3464</c:v>
                </c:pt>
                <c:pt idx="5">
                  <c:v>3551</c:v>
                </c:pt>
                <c:pt idx="6">
                  <c:v>3642</c:v>
                </c:pt>
                <c:pt idx="7">
                  <c:v>1589</c:v>
                </c:pt>
                <c:pt idx="8">
                  <c:v>1934</c:v>
                </c:pt>
                <c:pt idx="9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48156</c:v>
                </c:pt>
                <c:pt idx="1">
                  <c:v>13820</c:v>
                </c:pt>
                <c:pt idx="2">
                  <c:v>6873</c:v>
                </c:pt>
                <c:pt idx="3">
                  <c:v>6104</c:v>
                </c:pt>
                <c:pt idx="4">
                  <c:v>5106</c:v>
                </c:pt>
                <c:pt idx="5">
                  <c:v>4059</c:v>
                </c:pt>
                <c:pt idx="6">
                  <c:v>2828</c:v>
                </c:pt>
                <c:pt idx="7">
                  <c:v>2452</c:v>
                </c:pt>
                <c:pt idx="8">
                  <c:v>2265</c:v>
                </c:pt>
                <c:pt idx="9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1.515151515151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59879</c:v>
                </c:pt>
                <c:pt idx="1">
                  <c:v>16585</c:v>
                </c:pt>
                <c:pt idx="2">
                  <c:v>14354</c:v>
                </c:pt>
                <c:pt idx="3">
                  <c:v>6030</c:v>
                </c:pt>
                <c:pt idx="4">
                  <c:v>6180</c:v>
                </c:pt>
                <c:pt idx="5">
                  <c:v>3796</c:v>
                </c:pt>
                <c:pt idx="6">
                  <c:v>2473</c:v>
                </c:pt>
                <c:pt idx="7">
                  <c:v>3537</c:v>
                </c:pt>
                <c:pt idx="8">
                  <c:v>3808</c:v>
                </c:pt>
                <c:pt idx="9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-7.7525483733138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雑穀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21838</c:v>
                </c:pt>
                <c:pt idx="1">
                  <c:v>17125</c:v>
                </c:pt>
                <c:pt idx="2">
                  <c:v>15900</c:v>
                </c:pt>
                <c:pt idx="3">
                  <c:v>14837</c:v>
                </c:pt>
                <c:pt idx="4">
                  <c:v>14503</c:v>
                </c:pt>
                <c:pt idx="5">
                  <c:v>10946</c:v>
                </c:pt>
                <c:pt idx="6">
                  <c:v>10563</c:v>
                </c:pt>
                <c:pt idx="7">
                  <c:v>10509</c:v>
                </c:pt>
                <c:pt idx="8">
                  <c:v>8823</c:v>
                </c:pt>
                <c:pt idx="9">
                  <c:v>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-1.7730496453901359E-3"/>
                  <c:y val="7.7516327900872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0638297872340425E-2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その他の機械</c:v>
                </c:pt>
                <c:pt idx="2">
                  <c:v>麦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雑穀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17875</c:v>
                </c:pt>
                <c:pt idx="1">
                  <c:v>27365</c:v>
                </c:pt>
                <c:pt idx="2">
                  <c:v>20435</c:v>
                </c:pt>
                <c:pt idx="3">
                  <c:v>15957</c:v>
                </c:pt>
                <c:pt idx="4">
                  <c:v>32081</c:v>
                </c:pt>
                <c:pt idx="5">
                  <c:v>11192</c:v>
                </c:pt>
                <c:pt idx="6">
                  <c:v>7274</c:v>
                </c:pt>
                <c:pt idx="7">
                  <c:v>12152</c:v>
                </c:pt>
                <c:pt idx="8">
                  <c:v>7577</c:v>
                </c:pt>
                <c:pt idx="9">
                  <c:v>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13691</c:v>
                </c:pt>
                <c:pt idx="1">
                  <c:v>6748</c:v>
                </c:pt>
                <c:pt idx="2">
                  <c:v>5924</c:v>
                </c:pt>
                <c:pt idx="3">
                  <c:v>4390</c:v>
                </c:pt>
                <c:pt idx="4">
                  <c:v>4098</c:v>
                </c:pt>
                <c:pt idx="5">
                  <c:v>2978</c:v>
                </c:pt>
                <c:pt idx="6">
                  <c:v>1452</c:v>
                </c:pt>
                <c:pt idx="7">
                  <c:v>1285</c:v>
                </c:pt>
                <c:pt idx="8">
                  <c:v>1232</c:v>
                </c:pt>
                <c:pt idx="9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29554</c:v>
                </c:pt>
                <c:pt idx="1">
                  <c:v>10104</c:v>
                </c:pt>
                <c:pt idx="2">
                  <c:v>4030</c:v>
                </c:pt>
                <c:pt idx="3">
                  <c:v>5352</c:v>
                </c:pt>
                <c:pt idx="4">
                  <c:v>798</c:v>
                </c:pt>
                <c:pt idx="5">
                  <c:v>2410</c:v>
                </c:pt>
                <c:pt idx="6">
                  <c:v>2197</c:v>
                </c:pt>
                <c:pt idx="7">
                  <c:v>1423</c:v>
                </c:pt>
                <c:pt idx="8">
                  <c:v>1468</c:v>
                </c:pt>
                <c:pt idx="9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42489</c:v>
                </c:pt>
                <c:pt idx="1">
                  <c:v>10006</c:v>
                </c:pt>
                <c:pt idx="2">
                  <c:v>9655</c:v>
                </c:pt>
                <c:pt idx="3">
                  <c:v>8815</c:v>
                </c:pt>
                <c:pt idx="4">
                  <c:v>4907</c:v>
                </c:pt>
                <c:pt idx="5">
                  <c:v>4267</c:v>
                </c:pt>
                <c:pt idx="6">
                  <c:v>2502</c:v>
                </c:pt>
                <c:pt idx="7">
                  <c:v>1426</c:v>
                </c:pt>
                <c:pt idx="8">
                  <c:v>1223</c:v>
                </c:pt>
                <c:pt idx="9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-7.564690006969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雑品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35816</c:v>
                </c:pt>
                <c:pt idx="1">
                  <c:v>10124</c:v>
                </c:pt>
                <c:pt idx="2">
                  <c:v>9882</c:v>
                </c:pt>
                <c:pt idx="3">
                  <c:v>10212</c:v>
                </c:pt>
                <c:pt idx="4">
                  <c:v>5257</c:v>
                </c:pt>
                <c:pt idx="5">
                  <c:v>5620</c:v>
                </c:pt>
                <c:pt idx="6">
                  <c:v>400</c:v>
                </c:pt>
                <c:pt idx="7">
                  <c:v>1209</c:v>
                </c:pt>
                <c:pt idx="8">
                  <c:v>429</c:v>
                </c:pt>
                <c:pt idx="9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-3.584511613467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3979905811760601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325135</c:v>
                </c:pt>
                <c:pt idx="1">
                  <c:v>74503</c:v>
                </c:pt>
                <c:pt idx="2">
                  <c:v>21446</c:v>
                </c:pt>
                <c:pt idx="3">
                  <c:v>15648</c:v>
                </c:pt>
                <c:pt idx="4">
                  <c:v>15513</c:v>
                </c:pt>
                <c:pt idx="5">
                  <c:v>12487</c:v>
                </c:pt>
                <c:pt idx="6">
                  <c:v>11007</c:v>
                </c:pt>
                <c:pt idx="7">
                  <c:v>8910</c:v>
                </c:pt>
                <c:pt idx="8">
                  <c:v>8181</c:v>
                </c:pt>
                <c:pt idx="9">
                  <c:v>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419E-3"/>
                  <c:y val="-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2.150594078965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252262</c:v>
                </c:pt>
                <c:pt idx="1">
                  <c:v>87430</c:v>
                </c:pt>
                <c:pt idx="2">
                  <c:v>26284</c:v>
                </c:pt>
                <c:pt idx="3">
                  <c:v>14424</c:v>
                </c:pt>
                <c:pt idx="4">
                  <c:v>17864</c:v>
                </c:pt>
                <c:pt idx="5">
                  <c:v>11802</c:v>
                </c:pt>
                <c:pt idx="6">
                  <c:v>13294</c:v>
                </c:pt>
                <c:pt idx="7">
                  <c:v>11279</c:v>
                </c:pt>
                <c:pt idx="8">
                  <c:v>10070</c:v>
                </c:pt>
                <c:pt idx="9">
                  <c:v>12085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83832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6064259285858612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452339</c:v>
                </c:pt>
                <c:pt idx="1">
                  <c:v>143124</c:v>
                </c:pt>
                <c:pt idx="2">
                  <c:v>115006</c:v>
                </c:pt>
                <c:pt idx="3">
                  <c:v>94617</c:v>
                </c:pt>
                <c:pt idx="4">
                  <c:v>86839</c:v>
                </c:pt>
                <c:pt idx="5">
                  <c:v>72045</c:v>
                </c:pt>
                <c:pt idx="6">
                  <c:v>65049</c:v>
                </c:pt>
                <c:pt idx="7">
                  <c:v>64768</c:v>
                </c:pt>
                <c:pt idx="8">
                  <c:v>55075</c:v>
                </c:pt>
                <c:pt idx="9">
                  <c:v>51544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3.569835396857476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-1.7849176984287383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323569</c:v>
                </c:pt>
                <c:pt idx="1">
                  <c:v>142651</c:v>
                </c:pt>
                <c:pt idx="2">
                  <c:v>132911</c:v>
                </c:pt>
                <c:pt idx="3">
                  <c:v>68941</c:v>
                </c:pt>
                <c:pt idx="4">
                  <c:v>80342</c:v>
                </c:pt>
                <c:pt idx="5">
                  <c:v>73225</c:v>
                </c:pt>
                <c:pt idx="6">
                  <c:v>59638</c:v>
                </c:pt>
                <c:pt idx="7">
                  <c:v>69314</c:v>
                </c:pt>
                <c:pt idx="8">
                  <c:v>41689</c:v>
                </c:pt>
                <c:pt idx="9">
                  <c:v>59365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3.0781643747523013E-2"/>
                  <c:y val="-5.1438272050856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9.896000179464742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206811285341469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3.1204731887146578E-2"/>
                  <c:y val="-8.9816754557056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3.7986405545460657E-2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0811031099745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452339</c:v>
                </c:pt>
                <c:pt idx="1">
                  <c:v>143124</c:v>
                </c:pt>
                <c:pt idx="2">
                  <c:v>115006</c:v>
                </c:pt>
                <c:pt idx="3">
                  <c:v>94617</c:v>
                </c:pt>
                <c:pt idx="4">
                  <c:v>86839</c:v>
                </c:pt>
                <c:pt idx="5">
                  <c:v>72045</c:v>
                </c:pt>
                <c:pt idx="6">
                  <c:v>65049</c:v>
                </c:pt>
                <c:pt idx="7">
                  <c:v>64768</c:v>
                </c:pt>
                <c:pt idx="8">
                  <c:v>55075</c:v>
                </c:pt>
                <c:pt idx="9">
                  <c:v>51544</c:v>
                </c:pt>
                <c:pt idx="10">
                  <c:v>345072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452339</c:v>
                </c:pt>
                <c:pt idx="1">
                  <c:v>143124</c:v>
                </c:pt>
                <c:pt idx="2">
                  <c:v>115006</c:v>
                </c:pt>
                <c:pt idx="3">
                  <c:v>94617</c:v>
                </c:pt>
                <c:pt idx="4">
                  <c:v>86839</c:v>
                </c:pt>
                <c:pt idx="5">
                  <c:v>72045</c:v>
                </c:pt>
                <c:pt idx="6">
                  <c:v>65049</c:v>
                </c:pt>
                <c:pt idx="7">
                  <c:v>64768</c:v>
                </c:pt>
                <c:pt idx="8">
                  <c:v>55075</c:v>
                </c:pt>
                <c:pt idx="9">
                  <c:v>51544</c:v>
                </c:pt>
                <c:pt idx="10">
                  <c:v>345072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5165474544689547"/>
                  <c:y val="-8.4857996198751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0630255187567186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3781491054076256"/>
                  <c:y val="-0.10227266419283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6.4737232273446729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323569</c:v>
                </c:pt>
                <c:pt idx="1">
                  <c:v>142651</c:v>
                </c:pt>
                <c:pt idx="2">
                  <c:v>132911</c:v>
                </c:pt>
                <c:pt idx="3">
                  <c:v>68941</c:v>
                </c:pt>
                <c:pt idx="4">
                  <c:v>80342</c:v>
                </c:pt>
                <c:pt idx="5">
                  <c:v>73225</c:v>
                </c:pt>
                <c:pt idx="6">
                  <c:v>59638</c:v>
                </c:pt>
                <c:pt idx="7">
                  <c:v>69314</c:v>
                </c:pt>
                <c:pt idx="8">
                  <c:v>41689</c:v>
                </c:pt>
                <c:pt idx="9">
                  <c:v>59365</c:v>
                </c:pt>
                <c:pt idx="10" formatCode="#,##0_);[Red]\(#,##0\)">
                  <c:v>356056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21517</c:v>
                </c:pt>
                <c:pt idx="1">
                  <c:v>17482</c:v>
                </c:pt>
                <c:pt idx="2">
                  <c:v>13387</c:v>
                </c:pt>
                <c:pt idx="3">
                  <c:v>9842</c:v>
                </c:pt>
                <c:pt idx="4">
                  <c:v>6520</c:v>
                </c:pt>
                <c:pt idx="5">
                  <c:v>6066</c:v>
                </c:pt>
                <c:pt idx="6">
                  <c:v>5836</c:v>
                </c:pt>
                <c:pt idx="7">
                  <c:v>5756</c:v>
                </c:pt>
                <c:pt idx="8">
                  <c:v>4265</c:v>
                </c:pt>
                <c:pt idx="9">
                  <c:v>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20635</c:v>
                </c:pt>
                <c:pt idx="1">
                  <c:v>14448</c:v>
                </c:pt>
                <c:pt idx="2">
                  <c:v>11287</c:v>
                </c:pt>
                <c:pt idx="3">
                  <c:v>9433</c:v>
                </c:pt>
                <c:pt idx="4">
                  <c:v>4977</c:v>
                </c:pt>
                <c:pt idx="5">
                  <c:v>8305</c:v>
                </c:pt>
                <c:pt idx="6">
                  <c:v>6252</c:v>
                </c:pt>
                <c:pt idx="7">
                  <c:v>8007</c:v>
                </c:pt>
                <c:pt idx="8">
                  <c:v>2226</c:v>
                </c:pt>
                <c:pt idx="9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2,428,849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2,428,849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393193</c:v>
                </c:pt>
                <c:pt idx="2">
                  <c:v>513843</c:v>
                </c:pt>
                <c:pt idx="3">
                  <c:v>153912</c:v>
                </c:pt>
                <c:pt idx="4">
                  <c:v>274743</c:v>
                </c:pt>
                <c:pt idx="5">
                  <c:v>872818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83067</c:v>
                </c:pt>
                <c:pt idx="1">
                  <c:v>14912</c:v>
                </c:pt>
                <c:pt idx="2">
                  <c:v>14623</c:v>
                </c:pt>
                <c:pt idx="3">
                  <c:v>13387</c:v>
                </c:pt>
                <c:pt idx="4">
                  <c:v>11581</c:v>
                </c:pt>
                <c:pt idx="5">
                  <c:v>10528</c:v>
                </c:pt>
                <c:pt idx="6">
                  <c:v>7784</c:v>
                </c:pt>
                <c:pt idx="7">
                  <c:v>6262</c:v>
                </c:pt>
                <c:pt idx="8">
                  <c:v>5831</c:v>
                </c:pt>
                <c:pt idx="9">
                  <c:v>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88401</c:v>
                </c:pt>
                <c:pt idx="1">
                  <c:v>22058</c:v>
                </c:pt>
                <c:pt idx="2">
                  <c:v>12146</c:v>
                </c:pt>
                <c:pt idx="3">
                  <c:v>6828</c:v>
                </c:pt>
                <c:pt idx="4">
                  <c:v>8562</c:v>
                </c:pt>
                <c:pt idx="5">
                  <c:v>9140</c:v>
                </c:pt>
                <c:pt idx="6">
                  <c:v>8901</c:v>
                </c:pt>
                <c:pt idx="7">
                  <c:v>4898</c:v>
                </c:pt>
                <c:pt idx="8">
                  <c:v>5899</c:v>
                </c:pt>
                <c:pt idx="9">
                  <c:v>4360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1.9380150155649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92014</c:v>
                </c:pt>
                <c:pt idx="1">
                  <c:v>49513</c:v>
                </c:pt>
                <c:pt idx="2">
                  <c:v>33345</c:v>
                </c:pt>
                <c:pt idx="3">
                  <c:v>31882</c:v>
                </c:pt>
                <c:pt idx="4">
                  <c:v>26259</c:v>
                </c:pt>
                <c:pt idx="5">
                  <c:v>16124</c:v>
                </c:pt>
                <c:pt idx="6">
                  <c:v>15159</c:v>
                </c:pt>
                <c:pt idx="7">
                  <c:v>14592</c:v>
                </c:pt>
                <c:pt idx="8">
                  <c:v>13712</c:v>
                </c:pt>
                <c:pt idx="9">
                  <c:v>13359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-7.7519379844962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米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66632</c:v>
                </c:pt>
                <c:pt idx="1">
                  <c:v>56018</c:v>
                </c:pt>
                <c:pt idx="2">
                  <c:v>19051</c:v>
                </c:pt>
                <c:pt idx="3">
                  <c:v>38259</c:v>
                </c:pt>
                <c:pt idx="4">
                  <c:v>27432</c:v>
                </c:pt>
                <c:pt idx="5">
                  <c:v>17454</c:v>
                </c:pt>
                <c:pt idx="6">
                  <c:v>16269</c:v>
                </c:pt>
                <c:pt idx="7">
                  <c:v>13811</c:v>
                </c:pt>
                <c:pt idx="8">
                  <c:v>13256</c:v>
                </c:pt>
                <c:pt idx="9">
                  <c:v>13095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非鉄金属</c:v>
                </c:pt>
                <c:pt idx="7">
                  <c:v>雑品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12598</c:v>
                </c:pt>
                <c:pt idx="1">
                  <c:v>8686</c:v>
                </c:pt>
                <c:pt idx="2">
                  <c:v>6076</c:v>
                </c:pt>
                <c:pt idx="3">
                  <c:v>3026</c:v>
                </c:pt>
                <c:pt idx="4">
                  <c:v>1845</c:v>
                </c:pt>
                <c:pt idx="5">
                  <c:v>1668</c:v>
                </c:pt>
                <c:pt idx="6">
                  <c:v>1428</c:v>
                </c:pt>
                <c:pt idx="7">
                  <c:v>1375</c:v>
                </c:pt>
                <c:pt idx="8">
                  <c:v>1371</c:v>
                </c:pt>
                <c:pt idx="9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非鉄金属</c:v>
                </c:pt>
                <c:pt idx="7">
                  <c:v>雑品</c:v>
                </c:pt>
                <c:pt idx="8">
                  <c:v>化学肥料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12572</c:v>
                </c:pt>
                <c:pt idx="1">
                  <c:v>10552</c:v>
                </c:pt>
                <c:pt idx="2">
                  <c:v>3453</c:v>
                </c:pt>
                <c:pt idx="3">
                  <c:v>969</c:v>
                </c:pt>
                <c:pt idx="4">
                  <c:v>1592</c:v>
                </c:pt>
                <c:pt idx="5">
                  <c:v>1306</c:v>
                </c:pt>
                <c:pt idx="6">
                  <c:v>1068</c:v>
                </c:pt>
                <c:pt idx="7">
                  <c:v>1613</c:v>
                </c:pt>
                <c:pt idx="8">
                  <c:v>1371</c:v>
                </c:pt>
                <c:pt idx="9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23125</c:v>
                </c:pt>
                <c:pt idx="1">
                  <c:v>17077</c:v>
                </c:pt>
                <c:pt idx="2">
                  <c:v>15460</c:v>
                </c:pt>
                <c:pt idx="3">
                  <c:v>10366</c:v>
                </c:pt>
                <c:pt idx="4">
                  <c:v>6835</c:v>
                </c:pt>
                <c:pt idx="5">
                  <c:v>5249</c:v>
                </c:pt>
                <c:pt idx="6">
                  <c:v>3143</c:v>
                </c:pt>
                <c:pt idx="7">
                  <c:v>3127</c:v>
                </c:pt>
                <c:pt idx="8">
                  <c:v>2898</c:v>
                </c:pt>
                <c:pt idx="9">
                  <c:v>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22541</c:v>
                </c:pt>
                <c:pt idx="1">
                  <c:v>17645</c:v>
                </c:pt>
                <c:pt idx="2">
                  <c:v>16074</c:v>
                </c:pt>
                <c:pt idx="3">
                  <c:v>9067</c:v>
                </c:pt>
                <c:pt idx="4">
                  <c:v>8176</c:v>
                </c:pt>
                <c:pt idx="5">
                  <c:v>6664</c:v>
                </c:pt>
                <c:pt idx="6">
                  <c:v>3102</c:v>
                </c:pt>
                <c:pt idx="7">
                  <c:v>3092</c:v>
                </c:pt>
                <c:pt idx="8">
                  <c:v>1244</c:v>
                </c:pt>
                <c:pt idx="9">
                  <c:v>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7374411323503393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411855</c:v>
                </c:pt>
                <c:pt idx="1">
                  <c:v>94195</c:v>
                </c:pt>
                <c:pt idx="2">
                  <c:v>35174</c:v>
                </c:pt>
                <c:pt idx="3">
                  <c:v>26563</c:v>
                </c:pt>
                <c:pt idx="4">
                  <c:v>25189</c:v>
                </c:pt>
                <c:pt idx="5">
                  <c:v>20540</c:v>
                </c:pt>
                <c:pt idx="6">
                  <c:v>18509</c:v>
                </c:pt>
                <c:pt idx="7">
                  <c:v>17259</c:v>
                </c:pt>
                <c:pt idx="8">
                  <c:v>12032</c:v>
                </c:pt>
                <c:pt idx="9">
                  <c:v>10697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1.7474882264700391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295204</c:v>
                </c:pt>
                <c:pt idx="1">
                  <c:v>111797</c:v>
                </c:pt>
                <c:pt idx="2">
                  <c:v>29357</c:v>
                </c:pt>
                <c:pt idx="3">
                  <c:v>30955</c:v>
                </c:pt>
                <c:pt idx="4">
                  <c:v>30156</c:v>
                </c:pt>
                <c:pt idx="5">
                  <c:v>14089</c:v>
                </c:pt>
                <c:pt idx="6">
                  <c:v>22252</c:v>
                </c:pt>
                <c:pt idx="7">
                  <c:v>16447</c:v>
                </c:pt>
                <c:pt idx="8">
                  <c:v>14902</c:v>
                </c:pt>
                <c:pt idx="9">
                  <c:v>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156020</c:v>
                </c:pt>
                <c:pt idx="1">
                  <c:v>249300</c:v>
                </c:pt>
                <c:pt idx="2">
                  <c:v>338109</c:v>
                </c:pt>
                <c:pt idx="3">
                  <c:v>126577</c:v>
                </c:pt>
                <c:pt idx="4">
                  <c:v>168656</c:v>
                </c:pt>
                <c:pt idx="5">
                  <c:v>646656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64320</c:v>
                </c:pt>
                <c:pt idx="1">
                  <c:v>143893</c:v>
                </c:pt>
                <c:pt idx="2">
                  <c:v>175734</c:v>
                </c:pt>
                <c:pt idx="3">
                  <c:v>27335</c:v>
                </c:pt>
                <c:pt idx="4">
                  <c:v>106087</c:v>
                </c:pt>
                <c:pt idx="5">
                  <c:v>226162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0.70808750113461016</c:v>
                </c:pt>
                <c:pt idx="1">
                  <c:v>0.63403977181689397</c:v>
                </c:pt>
                <c:pt idx="2">
                  <c:v>0.65800059551263712</c:v>
                </c:pt>
                <c:pt idx="3">
                  <c:v>0.82239851343624926</c:v>
                </c:pt>
                <c:pt idx="4">
                  <c:v>0.61386823322159256</c:v>
                </c:pt>
                <c:pt idx="5">
                  <c:v>0.74088297904030398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383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345930</c:v>
                </c:pt>
                <c:pt idx="1">
                  <c:v>113595</c:v>
                </c:pt>
                <c:pt idx="2">
                  <c:v>91822</c:v>
                </c:pt>
                <c:pt idx="3">
                  <c:v>82549</c:v>
                </c:pt>
                <c:pt idx="4">
                  <c:v>44617</c:v>
                </c:pt>
                <c:pt idx="5">
                  <c:v>43101</c:v>
                </c:pt>
                <c:pt idx="6">
                  <c:v>34342</c:v>
                </c:pt>
                <c:pt idx="7">
                  <c:v>33111</c:v>
                </c:pt>
                <c:pt idx="8">
                  <c:v>25804</c:v>
                </c:pt>
                <c:pt idx="9">
                  <c:v>25674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2.141901238114486E-2"/>
                  <c:y val="-1.443046891865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282777</c:v>
                </c:pt>
                <c:pt idx="1">
                  <c:v>117203</c:v>
                </c:pt>
                <c:pt idx="2">
                  <c:v>106737</c:v>
                </c:pt>
                <c:pt idx="3">
                  <c:v>97647</c:v>
                </c:pt>
                <c:pt idx="4">
                  <c:v>69674</c:v>
                </c:pt>
                <c:pt idx="5">
                  <c:v>40713</c:v>
                </c:pt>
                <c:pt idx="6">
                  <c:v>31952</c:v>
                </c:pt>
                <c:pt idx="7">
                  <c:v>32916</c:v>
                </c:pt>
                <c:pt idx="8">
                  <c:v>24683</c:v>
                </c:pt>
                <c:pt idx="9">
                  <c:v>32352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7766591141919225"/>
                  <c:y val="-0.1421860627513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7.1093762852293005E-2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22"/>
                  <c:y val="-0.12483276746370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1.8409785932721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28625374819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0.1177587844254511"/>
                  <c:y val="0.104831804281345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345930</c:v>
                </c:pt>
                <c:pt idx="1">
                  <c:v>113595</c:v>
                </c:pt>
                <c:pt idx="2">
                  <c:v>91822</c:v>
                </c:pt>
                <c:pt idx="3">
                  <c:v>82549</c:v>
                </c:pt>
                <c:pt idx="4">
                  <c:v>44617</c:v>
                </c:pt>
                <c:pt idx="5">
                  <c:v>43101</c:v>
                </c:pt>
                <c:pt idx="6">
                  <c:v>34342</c:v>
                </c:pt>
                <c:pt idx="7">
                  <c:v>33111</c:v>
                </c:pt>
                <c:pt idx="8">
                  <c:v>25804</c:v>
                </c:pt>
                <c:pt idx="9">
                  <c:v>25674</c:v>
                </c:pt>
                <c:pt idx="10">
                  <c:v>142340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345930</c:v>
                </c:pt>
                <c:pt idx="1">
                  <c:v>113595</c:v>
                </c:pt>
                <c:pt idx="2">
                  <c:v>91822</c:v>
                </c:pt>
                <c:pt idx="3">
                  <c:v>82549</c:v>
                </c:pt>
                <c:pt idx="4">
                  <c:v>44617</c:v>
                </c:pt>
                <c:pt idx="5">
                  <c:v>43101</c:v>
                </c:pt>
                <c:pt idx="6">
                  <c:v>34342</c:v>
                </c:pt>
                <c:pt idx="7">
                  <c:v>33111</c:v>
                </c:pt>
                <c:pt idx="8">
                  <c:v>25804</c:v>
                </c:pt>
                <c:pt idx="9">
                  <c:v>25674</c:v>
                </c:pt>
                <c:pt idx="10">
                  <c:v>142340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-8.8829637674601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845585141551962"/>
                  <c:y val="-0.11180728271035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670023308155183"/>
                  <c:y val="-8.1792862099134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598224840215585"/>
                  <c:y val="-7.9746824750354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0317030981814303E-2"/>
                  <c:y val="-4.7100250399734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3846647031716456E-2"/>
                  <c:y val="6.590038314176245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8159531782664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合成樹脂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282777</c:v>
                </c:pt>
                <c:pt idx="1">
                  <c:v>117203</c:v>
                </c:pt>
                <c:pt idx="2">
                  <c:v>106737</c:v>
                </c:pt>
                <c:pt idx="3">
                  <c:v>97647</c:v>
                </c:pt>
                <c:pt idx="4">
                  <c:v>69674</c:v>
                </c:pt>
                <c:pt idx="5">
                  <c:v>40713</c:v>
                </c:pt>
                <c:pt idx="6">
                  <c:v>31952</c:v>
                </c:pt>
                <c:pt idx="7">
                  <c:v>32916</c:v>
                </c:pt>
                <c:pt idx="8">
                  <c:v>24683</c:v>
                </c:pt>
                <c:pt idx="9">
                  <c:v>32352</c:v>
                </c:pt>
                <c:pt idx="10" formatCode="#,##0_);[Red]\(#,##0\)">
                  <c:v>166339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2" t="s">
        <v>131</v>
      </c>
      <c r="B2" s="443"/>
      <c r="C2" s="443"/>
      <c r="D2" s="443"/>
      <c r="E2" s="443"/>
      <c r="F2" s="443"/>
      <c r="G2" s="443"/>
      <c r="H2" s="444"/>
    </row>
    <row r="3" spans="1:8" ht="30" customHeight="1" x14ac:dyDescent="0.2">
      <c r="A3" s="445"/>
      <c r="B3" s="443"/>
      <c r="C3" s="443"/>
      <c r="D3" s="443"/>
      <c r="E3" s="443"/>
      <c r="F3" s="443"/>
      <c r="G3" s="443"/>
      <c r="H3" s="444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132</v>
      </c>
      <c r="C6" s="238"/>
      <c r="D6" s="239" t="s">
        <v>133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134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135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136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137</v>
      </c>
      <c r="G13" s="244"/>
      <c r="H13" s="245"/>
    </row>
    <row r="14" spans="1:8" s="240" customFormat="1" ht="17.100000000000001" customHeight="1" x14ac:dyDescent="0.15">
      <c r="A14" s="241"/>
      <c r="B14" s="246" t="s">
        <v>138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139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140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141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142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143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144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145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146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147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148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91</v>
      </c>
      <c r="E35" s="240" t="s">
        <v>149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150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151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6" t="s">
        <v>152</v>
      </c>
      <c r="B42" s="447"/>
      <c r="C42" s="447"/>
      <c r="D42" s="447"/>
      <c r="E42" s="447"/>
      <c r="F42" s="447"/>
      <c r="G42" s="447"/>
      <c r="H42" s="448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76" sqref="L76:N8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177</v>
      </c>
      <c r="R1" s="105"/>
    </row>
    <row r="2" spans="8:30" x14ac:dyDescent="0.15">
      <c r="H2" s="184" t="s">
        <v>198</v>
      </c>
      <c r="I2" s="3"/>
      <c r="J2" s="186" t="s">
        <v>102</v>
      </c>
      <c r="K2" s="3"/>
      <c r="L2" s="296" t="s">
        <v>197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47</v>
      </c>
      <c r="K3" s="3"/>
      <c r="L3" s="296" t="s">
        <v>99</v>
      </c>
      <c r="S3" s="26"/>
      <c r="T3" s="26"/>
      <c r="U3" s="26"/>
    </row>
    <row r="4" spans="8:30" x14ac:dyDescent="0.15">
      <c r="H4" s="43">
        <v>21517</v>
      </c>
      <c r="I4" s="3">
        <v>26</v>
      </c>
      <c r="J4" s="161" t="s">
        <v>30</v>
      </c>
      <c r="K4" s="117">
        <f>SUM(I4)</f>
        <v>26</v>
      </c>
      <c r="L4" s="312">
        <v>20635</v>
      </c>
      <c r="M4" s="397"/>
      <c r="N4" s="90"/>
      <c r="O4" s="90"/>
      <c r="S4" s="26"/>
      <c r="T4" s="26"/>
      <c r="U4" s="26"/>
    </row>
    <row r="5" spans="8:30" x14ac:dyDescent="0.15">
      <c r="H5" s="88">
        <v>17482</v>
      </c>
      <c r="I5" s="3">
        <v>33</v>
      </c>
      <c r="J5" s="161" t="s">
        <v>0</v>
      </c>
      <c r="K5" s="117">
        <f t="shared" ref="K5:K13" si="0">SUM(I5)</f>
        <v>33</v>
      </c>
      <c r="L5" s="313">
        <v>14448</v>
      </c>
      <c r="M5" s="45"/>
      <c r="N5" s="90"/>
      <c r="O5" s="90"/>
      <c r="S5" s="26"/>
      <c r="T5" s="26"/>
      <c r="U5" s="26"/>
    </row>
    <row r="6" spans="8:30" x14ac:dyDescent="0.15">
      <c r="H6" s="88">
        <v>13387</v>
      </c>
      <c r="I6" s="3">
        <v>37</v>
      </c>
      <c r="J6" s="161" t="s">
        <v>37</v>
      </c>
      <c r="K6" s="117">
        <f t="shared" si="0"/>
        <v>37</v>
      </c>
      <c r="L6" s="313">
        <v>11287</v>
      </c>
      <c r="M6" s="45"/>
      <c r="N6" s="185"/>
      <c r="O6" s="90"/>
      <c r="S6" s="26"/>
      <c r="T6" s="26"/>
      <c r="U6" s="26"/>
    </row>
    <row r="7" spans="8:30" x14ac:dyDescent="0.15">
      <c r="H7" s="195">
        <v>9842</v>
      </c>
      <c r="I7" s="3">
        <v>34</v>
      </c>
      <c r="J7" s="161" t="s">
        <v>1</v>
      </c>
      <c r="K7" s="117">
        <f t="shared" si="0"/>
        <v>34</v>
      </c>
      <c r="L7" s="313">
        <v>9433</v>
      </c>
      <c r="M7" s="45"/>
      <c r="N7" s="90"/>
      <c r="O7" s="90"/>
      <c r="S7" s="26"/>
      <c r="T7" s="26"/>
      <c r="U7" s="26"/>
    </row>
    <row r="8" spans="8:30" x14ac:dyDescent="0.15">
      <c r="H8" s="44">
        <v>6520</v>
      </c>
      <c r="I8" s="3">
        <v>25</v>
      </c>
      <c r="J8" s="161" t="s">
        <v>29</v>
      </c>
      <c r="K8" s="117">
        <f t="shared" si="0"/>
        <v>25</v>
      </c>
      <c r="L8" s="313">
        <v>4977</v>
      </c>
      <c r="M8" s="45"/>
      <c r="N8" s="90"/>
      <c r="O8" s="90"/>
      <c r="S8" s="26"/>
      <c r="T8" s="26"/>
      <c r="U8" s="26"/>
    </row>
    <row r="9" spans="8:30" x14ac:dyDescent="0.15">
      <c r="H9" s="44">
        <v>6066</v>
      </c>
      <c r="I9" s="3">
        <v>14</v>
      </c>
      <c r="J9" s="161" t="s">
        <v>19</v>
      </c>
      <c r="K9" s="117">
        <f t="shared" si="0"/>
        <v>14</v>
      </c>
      <c r="L9" s="313">
        <v>8305</v>
      </c>
      <c r="M9" s="45"/>
      <c r="N9" s="90"/>
      <c r="O9" s="90"/>
      <c r="S9" s="26"/>
      <c r="T9" s="26"/>
      <c r="U9" s="26"/>
    </row>
    <row r="10" spans="8:30" x14ac:dyDescent="0.15">
      <c r="H10" s="426">
        <v>5836</v>
      </c>
      <c r="I10" s="77">
        <v>40</v>
      </c>
      <c r="J10" s="163" t="s">
        <v>2</v>
      </c>
      <c r="K10" s="117">
        <f t="shared" si="0"/>
        <v>40</v>
      </c>
      <c r="L10" s="313">
        <v>6252</v>
      </c>
      <c r="S10" s="26"/>
      <c r="T10" s="26"/>
      <c r="U10" s="26"/>
    </row>
    <row r="11" spans="8:30" x14ac:dyDescent="0.15">
      <c r="H11" s="43">
        <v>5756</v>
      </c>
      <c r="I11" s="3">
        <v>36</v>
      </c>
      <c r="J11" s="161" t="s">
        <v>5</v>
      </c>
      <c r="K11" s="117">
        <f t="shared" si="0"/>
        <v>36</v>
      </c>
      <c r="L11" s="313">
        <v>8007</v>
      </c>
      <c r="M11" s="45"/>
      <c r="N11" s="90"/>
      <c r="O11" s="90"/>
      <c r="S11" s="26"/>
      <c r="T11" s="26"/>
      <c r="U11" s="26"/>
    </row>
    <row r="12" spans="8:30" x14ac:dyDescent="0.15">
      <c r="H12" s="432">
        <v>4265</v>
      </c>
      <c r="I12" s="14">
        <v>27</v>
      </c>
      <c r="J12" s="163" t="s">
        <v>31</v>
      </c>
      <c r="K12" s="117">
        <f t="shared" si="0"/>
        <v>27</v>
      </c>
      <c r="L12" s="313">
        <v>2226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9">
        <v>3326</v>
      </c>
      <c r="I13" s="383">
        <v>16</v>
      </c>
      <c r="J13" s="384" t="s">
        <v>3</v>
      </c>
      <c r="K13" s="117">
        <f t="shared" si="0"/>
        <v>16</v>
      </c>
      <c r="L13" s="313">
        <v>3062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88">
        <v>3132</v>
      </c>
      <c r="I14" s="122">
        <v>15</v>
      </c>
      <c r="J14" s="175" t="s">
        <v>20</v>
      </c>
      <c r="K14" s="108" t="s">
        <v>8</v>
      </c>
      <c r="L14" s="314">
        <v>102696</v>
      </c>
      <c r="S14" s="26"/>
      <c r="T14" s="26"/>
      <c r="U14" s="26"/>
    </row>
    <row r="15" spans="8:30" x14ac:dyDescent="0.15">
      <c r="H15" s="44">
        <v>2776</v>
      </c>
      <c r="I15" s="3">
        <v>17</v>
      </c>
      <c r="J15" s="161" t="s">
        <v>21</v>
      </c>
      <c r="K15" s="50"/>
      <c r="L15" t="s">
        <v>60</v>
      </c>
      <c r="M15" s="407" t="s">
        <v>206</v>
      </c>
      <c r="N15" s="42" t="s">
        <v>75</v>
      </c>
      <c r="S15" s="26"/>
      <c r="T15" s="26"/>
      <c r="U15" s="26"/>
    </row>
    <row r="16" spans="8:30" x14ac:dyDescent="0.15">
      <c r="H16" s="88">
        <v>2679</v>
      </c>
      <c r="I16" s="3">
        <v>24</v>
      </c>
      <c r="J16" s="161" t="s">
        <v>28</v>
      </c>
      <c r="K16" s="117">
        <f>SUM(I4)</f>
        <v>26</v>
      </c>
      <c r="L16" s="161" t="s">
        <v>30</v>
      </c>
      <c r="M16" s="315">
        <v>21692</v>
      </c>
      <c r="N16" s="89">
        <f>SUM(H4)</f>
        <v>21517</v>
      </c>
      <c r="O16" s="45"/>
      <c r="P16" s="17"/>
      <c r="S16" s="26"/>
      <c r="T16" s="26"/>
      <c r="U16" s="26"/>
    </row>
    <row r="17" spans="1:21" x14ac:dyDescent="0.15">
      <c r="H17" s="195">
        <v>1632</v>
      </c>
      <c r="I17" s="3">
        <v>38</v>
      </c>
      <c r="J17" s="161" t="s">
        <v>38</v>
      </c>
      <c r="K17" s="117">
        <f t="shared" ref="K17:K25" si="1">SUM(I5)</f>
        <v>33</v>
      </c>
      <c r="L17" s="161" t="s">
        <v>0</v>
      </c>
      <c r="M17" s="316">
        <v>12489</v>
      </c>
      <c r="N17" s="89">
        <f t="shared" ref="N17:N25" si="2">SUM(H5)</f>
        <v>17482</v>
      </c>
      <c r="O17" s="45"/>
      <c r="P17" s="17"/>
      <c r="S17" s="26"/>
      <c r="T17" s="26"/>
      <c r="U17" s="26"/>
    </row>
    <row r="18" spans="1:21" x14ac:dyDescent="0.15">
      <c r="H18" s="123">
        <v>942</v>
      </c>
      <c r="I18" s="3">
        <v>1</v>
      </c>
      <c r="J18" s="161" t="s">
        <v>4</v>
      </c>
      <c r="K18" s="117">
        <f t="shared" si="1"/>
        <v>37</v>
      </c>
      <c r="L18" s="161" t="s">
        <v>37</v>
      </c>
      <c r="M18" s="316">
        <v>14263</v>
      </c>
      <c r="N18" s="89">
        <f t="shared" si="2"/>
        <v>13387</v>
      </c>
      <c r="O18" s="45"/>
      <c r="P18" s="17"/>
      <c r="S18" s="26"/>
      <c r="T18" s="26"/>
      <c r="U18" s="26"/>
    </row>
    <row r="19" spans="1:21" x14ac:dyDescent="0.15">
      <c r="H19" s="98">
        <v>849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8935</v>
      </c>
      <c r="N19" s="89">
        <f t="shared" si="2"/>
        <v>9842</v>
      </c>
      <c r="O19" s="45"/>
      <c r="P19" s="17"/>
      <c r="S19" s="26"/>
      <c r="T19" s="26"/>
      <c r="U19" s="26"/>
    </row>
    <row r="20" spans="1:21" ht="14.25" thickBot="1" x14ac:dyDescent="0.2">
      <c r="H20" s="44">
        <v>455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6029</v>
      </c>
      <c r="N20" s="89">
        <f t="shared" si="2"/>
        <v>6520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8" t="s">
        <v>176</v>
      </c>
      <c r="H21" s="44">
        <v>419</v>
      </c>
      <c r="I21" s="3">
        <v>12</v>
      </c>
      <c r="J21" s="161" t="s">
        <v>18</v>
      </c>
      <c r="K21" s="117">
        <f t="shared" si="1"/>
        <v>14</v>
      </c>
      <c r="L21" s="161" t="s">
        <v>19</v>
      </c>
      <c r="M21" s="316">
        <v>5201</v>
      </c>
      <c r="N21" s="89">
        <f t="shared" si="2"/>
        <v>6066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21517</v>
      </c>
      <c r="D22" s="89">
        <f>SUM(L4)</f>
        <v>20635</v>
      </c>
      <c r="E22" s="52">
        <f t="shared" ref="E22:E32" si="4">SUM(N16/M16*100)</f>
        <v>99.193250968098837</v>
      </c>
      <c r="F22" s="55">
        <f>SUM(C22/D22*100)</f>
        <v>104.27429125272596</v>
      </c>
      <c r="G22" s="3"/>
      <c r="H22" s="126">
        <v>412</v>
      </c>
      <c r="I22" s="3">
        <v>23</v>
      </c>
      <c r="J22" s="161" t="s">
        <v>27</v>
      </c>
      <c r="K22" s="117">
        <f t="shared" si="1"/>
        <v>40</v>
      </c>
      <c r="L22" s="163" t="s">
        <v>2</v>
      </c>
      <c r="M22" s="316">
        <v>6010</v>
      </c>
      <c r="N22" s="89">
        <f t="shared" si="2"/>
        <v>5836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17482</v>
      </c>
      <c r="D23" s="89">
        <f>SUM(L5)</f>
        <v>14448</v>
      </c>
      <c r="E23" s="52">
        <f t="shared" si="4"/>
        <v>139.97918167987828</v>
      </c>
      <c r="F23" s="55">
        <f t="shared" ref="F23:F32" si="5">SUM(C23/D23*100)</f>
        <v>120.99944629014396</v>
      </c>
      <c r="G23" s="3"/>
      <c r="H23" s="431">
        <v>261</v>
      </c>
      <c r="I23" s="3">
        <v>21</v>
      </c>
      <c r="J23" s="161" t="s">
        <v>25</v>
      </c>
      <c r="K23" s="117">
        <f t="shared" si="1"/>
        <v>36</v>
      </c>
      <c r="L23" s="161" t="s">
        <v>5</v>
      </c>
      <c r="M23" s="316">
        <v>5563</v>
      </c>
      <c r="N23" s="89">
        <f t="shared" si="2"/>
        <v>5756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37</v>
      </c>
      <c r="C24" s="43">
        <f t="shared" si="3"/>
        <v>13387</v>
      </c>
      <c r="D24" s="89">
        <f t="shared" ref="D24:D31" si="6">SUM(L6)</f>
        <v>11287</v>
      </c>
      <c r="E24" s="52">
        <f t="shared" si="4"/>
        <v>93.858234593002877</v>
      </c>
      <c r="F24" s="55">
        <f t="shared" si="5"/>
        <v>118.60547532559582</v>
      </c>
      <c r="G24" s="3"/>
      <c r="H24" s="91">
        <v>181</v>
      </c>
      <c r="I24" s="3">
        <v>22</v>
      </c>
      <c r="J24" s="161" t="s">
        <v>26</v>
      </c>
      <c r="K24" s="117">
        <f t="shared" si="1"/>
        <v>27</v>
      </c>
      <c r="L24" s="163" t="s">
        <v>31</v>
      </c>
      <c r="M24" s="316">
        <v>3895</v>
      </c>
      <c r="N24" s="89">
        <f t="shared" si="2"/>
        <v>4265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9842</v>
      </c>
      <c r="D25" s="89">
        <f t="shared" si="6"/>
        <v>9433</v>
      </c>
      <c r="E25" s="52">
        <f t="shared" si="4"/>
        <v>110.15109121432569</v>
      </c>
      <c r="F25" s="55">
        <f t="shared" si="5"/>
        <v>104.33584225591011</v>
      </c>
      <c r="G25" s="3"/>
      <c r="H25" s="377">
        <v>108</v>
      </c>
      <c r="I25" s="3">
        <v>32</v>
      </c>
      <c r="J25" s="161" t="s">
        <v>35</v>
      </c>
      <c r="K25" s="181">
        <f t="shared" si="1"/>
        <v>16</v>
      </c>
      <c r="L25" s="384" t="s">
        <v>3</v>
      </c>
      <c r="M25" s="317">
        <v>3245</v>
      </c>
      <c r="N25" s="167">
        <f t="shared" si="2"/>
        <v>3326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6520</v>
      </c>
      <c r="D26" s="89">
        <f t="shared" si="6"/>
        <v>4977</v>
      </c>
      <c r="E26" s="52">
        <f t="shared" si="4"/>
        <v>108.14397080776249</v>
      </c>
      <c r="F26" s="55">
        <f t="shared" si="5"/>
        <v>131.00261201527024</v>
      </c>
      <c r="G26" s="12"/>
      <c r="H26" s="126">
        <v>91</v>
      </c>
      <c r="I26" s="3">
        <v>31</v>
      </c>
      <c r="J26" s="161" t="s">
        <v>64</v>
      </c>
      <c r="K26" s="3"/>
      <c r="L26" s="366" t="s">
        <v>8</v>
      </c>
      <c r="M26" s="318">
        <v>101165</v>
      </c>
      <c r="N26" s="193">
        <f>SUM(H44)</f>
        <v>108086</v>
      </c>
      <c r="S26" s="26"/>
      <c r="T26" s="26"/>
      <c r="U26" s="26"/>
    </row>
    <row r="27" spans="1:21" x14ac:dyDescent="0.15">
      <c r="A27" s="61">
        <v>6</v>
      </c>
      <c r="B27" s="161" t="s">
        <v>19</v>
      </c>
      <c r="C27" s="43">
        <f t="shared" si="3"/>
        <v>6066</v>
      </c>
      <c r="D27" s="89">
        <f t="shared" si="6"/>
        <v>8305</v>
      </c>
      <c r="E27" s="52">
        <f t="shared" si="4"/>
        <v>116.63141703518554</v>
      </c>
      <c r="F27" s="55">
        <f t="shared" si="5"/>
        <v>73.040337146297404</v>
      </c>
      <c r="G27" s="3"/>
      <c r="H27" s="126">
        <v>79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</v>
      </c>
      <c r="C28" s="43">
        <f t="shared" si="3"/>
        <v>5836</v>
      </c>
      <c r="D28" s="89">
        <f t="shared" si="6"/>
        <v>6252</v>
      </c>
      <c r="E28" s="52">
        <f t="shared" si="4"/>
        <v>97.104825291181356</v>
      </c>
      <c r="F28" s="55">
        <f t="shared" si="5"/>
        <v>93.346129238643641</v>
      </c>
      <c r="G28" s="3"/>
      <c r="H28" s="420">
        <v>53</v>
      </c>
      <c r="I28" s="3">
        <v>9</v>
      </c>
      <c r="J28" s="3" t="s">
        <v>164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5</v>
      </c>
      <c r="C29" s="43">
        <f t="shared" si="3"/>
        <v>5756</v>
      </c>
      <c r="D29" s="89">
        <f t="shared" si="6"/>
        <v>8007</v>
      </c>
      <c r="E29" s="52">
        <f t="shared" si="4"/>
        <v>103.46935106956678</v>
      </c>
      <c r="F29" s="55">
        <f t="shared" si="5"/>
        <v>71.88709878856001</v>
      </c>
      <c r="G29" s="11"/>
      <c r="H29" s="91">
        <v>16</v>
      </c>
      <c r="I29" s="3">
        <v>6</v>
      </c>
      <c r="J29" s="161" t="s">
        <v>13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4265</v>
      </c>
      <c r="D30" s="89">
        <f t="shared" si="6"/>
        <v>2226</v>
      </c>
      <c r="E30" s="52">
        <f t="shared" si="4"/>
        <v>109.49935815147624</v>
      </c>
      <c r="F30" s="55">
        <f t="shared" si="5"/>
        <v>191.59928122192272</v>
      </c>
      <c r="G30" s="12"/>
      <c r="H30" s="91">
        <v>4</v>
      </c>
      <c r="I30" s="3">
        <v>3</v>
      </c>
      <c r="J30" s="161" t="s">
        <v>10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3326</v>
      </c>
      <c r="D31" s="89">
        <f t="shared" si="6"/>
        <v>3062</v>
      </c>
      <c r="E31" s="52">
        <f t="shared" si="4"/>
        <v>102.49614791987673</v>
      </c>
      <c r="F31" s="55">
        <f t="shared" si="5"/>
        <v>108.6218158066623</v>
      </c>
      <c r="G31" s="92"/>
      <c r="H31" s="126">
        <v>0</v>
      </c>
      <c r="I31" s="3">
        <v>5</v>
      </c>
      <c r="J31" s="161" t="s">
        <v>12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108086</v>
      </c>
      <c r="D32" s="67">
        <f>SUM(L14)</f>
        <v>102696</v>
      </c>
      <c r="E32" s="70">
        <f t="shared" si="4"/>
        <v>106.84129886818563</v>
      </c>
      <c r="F32" s="68">
        <f t="shared" si="5"/>
        <v>105.24850042844902</v>
      </c>
      <c r="G32" s="391">
        <v>61.7</v>
      </c>
      <c r="H32" s="430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43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89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350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43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195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195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88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195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108086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179</v>
      </c>
      <c r="L46" s="408" t="s">
        <v>182</v>
      </c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198</v>
      </c>
      <c r="I47" s="3"/>
      <c r="J47" s="179" t="s">
        <v>71</v>
      </c>
      <c r="K47" s="3"/>
      <c r="L47" s="301" t="s">
        <v>197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47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83067</v>
      </c>
      <c r="I49" s="3">
        <v>26</v>
      </c>
      <c r="J49" s="161" t="s">
        <v>30</v>
      </c>
      <c r="K49" s="3">
        <f>SUM(I49)</f>
        <v>26</v>
      </c>
      <c r="L49" s="306">
        <v>88401</v>
      </c>
      <c r="S49" s="26"/>
      <c r="T49" s="26"/>
      <c r="U49" s="26"/>
      <c r="V49" s="26"/>
    </row>
    <row r="50" spans="1:22" x14ac:dyDescent="0.15">
      <c r="H50" s="89">
        <v>14912</v>
      </c>
      <c r="I50" s="3">
        <v>13</v>
      </c>
      <c r="J50" s="161" t="s">
        <v>7</v>
      </c>
      <c r="K50" s="3">
        <f t="shared" ref="K50:K58" si="7">SUM(I50)</f>
        <v>13</v>
      </c>
      <c r="L50" s="306">
        <v>22058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14623</v>
      </c>
      <c r="I51" s="3">
        <v>33</v>
      </c>
      <c r="J51" s="161" t="s">
        <v>0</v>
      </c>
      <c r="K51" s="3">
        <f t="shared" si="7"/>
        <v>33</v>
      </c>
      <c r="L51" s="306">
        <v>12146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13387</v>
      </c>
      <c r="I52" s="3">
        <v>22</v>
      </c>
      <c r="J52" s="161" t="s">
        <v>26</v>
      </c>
      <c r="K52" s="3">
        <f t="shared" si="7"/>
        <v>22</v>
      </c>
      <c r="L52" s="306">
        <v>6828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194</v>
      </c>
      <c r="D53" s="59" t="s">
        <v>186</v>
      </c>
      <c r="E53" s="59" t="s">
        <v>41</v>
      </c>
      <c r="F53" s="59" t="s">
        <v>50</v>
      </c>
      <c r="G53" s="8" t="s">
        <v>176</v>
      </c>
      <c r="H53" s="88">
        <v>11581</v>
      </c>
      <c r="I53" s="3">
        <v>25</v>
      </c>
      <c r="J53" s="161" t="s">
        <v>29</v>
      </c>
      <c r="K53" s="3">
        <f t="shared" si="7"/>
        <v>25</v>
      </c>
      <c r="L53" s="306">
        <v>8562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83067</v>
      </c>
      <c r="D54" s="98">
        <f>SUM(L49)</f>
        <v>88401</v>
      </c>
      <c r="E54" s="52">
        <f t="shared" ref="E54:E64" si="9">SUM(N63/M63*100)</f>
        <v>101.21728322854217</v>
      </c>
      <c r="F54" s="52">
        <f>SUM(C54/D54*100)</f>
        <v>93.966131604846098</v>
      </c>
      <c r="G54" s="3"/>
      <c r="H54" s="44">
        <v>10528</v>
      </c>
      <c r="I54" s="3">
        <v>34</v>
      </c>
      <c r="J54" s="161" t="s">
        <v>1</v>
      </c>
      <c r="K54" s="3">
        <f t="shared" si="7"/>
        <v>34</v>
      </c>
      <c r="L54" s="306">
        <v>9140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14912</v>
      </c>
      <c r="D55" s="98">
        <f t="shared" ref="D55:D64" si="10">SUM(L50)</f>
        <v>22058</v>
      </c>
      <c r="E55" s="52">
        <f t="shared" si="9"/>
        <v>79.467092992272853</v>
      </c>
      <c r="F55" s="52">
        <f t="shared" ref="F55:F64" si="11">SUM(C55/D55*100)</f>
        <v>67.603590534046603</v>
      </c>
      <c r="G55" s="3"/>
      <c r="H55" s="44">
        <v>7784</v>
      </c>
      <c r="I55" s="3">
        <v>16</v>
      </c>
      <c r="J55" s="161" t="s">
        <v>3</v>
      </c>
      <c r="K55" s="3">
        <f t="shared" si="7"/>
        <v>16</v>
      </c>
      <c r="L55" s="306">
        <v>8901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14623</v>
      </c>
      <c r="D56" s="98">
        <f t="shared" si="10"/>
        <v>12146</v>
      </c>
      <c r="E56" s="52">
        <f t="shared" si="9"/>
        <v>97.117619711761975</v>
      </c>
      <c r="F56" s="52">
        <f t="shared" si="11"/>
        <v>120.39354520006586</v>
      </c>
      <c r="G56" s="3"/>
      <c r="H56" s="44">
        <v>6262</v>
      </c>
      <c r="I56" s="3">
        <v>40</v>
      </c>
      <c r="J56" s="161" t="s">
        <v>2</v>
      </c>
      <c r="K56" s="3">
        <f t="shared" si="7"/>
        <v>40</v>
      </c>
      <c r="L56" s="306">
        <v>4898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13387</v>
      </c>
      <c r="D57" s="98">
        <f t="shared" si="10"/>
        <v>6828</v>
      </c>
      <c r="E57" s="52">
        <f t="shared" si="9"/>
        <v>96.601241160340606</v>
      </c>
      <c r="F57" s="52">
        <f t="shared" si="11"/>
        <v>196.06033977738724</v>
      </c>
      <c r="G57" s="3"/>
      <c r="H57" s="91">
        <v>5831</v>
      </c>
      <c r="I57" s="3">
        <v>24</v>
      </c>
      <c r="J57" s="161" t="s">
        <v>28</v>
      </c>
      <c r="K57" s="3">
        <f t="shared" si="7"/>
        <v>24</v>
      </c>
      <c r="L57" s="306">
        <v>5899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11581</v>
      </c>
      <c r="D58" s="98">
        <f t="shared" si="10"/>
        <v>8562</v>
      </c>
      <c r="E58" s="52">
        <f t="shared" si="9"/>
        <v>88.431582162492361</v>
      </c>
      <c r="F58" s="52">
        <f t="shared" si="11"/>
        <v>135.26045316514831</v>
      </c>
      <c r="G58" s="12"/>
      <c r="H58" s="167">
        <v>5793</v>
      </c>
      <c r="I58" s="14">
        <v>36</v>
      </c>
      <c r="J58" s="163" t="s">
        <v>5</v>
      </c>
      <c r="K58" s="14">
        <f t="shared" si="7"/>
        <v>36</v>
      </c>
      <c r="L58" s="307">
        <v>4360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10528</v>
      </c>
      <c r="D59" s="98">
        <f t="shared" si="10"/>
        <v>9140</v>
      </c>
      <c r="E59" s="52">
        <f t="shared" si="9"/>
        <v>114.32294494516233</v>
      </c>
      <c r="F59" s="52">
        <f t="shared" si="11"/>
        <v>115.18599562363238</v>
      </c>
      <c r="G59" s="3"/>
      <c r="H59" s="438">
        <v>3104</v>
      </c>
      <c r="I59" s="338">
        <v>38</v>
      </c>
      <c r="J59" s="223" t="s">
        <v>38</v>
      </c>
      <c r="K59" s="8" t="s">
        <v>67</v>
      </c>
      <c r="L59" s="308">
        <v>182361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3</v>
      </c>
      <c r="C60" s="43">
        <f t="shared" si="8"/>
        <v>7784</v>
      </c>
      <c r="D60" s="98">
        <f t="shared" si="10"/>
        <v>8901</v>
      </c>
      <c r="E60" s="52">
        <f t="shared" si="9"/>
        <v>95.031131729947504</v>
      </c>
      <c r="F60" s="52">
        <f t="shared" si="11"/>
        <v>87.450848219301207</v>
      </c>
      <c r="G60" s="3"/>
      <c r="H60" s="420">
        <v>2036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2</v>
      </c>
      <c r="C61" s="43">
        <f t="shared" si="8"/>
        <v>6262</v>
      </c>
      <c r="D61" s="98">
        <f t="shared" si="10"/>
        <v>4898</v>
      </c>
      <c r="E61" s="52">
        <f t="shared" si="9"/>
        <v>67.748566482743698</v>
      </c>
      <c r="F61" s="52">
        <f t="shared" si="11"/>
        <v>127.84810126582278</v>
      </c>
      <c r="G61" s="11"/>
      <c r="H61" s="420">
        <v>1122</v>
      </c>
      <c r="I61" s="140">
        <v>21</v>
      </c>
      <c r="J61" s="3" t="s">
        <v>157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5831</v>
      </c>
      <c r="D62" s="98">
        <f t="shared" si="10"/>
        <v>5899</v>
      </c>
      <c r="E62" s="52">
        <f t="shared" si="9"/>
        <v>96.828296247093988</v>
      </c>
      <c r="F62" s="52">
        <f t="shared" si="11"/>
        <v>98.847262247838614</v>
      </c>
      <c r="G62" s="12"/>
      <c r="H62" s="420">
        <v>1066</v>
      </c>
      <c r="I62" s="174">
        <v>23</v>
      </c>
      <c r="J62" s="161" t="s">
        <v>27</v>
      </c>
      <c r="K62" s="50"/>
      <c r="L62" t="s">
        <v>61</v>
      </c>
      <c r="M62" s="407" t="s">
        <v>184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5793</v>
      </c>
      <c r="D63" s="138">
        <f t="shared" si="10"/>
        <v>4360</v>
      </c>
      <c r="E63" s="57">
        <f t="shared" si="9"/>
        <v>107.23805997778601</v>
      </c>
      <c r="F63" s="57">
        <f t="shared" si="11"/>
        <v>132.86697247706422</v>
      </c>
      <c r="G63" s="92"/>
      <c r="H63" s="91">
        <v>1019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82068</v>
      </c>
      <c r="N63" s="89">
        <f>SUM(H49)</f>
        <v>83067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183417</v>
      </c>
      <c r="D64" s="139">
        <f t="shared" si="10"/>
        <v>182361</v>
      </c>
      <c r="E64" s="70">
        <f t="shared" si="9"/>
        <v>96.048952147547681</v>
      </c>
      <c r="F64" s="70">
        <f t="shared" si="11"/>
        <v>100.5790711829832</v>
      </c>
      <c r="G64" s="391">
        <v>54.4</v>
      </c>
      <c r="H64" s="126">
        <v>402</v>
      </c>
      <c r="I64" s="3">
        <v>9</v>
      </c>
      <c r="J64" s="3" t="s">
        <v>164</v>
      </c>
      <c r="K64" s="3">
        <f t="shared" ref="K64:K72" si="12">SUM(K50)</f>
        <v>13</v>
      </c>
      <c r="L64" s="161" t="s">
        <v>7</v>
      </c>
      <c r="M64" s="170">
        <v>18765</v>
      </c>
      <c r="N64" s="89">
        <f t="shared" ref="N64:N72" si="13">SUM(H50)</f>
        <v>14912</v>
      </c>
      <c r="O64" s="45"/>
      <c r="S64" s="26"/>
      <c r="T64" s="26"/>
      <c r="U64" s="26"/>
      <c r="V64" s="26"/>
    </row>
    <row r="65" spans="2:22" x14ac:dyDescent="0.15">
      <c r="H65" s="43">
        <v>348</v>
      </c>
      <c r="I65" s="3">
        <v>1</v>
      </c>
      <c r="J65" s="161" t="s">
        <v>4</v>
      </c>
      <c r="K65" s="3">
        <f t="shared" si="12"/>
        <v>33</v>
      </c>
      <c r="L65" s="161" t="s">
        <v>0</v>
      </c>
      <c r="M65" s="170">
        <v>15057</v>
      </c>
      <c r="N65" s="89">
        <f t="shared" si="13"/>
        <v>14623</v>
      </c>
      <c r="O65" s="45"/>
      <c r="S65" s="26"/>
      <c r="T65" s="26"/>
      <c r="U65" s="26"/>
      <c r="V65" s="26"/>
    </row>
    <row r="66" spans="2:22" x14ac:dyDescent="0.15">
      <c r="H66" s="89">
        <v>263</v>
      </c>
      <c r="I66" s="3">
        <v>11</v>
      </c>
      <c r="J66" s="161" t="s">
        <v>17</v>
      </c>
      <c r="K66" s="3">
        <f t="shared" si="12"/>
        <v>22</v>
      </c>
      <c r="L66" s="161" t="s">
        <v>26</v>
      </c>
      <c r="M66" s="170">
        <v>13858</v>
      </c>
      <c r="N66" s="89">
        <f t="shared" si="13"/>
        <v>13387</v>
      </c>
      <c r="O66" s="45"/>
      <c r="S66" s="26"/>
      <c r="T66" s="26"/>
      <c r="U66" s="26"/>
      <c r="V66" s="26"/>
    </row>
    <row r="67" spans="2:22" x14ac:dyDescent="0.15">
      <c r="H67" s="43">
        <v>185</v>
      </c>
      <c r="I67" s="3">
        <v>4</v>
      </c>
      <c r="J67" s="161" t="s">
        <v>11</v>
      </c>
      <c r="K67" s="3">
        <f t="shared" si="12"/>
        <v>25</v>
      </c>
      <c r="L67" s="161" t="s">
        <v>29</v>
      </c>
      <c r="M67" s="170">
        <v>13096</v>
      </c>
      <c r="N67" s="89">
        <f t="shared" si="13"/>
        <v>11581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47</v>
      </c>
      <c r="I68" s="3">
        <v>35</v>
      </c>
      <c r="J68" s="161" t="s">
        <v>36</v>
      </c>
      <c r="K68" s="3">
        <f t="shared" si="12"/>
        <v>34</v>
      </c>
      <c r="L68" s="161" t="s">
        <v>1</v>
      </c>
      <c r="M68" s="170">
        <v>9209</v>
      </c>
      <c r="N68" s="89">
        <f t="shared" si="13"/>
        <v>10528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36</v>
      </c>
      <c r="I69" s="3">
        <v>15</v>
      </c>
      <c r="J69" s="161" t="s">
        <v>20</v>
      </c>
      <c r="K69" s="3">
        <f t="shared" si="12"/>
        <v>16</v>
      </c>
      <c r="L69" s="161" t="s">
        <v>3</v>
      </c>
      <c r="M69" s="170">
        <v>8191</v>
      </c>
      <c r="N69" s="89">
        <f t="shared" si="13"/>
        <v>7784</v>
      </c>
      <c r="O69" s="45"/>
      <c r="S69" s="26"/>
      <c r="T69" s="26"/>
      <c r="U69" s="26"/>
      <c r="V69" s="26"/>
    </row>
    <row r="70" spans="2:22" x14ac:dyDescent="0.15">
      <c r="B70" s="50"/>
      <c r="H70" s="44">
        <v>15</v>
      </c>
      <c r="I70" s="3">
        <v>29</v>
      </c>
      <c r="J70" s="161" t="s">
        <v>54</v>
      </c>
      <c r="K70" s="3">
        <f t="shared" si="12"/>
        <v>40</v>
      </c>
      <c r="L70" s="161" t="s">
        <v>2</v>
      </c>
      <c r="M70" s="170">
        <v>9243</v>
      </c>
      <c r="N70" s="89">
        <f t="shared" si="13"/>
        <v>6262</v>
      </c>
      <c r="O70" s="45"/>
      <c r="S70" s="26"/>
      <c r="T70" s="26"/>
      <c r="U70" s="26"/>
      <c r="V70" s="26"/>
    </row>
    <row r="71" spans="2:22" x14ac:dyDescent="0.15">
      <c r="B71" s="50"/>
      <c r="H71" s="44">
        <v>6</v>
      </c>
      <c r="I71" s="3">
        <v>27</v>
      </c>
      <c r="J71" s="161" t="s">
        <v>31</v>
      </c>
      <c r="K71" s="3">
        <f t="shared" si="12"/>
        <v>24</v>
      </c>
      <c r="L71" s="161" t="s">
        <v>28</v>
      </c>
      <c r="M71" s="170">
        <v>6022</v>
      </c>
      <c r="N71" s="89">
        <f t="shared" si="13"/>
        <v>5831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5402</v>
      </c>
      <c r="N72" s="89">
        <f t="shared" si="13"/>
        <v>5793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92</v>
      </c>
      <c r="M73" s="169">
        <v>190962</v>
      </c>
      <c r="N73" s="168">
        <f>SUM(H89)</f>
        <v>183417</v>
      </c>
      <c r="O73" s="45"/>
      <c r="S73" s="26"/>
      <c r="T73" s="26"/>
      <c r="U73" s="26"/>
      <c r="V73" s="26"/>
    </row>
    <row r="74" spans="2:22" x14ac:dyDescent="0.15">
      <c r="B74" s="50"/>
      <c r="H74" s="88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88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28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88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292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292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183417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47" sqref="L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178</v>
      </c>
      <c r="J1" s="102"/>
      <c r="Q1" s="26"/>
      <c r="R1" s="109"/>
    </row>
    <row r="2" spans="5:30" x14ac:dyDescent="0.15">
      <c r="H2" s="421" t="s">
        <v>194</v>
      </c>
      <c r="I2" s="3"/>
      <c r="J2" s="187" t="s">
        <v>103</v>
      </c>
      <c r="K2" s="3"/>
      <c r="L2" s="180" t="s">
        <v>186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92014</v>
      </c>
      <c r="I4" s="3">
        <v>31</v>
      </c>
      <c r="J4" s="33" t="s">
        <v>64</v>
      </c>
      <c r="K4" s="203">
        <f>SUM(I4)</f>
        <v>31</v>
      </c>
      <c r="L4" s="275">
        <v>66632</v>
      </c>
      <c r="M4" s="397"/>
      <c r="R4" s="48"/>
      <c r="S4" s="26"/>
      <c r="T4" s="26"/>
      <c r="U4" s="26"/>
      <c r="V4" s="26"/>
    </row>
    <row r="5" spans="5:30" x14ac:dyDescent="0.15">
      <c r="H5" s="88">
        <v>49513</v>
      </c>
      <c r="I5" s="3">
        <v>2</v>
      </c>
      <c r="J5" s="33" t="s">
        <v>6</v>
      </c>
      <c r="K5" s="203">
        <f t="shared" ref="K5:K13" si="0">SUM(I5)</f>
        <v>2</v>
      </c>
      <c r="L5" s="275">
        <v>56018</v>
      </c>
      <c r="M5" s="45"/>
      <c r="R5" s="48"/>
      <c r="S5" s="26"/>
      <c r="T5" s="26"/>
      <c r="U5" s="26"/>
      <c r="V5" s="26"/>
    </row>
    <row r="6" spans="5:30" x14ac:dyDescent="0.15">
      <c r="H6" s="88">
        <v>33345</v>
      </c>
      <c r="I6" s="3">
        <v>17</v>
      </c>
      <c r="J6" s="33" t="s">
        <v>21</v>
      </c>
      <c r="K6" s="203">
        <f t="shared" si="0"/>
        <v>17</v>
      </c>
      <c r="L6" s="275">
        <v>19051</v>
      </c>
      <c r="M6" s="45"/>
      <c r="R6" s="48"/>
      <c r="S6" s="26"/>
      <c r="T6" s="26"/>
      <c r="U6" s="26"/>
      <c r="V6" s="26"/>
    </row>
    <row r="7" spans="5:30" x14ac:dyDescent="0.15">
      <c r="H7" s="292">
        <v>31882</v>
      </c>
      <c r="I7" s="3">
        <v>34</v>
      </c>
      <c r="J7" s="33" t="s">
        <v>1</v>
      </c>
      <c r="K7" s="203">
        <f t="shared" si="0"/>
        <v>34</v>
      </c>
      <c r="L7" s="275">
        <v>38259</v>
      </c>
      <c r="M7" s="45"/>
      <c r="R7" s="48"/>
      <c r="S7" s="26"/>
      <c r="T7" s="26"/>
      <c r="U7" s="26"/>
      <c r="V7" s="26"/>
    </row>
    <row r="8" spans="5:30" x14ac:dyDescent="0.15">
      <c r="H8" s="44">
        <v>26259</v>
      </c>
      <c r="I8" s="3">
        <v>3</v>
      </c>
      <c r="J8" s="33" t="s">
        <v>10</v>
      </c>
      <c r="K8" s="203">
        <f t="shared" si="0"/>
        <v>3</v>
      </c>
      <c r="L8" s="275">
        <v>27432</v>
      </c>
      <c r="M8" s="45"/>
      <c r="R8" s="48"/>
      <c r="S8" s="26"/>
      <c r="T8" s="26"/>
      <c r="U8" s="26"/>
      <c r="V8" s="26"/>
    </row>
    <row r="9" spans="5:30" x14ac:dyDescent="0.15">
      <c r="H9" s="88">
        <v>16124</v>
      </c>
      <c r="I9" s="3">
        <v>13</v>
      </c>
      <c r="J9" s="33" t="s">
        <v>7</v>
      </c>
      <c r="K9" s="203">
        <f t="shared" si="0"/>
        <v>13</v>
      </c>
      <c r="L9" s="275">
        <v>17454</v>
      </c>
      <c r="M9" s="45"/>
      <c r="R9" s="48"/>
      <c r="S9" s="26"/>
      <c r="T9" s="26"/>
      <c r="U9" s="26"/>
      <c r="V9" s="26"/>
    </row>
    <row r="10" spans="5:30" x14ac:dyDescent="0.15">
      <c r="H10" s="88">
        <v>15159</v>
      </c>
      <c r="I10" s="3">
        <v>40</v>
      </c>
      <c r="J10" s="33" t="s">
        <v>2</v>
      </c>
      <c r="K10" s="203">
        <f t="shared" si="0"/>
        <v>40</v>
      </c>
      <c r="L10" s="275">
        <v>16269</v>
      </c>
      <c r="M10" s="45"/>
      <c r="R10" s="48"/>
      <c r="S10" s="26"/>
      <c r="T10" s="26"/>
      <c r="U10" s="26"/>
      <c r="V10" s="26"/>
    </row>
    <row r="11" spans="5:30" x14ac:dyDescent="0.15">
      <c r="H11" s="88">
        <v>14592</v>
      </c>
      <c r="I11" s="3">
        <v>16</v>
      </c>
      <c r="J11" s="33" t="s">
        <v>3</v>
      </c>
      <c r="K11" s="203">
        <f t="shared" si="0"/>
        <v>16</v>
      </c>
      <c r="L11" s="275">
        <v>13811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9">
        <v>13712</v>
      </c>
      <c r="I12" s="3">
        <v>1</v>
      </c>
      <c r="J12" s="33" t="s">
        <v>4</v>
      </c>
      <c r="K12" s="203">
        <f t="shared" si="0"/>
        <v>1</v>
      </c>
      <c r="L12" s="276">
        <v>13256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13359</v>
      </c>
      <c r="I13" s="14">
        <v>38</v>
      </c>
      <c r="J13" s="77" t="s">
        <v>38</v>
      </c>
      <c r="K13" s="203">
        <f t="shared" si="0"/>
        <v>38</v>
      </c>
      <c r="L13" s="276">
        <v>13095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12307</v>
      </c>
      <c r="I14" s="222">
        <v>26</v>
      </c>
      <c r="J14" s="382" t="s">
        <v>30</v>
      </c>
      <c r="K14" s="108" t="s">
        <v>8</v>
      </c>
      <c r="L14" s="277">
        <v>357461</v>
      </c>
      <c r="N14" s="32"/>
      <c r="R14" s="48"/>
      <c r="S14" s="26"/>
      <c r="T14" s="26"/>
      <c r="U14" s="26"/>
      <c r="V14" s="26"/>
    </row>
    <row r="15" spans="5:30" x14ac:dyDescent="0.15">
      <c r="H15" s="88">
        <v>12226</v>
      </c>
      <c r="I15" s="3">
        <v>33</v>
      </c>
      <c r="J15" s="33" t="s">
        <v>0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292">
        <v>10245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8159</v>
      </c>
      <c r="I17" s="3">
        <v>25</v>
      </c>
      <c r="J17" s="33" t="s">
        <v>29</v>
      </c>
      <c r="L17" s="32"/>
      <c r="M17" s="440"/>
      <c r="N17" s="42"/>
      <c r="R17" s="48"/>
      <c r="S17" s="26"/>
      <c r="T17" s="26"/>
      <c r="U17" s="26"/>
      <c r="V17" s="26"/>
    </row>
    <row r="18" spans="1:22" x14ac:dyDescent="0.15">
      <c r="H18" s="123">
        <v>8074</v>
      </c>
      <c r="I18" s="3">
        <v>21</v>
      </c>
      <c r="J18" s="3" t="s">
        <v>157</v>
      </c>
      <c r="L18" s="188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7300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90301</v>
      </c>
      <c r="N19" s="89">
        <f>SUM(H4)</f>
        <v>92014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194</v>
      </c>
      <c r="D20" s="59" t="s">
        <v>186</v>
      </c>
      <c r="E20" s="59" t="s">
        <v>41</v>
      </c>
      <c r="F20" s="59" t="s">
        <v>50</v>
      </c>
      <c r="G20" s="8" t="s">
        <v>176</v>
      </c>
      <c r="H20" s="88">
        <v>5232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48806</v>
      </c>
      <c r="N20" s="89">
        <f t="shared" ref="N20:N28" si="2">SUM(H5)</f>
        <v>49513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92014</v>
      </c>
      <c r="D21" s="5">
        <f>SUM(L4)</f>
        <v>66632</v>
      </c>
      <c r="E21" s="52">
        <f t="shared" ref="E21:E30" si="3">SUM(N19/M19*100)</f>
        <v>101.89698895914773</v>
      </c>
      <c r="F21" s="52">
        <f t="shared" ref="F21:F31" si="4">SUM(C21/D21*100)</f>
        <v>138.09280826029536</v>
      </c>
      <c r="G21" s="62"/>
      <c r="H21" s="88">
        <v>4527</v>
      </c>
      <c r="I21" s="3">
        <v>14</v>
      </c>
      <c r="J21" s="33" t="s">
        <v>19</v>
      </c>
      <c r="K21" s="117">
        <f t="shared" si="1"/>
        <v>17</v>
      </c>
      <c r="L21" s="33" t="s">
        <v>21</v>
      </c>
      <c r="M21" s="371">
        <v>34295</v>
      </c>
      <c r="N21" s="89">
        <f t="shared" si="2"/>
        <v>33345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49513</v>
      </c>
      <c r="D22" s="5">
        <f t="shared" ref="D22:D30" si="6">SUM(L5)</f>
        <v>56018</v>
      </c>
      <c r="E22" s="52">
        <f t="shared" si="3"/>
        <v>101.44859238618203</v>
      </c>
      <c r="F22" s="52">
        <f t="shared" si="4"/>
        <v>88.387661108929265</v>
      </c>
      <c r="G22" s="62"/>
      <c r="H22" s="88">
        <v>3735</v>
      </c>
      <c r="I22" s="3">
        <v>9</v>
      </c>
      <c r="J22" s="3" t="s">
        <v>164</v>
      </c>
      <c r="K22" s="117">
        <f t="shared" si="1"/>
        <v>34</v>
      </c>
      <c r="L22" s="33" t="s">
        <v>1</v>
      </c>
      <c r="M22" s="371">
        <v>30898</v>
      </c>
      <c r="N22" s="89">
        <f t="shared" si="2"/>
        <v>31882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33345</v>
      </c>
      <c r="D23" s="98">
        <f t="shared" si="6"/>
        <v>19051</v>
      </c>
      <c r="E23" s="52">
        <f t="shared" si="3"/>
        <v>97.229916897506925</v>
      </c>
      <c r="F23" s="52">
        <f t="shared" si="4"/>
        <v>175.03018214266967</v>
      </c>
      <c r="G23" s="62"/>
      <c r="H23" s="88">
        <v>2890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29377</v>
      </c>
      <c r="N23" s="89">
        <f t="shared" si="2"/>
        <v>26259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31882</v>
      </c>
      <c r="D24" s="5">
        <f t="shared" si="6"/>
        <v>38259</v>
      </c>
      <c r="E24" s="52">
        <f t="shared" si="3"/>
        <v>103.18467214706453</v>
      </c>
      <c r="F24" s="52">
        <f t="shared" si="4"/>
        <v>83.332026451292506</v>
      </c>
      <c r="G24" s="62"/>
      <c r="H24" s="88">
        <v>1883</v>
      </c>
      <c r="I24" s="3">
        <v>37</v>
      </c>
      <c r="J24" s="33" t="s">
        <v>37</v>
      </c>
      <c r="K24" s="117">
        <f t="shared" si="1"/>
        <v>13</v>
      </c>
      <c r="L24" s="33" t="s">
        <v>7</v>
      </c>
      <c r="M24" s="371">
        <v>15632</v>
      </c>
      <c r="N24" s="89">
        <f t="shared" si="2"/>
        <v>16124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26259</v>
      </c>
      <c r="D25" s="5">
        <f t="shared" si="6"/>
        <v>27432</v>
      </c>
      <c r="E25" s="52">
        <f t="shared" si="3"/>
        <v>89.38625455288151</v>
      </c>
      <c r="F25" s="52">
        <f t="shared" si="4"/>
        <v>95.723972003499554</v>
      </c>
      <c r="G25" s="72"/>
      <c r="H25" s="88">
        <v>1127</v>
      </c>
      <c r="I25" s="3">
        <v>12</v>
      </c>
      <c r="J25" s="33" t="s">
        <v>18</v>
      </c>
      <c r="K25" s="117">
        <f t="shared" si="1"/>
        <v>40</v>
      </c>
      <c r="L25" s="33" t="s">
        <v>2</v>
      </c>
      <c r="M25" s="371">
        <v>15759</v>
      </c>
      <c r="N25" s="89">
        <f t="shared" si="2"/>
        <v>15159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7</v>
      </c>
      <c r="C26" s="202">
        <f t="shared" si="5"/>
        <v>16124</v>
      </c>
      <c r="D26" s="5">
        <f t="shared" si="6"/>
        <v>17454</v>
      </c>
      <c r="E26" s="52">
        <f t="shared" si="3"/>
        <v>103.14738996929376</v>
      </c>
      <c r="F26" s="52">
        <f t="shared" si="4"/>
        <v>92.379970207402323</v>
      </c>
      <c r="G26" s="62"/>
      <c r="H26" s="88">
        <v>980</v>
      </c>
      <c r="I26" s="3">
        <v>4</v>
      </c>
      <c r="J26" s="33" t="s">
        <v>11</v>
      </c>
      <c r="K26" s="117">
        <f t="shared" si="1"/>
        <v>16</v>
      </c>
      <c r="L26" s="33" t="s">
        <v>3</v>
      </c>
      <c r="M26" s="371">
        <v>16325</v>
      </c>
      <c r="N26" s="89">
        <f t="shared" si="2"/>
        <v>14592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15159</v>
      </c>
      <c r="D27" s="5">
        <f t="shared" si="6"/>
        <v>16269</v>
      </c>
      <c r="E27" s="52">
        <f t="shared" si="3"/>
        <v>96.192651818008756</v>
      </c>
      <c r="F27" s="52">
        <f t="shared" si="4"/>
        <v>93.177208187350175</v>
      </c>
      <c r="G27" s="62"/>
      <c r="H27" s="88">
        <v>558</v>
      </c>
      <c r="I27" s="3">
        <v>32</v>
      </c>
      <c r="J27" s="33" t="s">
        <v>35</v>
      </c>
      <c r="K27" s="117">
        <f t="shared" si="1"/>
        <v>1</v>
      </c>
      <c r="L27" s="33" t="s">
        <v>4</v>
      </c>
      <c r="M27" s="372">
        <v>10857</v>
      </c>
      <c r="N27" s="89">
        <f t="shared" si="2"/>
        <v>13712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3</v>
      </c>
      <c r="C28" s="202">
        <f t="shared" si="5"/>
        <v>14592</v>
      </c>
      <c r="D28" s="5">
        <f t="shared" si="6"/>
        <v>13811</v>
      </c>
      <c r="E28" s="52">
        <f t="shared" si="3"/>
        <v>89.384379785604892</v>
      </c>
      <c r="F28" s="52">
        <f t="shared" si="4"/>
        <v>105.65491275070596</v>
      </c>
      <c r="G28" s="73"/>
      <c r="H28" s="88">
        <v>517</v>
      </c>
      <c r="I28" s="3">
        <v>15</v>
      </c>
      <c r="J28" s="33" t="s">
        <v>20</v>
      </c>
      <c r="K28" s="181">
        <f t="shared" si="1"/>
        <v>38</v>
      </c>
      <c r="L28" s="77" t="s">
        <v>38</v>
      </c>
      <c r="M28" s="373">
        <v>15043</v>
      </c>
      <c r="N28" s="167">
        <f t="shared" si="2"/>
        <v>13359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4</v>
      </c>
      <c r="C29" s="202">
        <f t="shared" si="5"/>
        <v>13712</v>
      </c>
      <c r="D29" s="5">
        <f t="shared" si="6"/>
        <v>13256</v>
      </c>
      <c r="E29" s="52">
        <f t="shared" si="3"/>
        <v>126.29639863682416</v>
      </c>
      <c r="F29" s="52">
        <f t="shared" si="4"/>
        <v>103.43995171997587</v>
      </c>
      <c r="G29" s="72"/>
      <c r="H29" s="88">
        <v>330</v>
      </c>
      <c r="I29" s="3">
        <v>27</v>
      </c>
      <c r="J29" s="33" t="s">
        <v>31</v>
      </c>
      <c r="K29" s="115"/>
      <c r="L29" s="115" t="s">
        <v>55</v>
      </c>
      <c r="M29" s="374">
        <v>388814</v>
      </c>
      <c r="N29" s="172">
        <f>SUM(H44)</f>
        <v>387167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38</v>
      </c>
      <c r="C30" s="202">
        <f t="shared" si="5"/>
        <v>13359</v>
      </c>
      <c r="D30" s="5">
        <f t="shared" si="6"/>
        <v>13095</v>
      </c>
      <c r="E30" s="57">
        <f t="shared" si="3"/>
        <v>88.805424449910248</v>
      </c>
      <c r="F30" s="63">
        <f t="shared" si="4"/>
        <v>102.01603665521191</v>
      </c>
      <c r="G30" s="75"/>
      <c r="H30" s="88">
        <v>305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387167</v>
      </c>
      <c r="D31" s="67">
        <f>SUM(L14)</f>
        <v>357461</v>
      </c>
      <c r="E31" s="70">
        <f>SUM(N29/M29*100)</f>
        <v>99.576404141826174</v>
      </c>
      <c r="F31" s="63">
        <f t="shared" si="4"/>
        <v>108.31027720506572</v>
      </c>
      <c r="G31" s="83">
        <v>42.2</v>
      </c>
      <c r="H31" s="88">
        <v>285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428">
        <v>270</v>
      </c>
      <c r="I32" s="3">
        <v>20</v>
      </c>
      <c r="J32" s="33" t="s">
        <v>24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228</v>
      </c>
      <c r="I33" s="3">
        <v>5</v>
      </c>
      <c r="J33" s="33" t="s">
        <v>12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44">
        <v>15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7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4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88">
        <v>3</v>
      </c>
      <c r="I37" s="3">
        <v>30</v>
      </c>
      <c r="J37" s="33" t="s">
        <v>33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44">
        <v>1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292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387167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 t="s">
        <v>180</v>
      </c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194</v>
      </c>
      <c r="I48" s="3"/>
      <c r="J48" s="190" t="s">
        <v>91</v>
      </c>
      <c r="K48" s="3"/>
      <c r="L48" s="329" t="s">
        <v>186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99</v>
      </c>
      <c r="I49" s="3"/>
      <c r="J49" s="145" t="s">
        <v>9</v>
      </c>
      <c r="K49" s="3"/>
      <c r="L49" s="329" t="s">
        <v>99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43">
        <v>12598</v>
      </c>
      <c r="I50" s="3">
        <v>16</v>
      </c>
      <c r="J50" s="33" t="s">
        <v>3</v>
      </c>
      <c r="K50" s="327">
        <f>SUM(I50)</f>
        <v>16</v>
      </c>
      <c r="L50" s="330">
        <v>12572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44">
        <v>8686</v>
      </c>
      <c r="I51" s="3">
        <v>33</v>
      </c>
      <c r="J51" s="33" t="s">
        <v>0</v>
      </c>
      <c r="K51" s="327">
        <f t="shared" ref="K51:K59" si="7">SUM(I51)</f>
        <v>33</v>
      </c>
      <c r="L51" s="331">
        <v>10552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6076</v>
      </c>
      <c r="I52" s="3">
        <v>26</v>
      </c>
      <c r="J52" s="33" t="s">
        <v>30</v>
      </c>
      <c r="K52" s="327">
        <f t="shared" si="7"/>
        <v>26</v>
      </c>
      <c r="L52" s="331">
        <v>3453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194</v>
      </c>
      <c r="D53" s="59" t="s">
        <v>186</v>
      </c>
      <c r="E53" s="59" t="s">
        <v>41</v>
      </c>
      <c r="F53" s="59" t="s">
        <v>50</v>
      </c>
      <c r="G53" s="8" t="s">
        <v>176</v>
      </c>
      <c r="H53" s="44">
        <v>3026</v>
      </c>
      <c r="I53" s="3">
        <v>25</v>
      </c>
      <c r="J53" s="33" t="s">
        <v>29</v>
      </c>
      <c r="K53" s="327">
        <f t="shared" si="7"/>
        <v>25</v>
      </c>
      <c r="L53" s="331">
        <v>969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12598</v>
      </c>
      <c r="D54" s="98">
        <f>SUM(L50)</f>
        <v>12572</v>
      </c>
      <c r="E54" s="52">
        <f t="shared" ref="E54:E63" si="8">SUM(N67/M67*100)</f>
        <v>90.783310513799805</v>
      </c>
      <c r="F54" s="52">
        <f t="shared" ref="F54:F61" si="9">SUM(C54/D54*100)</f>
        <v>100.20680878141903</v>
      </c>
      <c r="G54" s="62"/>
      <c r="H54" s="292">
        <v>1845</v>
      </c>
      <c r="I54" s="3">
        <v>34</v>
      </c>
      <c r="J54" s="33" t="s">
        <v>1</v>
      </c>
      <c r="K54" s="327">
        <f t="shared" si="7"/>
        <v>34</v>
      </c>
      <c r="L54" s="331">
        <v>1592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8686</v>
      </c>
      <c r="D55" s="98">
        <f t="shared" ref="D55:D63" si="11">SUM(L51)</f>
        <v>10552</v>
      </c>
      <c r="E55" s="52">
        <f t="shared" si="8"/>
        <v>88.587455379908207</v>
      </c>
      <c r="F55" s="52">
        <f t="shared" si="9"/>
        <v>82.316148597422284</v>
      </c>
      <c r="G55" s="62"/>
      <c r="H55" s="44">
        <v>1668</v>
      </c>
      <c r="I55" s="3">
        <v>31</v>
      </c>
      <c r="J55" s="33" t="s">
        <v>64</v>
      </c>
      <c r="K55" s="327">
        <f t="shared" si="7"/>
        <v>31</v>
      </c>
      <c r="L55" s="331">
        <v>1306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6076</v>
      </c>
      <c r="D56" s="98">
        <f t="shared" si="11"/>
        <v>3453</v>
      </c>
      <c r="E56" s="52">
        <f t="shared" si="8"/>
        <v>72.341945469698771</v>
      </c>
      <c r="F56" s="52">
        <f t="shared" si="9"/>
        <v>175.96293078482478</v>
      </c>
      <c r="G56" s="62"/>
      <c r="H56" s="88">
        <v>1428</v>
      </c>
      <c r="I56" s="3">
        <v>14</v>
      </c>
      <c r="J56" s="33" t="s">
        <v>19</v>
      </c>
      <c r="K56" s="327">
        <f t="shared" si="7"/>
        <v>14</v>
      </c>
      <c r="L56" s="331">
        <v>1068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29</v>
      </c>
      <c r="C57" s="43">
        <f t="shared" si="10"/>
        <v>3026</v>
      </c>
      <c r="D57" s="98">
        <f t="shared" si="11"/>
        <v>969</v>
      </c>
      <c r="E57" s="52">
        <f t="shared" si="8"/>
        <v>209.99306037473974</v>
      </c>
      <c r="F57" s="52">
        <f t="shared" si="9"/>
        <v>312.28070175438597</v>
      </c>
      <c r="G57" s="62"/>
      <c r="H57" s="88">
        <v>1375</v>
      </c>
      <c r="I57" s="3">
        <v>40</v>
      </c>
      <c r="J57" s="33" t="s">
        <v>2</v>
      </c>
      <c r="K57" s="327">
        <f t="shared" si="7"/>
        <v>40</v>
      </c>
      <c r="L57" s="331">
        <v>1613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1845</v>
      </c>
      <c r="D58" s="98">
        <f t="shared" si="11"/>
        <v>1592</v>
      </c>
      <c r="E58" s="52">
        <f t="shared" si="8"/>
        <v>103.18791946308725</v>
      </c>
      <c r="F58" s="52">
        <f t="shared" si="9"/>
        <v>115.89195979899498</v>
      </c>
      <c r="G58" s="72"/>
      <c r="H58" s="44">
        <v>1371</v>
      </c>
      <c r="I58" s="3">
        <v>22</v>
      </c>
      <c r="J58" s="33" t="s">
        <v>26</v>
      </c>
      <c r="K58" s="327">
        <f t="shared" si="7"/>
        <v>22</v>
      </c>
      <c r="L58" s="331">
        <v>1371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64</v>
      </c>
      <c r="C59" s="43">
        <f t="shared" si="10"/>
        <v>1668</v>
      </c>
      <c r="D59" s="98">
        <f t="shared" si="11"/>
        <v>1306</v>
      </c>
      <c r="E59" s="52">
        <f t="shared" si="8"/>
        <v>133.01435406698565</v>
      </c>
      <c r="F59" s="52">
        <f t="shared" si="9"/>
        <v>127.71822358346094</v>
      </c>
      <c r="G59" s="62"/>
      <c r="H59" s="433">
        <v>1030</v>
      </c>
      <c r="I59" s="14">
        <v>38</v>
      </c>
      <c r="J59" s="77" t="s">
        <v>38</v>
      </c>
      <c r="K59" s="328">
        <f t="shared" si="7"/>
        <v>38</v>
      </c>
      <c r="L59" s="332">
        <v>1232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19</v>
      </c>
      <c r="C60" s="89">
        <f t="shared" si="10"/>
        <v>1428</v>
      </c>
      <c r="D60" s="98">
        <f t="shared" si="11"/>
        <v>1068</v>
      </c>
      <c r="E60" s="52">
        <f t="shared" si="8"/>
        <v>106.88622754491017</v>
      </c>
      <c r="F60" s="52">
        <f t="shared" si="9"/>
        <v>133.70786516853931</v>
      </c>
      <c r="G60" s="62"/>
      <c r="H60" s="419">
        <v>655</v>
      </c>
      <c r="I60" s="222">
        <v>24</v>
      </c>
      <c r="J60" s="382" t="s">
        <v>28</v>
      </c>
      <c r="K60" s="367" t="s">
        <v>8</v>
      </c>
      <c r="L60" s="376">
        <v>38550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</v>
      </c>
      <c r="C61" s="43">
        <f t="shared" si="10"/>
        <v>1375</v>
      </c>
      <c r="D61" s="98">
        <f t="shared" si="11"/>
        <v>1613</v>
      </c>
      <c r="E61" s="52">
        <f t="shared" si="8"/>
        <v>104.64231354642313</v>
      </c>
      <c r="F61" s="52">
        <f t="shared" si="9"/>
        <v>85.244885306881585</v>
      </c>
      <c r="G61" s="73"/>
      <c r="H61" s="88">
        <v>544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26</v>
      </c>
      <c r="C62" s="43">
        <f t="shared" si="10"/>
        <v>1371</v>
      </c>
      <c r="D62" s="98">
        <f t="shared" si="11"/>
        <v>1371</v>
      </c>
      <c r="E62" s="52">
        <f t="shared" si="8"/>
        <v>100</v>
      </c>
      <c r="F62" s="52">
        <f>SUM(C62/D62*100)</f>
        <v>100</v>
      </c>
      <c r="G62" s="72"/>
      <c r="H62" s="44">
        <v>459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1030</v>
      </c>
      <c r="D63" s="98">
        <f t="shared" si="11"/>
        <v>1232</v>
      </c>
      <c r="E63" s="57">
        <f t="shared" si="8"/>
        <v>102.18253968253967</v>
      </c>
      <c r="F63" s="52">
        <f>SUM(C63/D63*100)</f>
        <v>83.603896103896105</v>
      </c>
      <c r="G63" s="75"/>
      <c r="H63" s="44">
        <v>346</v>
      </c>
      <c r="I63" s="3">
        <v>11</v>
      </c>
      <c r="J63" s="33" t="s">
        <v>17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42102</v>
      </c>
      <c r="D64" s="67">
        <f>SUM(L60)</f>
        <v>38550</v>
      </c>
      <c r="E64" s="70">
        <f>SUM(N77/M77*100)</f>
        <v>94.55598975879262</v>
      </c>
      <c r="F64" s="70">
        <f>SUM(C64/D64*100)</f>
        <v>109.21400778210118</v>
      </c>
      <c r="G64" s="392">
        <v>103.1</v>
      </c>
      <c r="H64" s="350">
        <v>319</v>
      </c>
      <c r="I64" s="3">
        <v>36</v>
      </c>
      <c r="J64" s="33" t="s">
        <v>5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89">
        <v>253</v>
      </c>
      <c r="I65" s="3">
        <v>37</v>
      </c>
      <c r="J65" s="33" t="s">
        <v>37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44">
        <v>201</v>
      </c>
      <c r="I66" s="3">
        <v>17</v>
      </c>
      <c r="J66" s="33" t="s">
        <v>21</v>
      </c>
      <c r="L66" s="191" t="s">
        <v>91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159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4">
        <v>13877</v>
      </c>
      <c r="N67" s="89">
        <f>SUM(H50)</f>
        <v>12598</v>
      </c>
      <c r="R67" s="48"/>
      <c r="S67" s="26"/>
      <c r="T67" s="26"/>
      <c r="U67" s="26"/>
      <c r="V67" s="26"/>
    </row>
    <row r="68" spans="3:22" x14ac:dyDescent="0.15">
      <c r="C68" s="26"/>
      <c r="H68" s="44">
        <v>44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9805</v>
      </c>
      <c r="N68" s="89">
        <f t="shared" ref="N68:N76" si="13">SUM(H51)</f>
        <v>8686</v>
      </c>
      <c r="R68" s="48"/>
      <c r="S68" s="26"/>
      <c r="T68" s="26"/>
      <c r="U68" s="26"/>
      <c r="V68" s="26"/>
    </row>
    <row r="69" spans="3:22" x14ac:dyDescent="0.15">
      <c r="H69" s="44">
        <v>11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8399</v>
      </c>
      <c r="N69" s="89">
        <f t="shared" si="13"/>
        <v>6076</v>
      </c>
      <c r="R69" s="48"/>
      <c r="S69" s="26"/>
      <c r="T69" s="26"/>
      <c r="U69" s="26"/>
      <c r="V69" s="26"/>
    </row>
    <row r="70" spans="3:22" x14ac:dyDescent="0.15">
      <c r="H70" s="88">
        <v>6</v>
      </c>
      <c r="I70" s="3">
        <v>23</v>
      </c>
      <c r="J70" s="33" t="s">
        <v>27</v>
      </c>
      <c r="K70" s="3">
        <f t="shared" si="12"/>
        <v>25</v>
      </c>
      <c r="L70" s="33" t="s">
        <v>29</v>
      </c>
      <c r="M70" s="395">
        <v>1441</v>
      </c>
      <c r="N70" s="89">
        <f t="shared" si="13"/>
        <v>3026</v>
      </c>
      <c r="R70" s="48"/>
      <c r="S70" s="26"/>
      <c r="T70" s="26"/>
      <c r="U70" s="26"/>
      <c r="V70" s="26"/>
    </row>
    <row r="71" spans="3:22" x14ac:dyDescent="0.15">
      <c r="H71" s="44">
        <v>2</v>
      </c>
      <c r="I71" s="3">
        <v>28</v>
      </c>
      <c r="J71" s="33" t="s">
        <v>32</v>
      </c>
      <c r="K71" s="3">
        <f t="shared" si="12"/>
        <v>34</v>
      </c>
      <c r="L71" s="33" t="s">
        <v>1</v>
      </c>
      <c r="M71" s="395">
        <v>1788</v>
      </c>
      <c r="N71" s="89">
        <f t="shared" si="13"/>
        <v>1845</v>
      </c>
      <c r="R71" s="48"/>
      <c r="S71" s="26"/>
      <c r="T71" s="26"/>
      <c r="U71" s="26"/>
      <c r="V71" s="26"/>
    </row>
    <row r="72" spans="3:22" x14ac:dyDescent="0.15">
      <c r="H72" s="292">
        <v>0</v>
      </c>
      <c r="I72" s="3">
        <v>2</v>
      </c>
      <c r="J72" s="33" t="s">
        <v>6</v>
      </c>
      <c r="K72" s="3">
        <f t="shared" si="12"/>
        <v>31</v>
      </c>
      <c r="L72" s="33" t="s">
        <v>64</v>
      </c>
      <c r="M72" s="395">
        <v>1254</v>
      </c>
      <c r="N72" s="89">
        <f t="shared" si="13"/>
        <v>1668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14</v>
      </c>
      <c r="L73" s="33" t="s">
        <v>19</v>
      </c>
      <c r="M73" s="395">
        <v>1336</v>
      </c>
      <c r="N73" s="89">
        <f t="shared" si="13"/>
        <v>1428</v>
      </c>
      <c r="R73" s="48"/>
      <c r="S73" s="26"/>
      <c r="T73" s="26"/>
      <c r="U73" s="26"/>
      <c r="V73" s="26"/>
    </row>
    <row r="74" spans="3:22" x14ac:dyDescent="0.15">
      <c r="H74" s="88">
        <v>0</v>
      </c>
      <c r="I74" s="3">
        <v>4</v>
      </c>
      <c r="J74" s="33" t="s">
        <v>11</v>
      </c>
      <c r="K74" s="3">
        <f t="shared" si="12"/>
        <v>40</v>
      </c>
      <c r="L74" s="33" t="s">
        <v>2</v>
      </c>
      <c r="M74" s="395">
        <v>1314</v>
      </c>
      <c r="N74" s="89">
        <f t="shared" si="13"/>
        <v>1375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22</v>
      </c>
      <c r="L75" s="33" t="s">
        <v>26</v>
      </c>
      <c r="M75" s="395">
        <v>1371</v>
      </c>
      <c r="N75" s="89">
        <f t="shared" si="13"/>
        <v>1371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6">
        <v>1008</v>
      </c>
      <c r="N76" s="167">
        <f t="shared" si="13"/>
        <v>1030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44526</v>
      </c>
      <c r="N77" s="172">
        <f>SUM(H90)</f>
        <v>42102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88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88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336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42102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R26" sqref="R2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201</v>
      </c>
      <c r="I2" s="3"/>
      <c r="J2" s="183" t="s">
        <v>70</v>
      </c>
      <c r="K2" s="81"/>
      <c r="L2" s="319" t="s">
        <v>189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23125</v>
      </c>
      <c r="I4" s="3">
        <v>33</v>
      </c>
      <c r="J4" s="161" t="s">
        <v>0</v>
      </c>
      <c r="K4" s="121">
        <f>SUM(I4)</f>
        <v>33</v>
      </c>
      <c r="L4" s="312">
        <v>22541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292">
        <v>17077</v>
      </c>
      <c r="I5" s="3">
        <v>9</v>
      </c>
      <c r="J5" s="3" t="s">
        <v>164</v>
      </c>
      <c r="K5" s="121">
        <f t="shared" ref="K5:K13" si="0">SUM(I5)</f>
        <v>9</v>
      </c>
      <c r="L5" s="313">
        <v>17645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292">
        <v>15460</v>
      </c>
      <c r="I6" s="3">
        <v>13</v>
      </c>
      <c r="J6" s="161" t="s">
        <v>7</v>
      </c>
      <c r="K6" s="121">
        <f t="shared" si="0"/>
        <v>13</v>
      </c>
      <c r="L6" s="313">
        <v>16074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292">
        <v>10366</v>
      </c>
      <c r="I7" s="3">
        <v>34</v>
      </c>
      <c r="J7" s="161" t="s">
        <v>1</v>
      </c>
      <c r="K7" s="121">
        <f t="shared" si="0"/>
        <v>34</v>
      </c>
      <c r="L7" s="313">
        <v>9067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6835</v>
      </c>
      <c r="I8" s="3">
        <v>24</v>
      </c>
      <c r="J8" s="161" t="s">
        <v>28</v>
      </c>
      <c r="K8" s="121">
        <f t="shared" si="0"/>
        <v>24</v>
      </c>
      <c r="L8" s="313">
        <v>8176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292">
        <v>5249</v>
      </c>
      <c r="I9" s="3">
        <v>25</v>
      </c>
      <c r="J9" s="161" t="s">
        <v>29</v>
      </c>
      <c r="K9" s="121">
        <f t="shared" si="0"/>
        <v>25</v>
      </c>
      <c r="L9" s="313">
        <v>6664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3143</v>
      </c>
      <c r="I10" s="3">
        <v>17</v>
      </c>
      <c r="J10" s="161" t="s">
        <v>21</v>
      </c>
      <c r="K10" s="121">
        <f t="shared" si="0"/>
        <v>17</v>
      </c>
      <c r="L10" s="313">
        <v>3102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3127</v>
      </c>
      <c r="I11" s="3">
        <v>22</v>
      </c>
      <c r="J11" s="161" t="s">
        <v>26</v>
      </c>
      <c r="K11" s="121">
        <f t="shared" si="0"/>
        <v>22</v>
      </c>
      <c r="L11" s="313">
        <v>3092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2898</v>
      </c>
      <c r="I12" s="3">
        <v>26</v>
      </c>
      <c r="J12" s="161" t="s">
        <v>30</v>
      </c>
      <c r="K12" s="121">
        <f t="shared" si="0"/>
        <v>26</v>
      </c>
      <c r="L12" s="313">
        <v>1244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2806</v>
      </c>
      <c r="I13" s="14">
        <v>20</v>
      </c>
      <c r="J13" s="163" t="s">
        <v>24</v>
      </c>
      <c r="K13" s="182">
        <f t="shared" si="0"/>
        <v>20</v>
      </c>
      <c r="L13" s="321">
        <v>2110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1643</v>
      </c>
      <c r="I14" s="222">
        <v>36</v>
      </c>
      <c r="J14" s="223" t="s">
        <v>5</v>
      </c>
      <c r="K14" s="81" t="s">
        <v>8</v>
      </c>
      <c r="L14" s="322">
        <v>107035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292">
        <v>1618</v>
      </c>
      <c r="I15" s="3">
        <v>12</v>
      </c>
      <c r="J15" s="161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1279</v>
      </c>
      <c r="I16" s="3">
        <v>16</v>
      </c>
      <c r="J16" s="161" t="s">
        <v>3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1278</v>
      </c>
      <c r="I17" s="3">
        <v>1</v>
      </c>
      <c r="J17" s="161" t="s">
        <v>4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1243</v>
      </c>
      <c r="I18" s="3">
        <v>40</v>
      </c>
      <c r="J18" s="161" t="s">
        <v>2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1226</v>
      </c>
      <c r="I19" s="3">
        <v>21</v>
      </c>
      <c r="J19" s="161" t="s">
        <v>25</v>
      </c>
      <c r="L19" s="422" t="s">
        <v>193</v>
      </c>
      <c r="M19" s="441" t="s">
        <v>192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1205</v>
      </c>
      <c r="I20" s="3">
        <v>6</v>
      </c>
      <c r="J20" s="161" t="s">
        <v>13</v>
      </c>
      <c r="K20" s="121">
        <f>SUM(I4)</f>
        <v>33</v>
      </c>
      <c r="L20" s="161" t="s">
        <v>0</v>
      </c>
      <c r="M20" s="323">
        <v>28205</v>
      </c>
      <c r="N20" s="89">
        <f>SUM(H4)</f>
        <v>23125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8" t="s">
        <v>176</v>
      </c>
      <c r="H21" s="88">
        <v>930</v>
      </c>
      <c r="I21" s="3">
        <v>15</v>
      </c>
      <c r="J21" s="161" t="s">
        <v>20</v>
      </c>
      <c r="K21" s="121">
        <f t="shared" ref="K21:K29" si="1">SUM(I5)</f>
        <v>9</v>
      </c>
      <c r="L21" s="3" t="s">
        <v>164</v>
      </c>
      <c r="M21" s="324">
        <v>16480</v>
      </c>
      <c r="N21" s="89">
        <f t="shared" ref="N21:N29" si="2">SUM(H5)</f>
        <v>17077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23125</v>
      </c>
      <c r="D22" s="98">
        <f>SUM(L4)</f>
        <v>22541</v>
      </c>
      <c r="E22" s="55">
        <f t="shared" ref="E22:E31" si="3">SUM(N20/M20*100)</f>
        <v>81.989009040950194</v>
      </c>
      <c r="F22" s="52">
        <f t="shared" ref="F22:F32" si="4">SUM(C22/D22*100)</f>
        <v>102.5908344793931</v>
      </c>
      <c r="G22" s="62"/>
      <c r="H22" s="88">
        <v>844</v>
      </c>
      <c r="I22" s="3">
        <v>31</v>
      </c>
      <c r="J22" s="3" t="s">
        <v>64</v>
      </c>
      <c r="K22" s="121">
        <f t="shared" si="1"/>
        <v>13</v>
      </c>
      <c r="L22" s="161" t="s">
        <v>7</v>
      </c>
      <c r="M22" s="324">
        <v>15368</v>
      </c>
      <c r="N22" s="89">
        <f t="shared" si="2"/>
        <v>15460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17077</v>
      </c>
      <c r="D23" s="98">
        <f t="shared" ref="D23:D31" si="6">SUM(L5)</f>
        <v>17645</v>
      </c>
      <c r="E23" s="55">
        <f t="shared" si="3"/>
        <v>103.62257281553397</v>
      </c>
      <c r="F23" s="52">
        <f t="shared" si="4"/>
        <v>96.780957778407483</v>
      </c>
      <c r="G23" s="62"/>
      <c r="H23" s="88">
        <v>598</v>
      </c>
      <c r="I23" s="3">
        <v>2</v>
      </c>
      <c r="J23" s="161" t="s">
        <v>6</v>
      </c>
      <c r="K23" s="121">
        <f t="shared" si="1"/>
        <v>34</v>
      </c>
      <c r="L23" s="161" t="s">
        <v>1</v>
      </c>
      <c r="M23" s="324">
        <v>10556</v>
      </c>
      <c r="N23" s="89">
        <f t="shared" si="2"/>
        <v>10366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15460</v>
      </c>
      <c r="D24" s="98">
        <f t="shared" si="6"/>
        <v>16074</v>
      </c>
      <c r="E24" s="55">
        <f t="shared" si="3"/>
        <v>100.59864653826132</v>
      </c>
      <c r="F24" s="52">
        <f t="shared" si="4"/>
        <v>96.18016672887893</v>
      </c>
      <c r="G24" s="62"/>
      <c r="H24" s="88">
        <v>476</v>
      </c>
      <c r="I24" s="3">
        <v>38</v>
      </c>
      <c r="J24" s="161" t="s">
        <v>38</v>
      </c>
      <c r="K24" s="121">
        <f t="shared" si="1"/>
        <v>24</v>
      </c>
      <c r="L24" s="161" t="s">
        <v>28</v>
      </c>
      <c r="M24" s="324">
        <v>6905</v>
      </c>
      <c r="N24" s="89">
        <f t="shared" si="2"/>
        <v>6835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10366</v>
      </c>
      <c r="D25" s="98">
        <f t="shared" si="6"/>
        <v>9067</v>
      </c>
      <c r="E25" s="55">
        <f t="shared" si="3"/>
        <v>98.200075786282682</v>
      </c>
      <c r="F25" s="52">
        <f t="shared" si="4"/>
        <v>114.32667916620713</v>
      </c>
      <c r="G25" s="62"/>
      <c r="H25" s="88">
        <v>408</v>
      </c>
      <c r="I25" s="3">
        <v>18</v>
      </c>
      <c r="J25" s="161" t="s">
        <v>22</v>
      </c>
      <c r="K25" s="121">
        <f t="shared" si="1"/>
        <v>25</v>
      </c>
      <c r="L25" s="161" t="s">
        <v>29</v>
      </c>
      <c r="M25" s="324">
        <v>5155</v>
      </c>
      <c r="N25" s="89">
        <f t="shared" si="2"/>
        <v>5249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6835</v>
      </c>
      <c r="D26" s="98">
        <f t="shared" si="6"/>
        <v>8176</v>
      </c>
      <c r="E26" s="55">
        <f t="shared" si="3"/>
        <v>98.986241853729183</v>
      </c>
      <c r="F26" s="52">
        <f t="shared" si="4"/>
        <v>83.598336594911942</v>
      </c>
      <c r="G26" s="72"/>
      <c r="H26" s="88">
        <v>379</v>
      </c>
      <c r="I26" s="3">
        <v>14</v>
      </c>
      <c r="J26" s="161" t="s">
        <v>19</v>
      </c>
      <c r="K26" s="121">
        <f t="shared" si="1"/>
        <v>17</v>
      </c>
      <c r="L26" s="161" t="s">
        <v>21</v>
      </c>
      <c r="M26" s="324">
        <v>3192</v>
      </c>
      <c r="N26" s="89">
        <f t="shared" si="2"/>
        <v>3143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5249</v>
      </c>
      <c r="D27" s="98">
        <f t="shared" si="6"/>
        <v>6664</v>
      </c>
      <c r="E27" s="55">
        <f t="shared" si="3"/>
        <v>101.82347235693501</v>
      </c>
      <c r="F27" s="52">
        <f t="shared" si="4"/>
        <v>78.766506602641044</v>
      </c>
      <c r="G27" s="76"/>
      <c r="H27" s="88">
        <v>130</v>
      </c>
      <c r="I27" s="3">
        <v>5</v>
      </c>
      <c r="J27" s="161" t="s">
        <v>12</v>
      </c>
      <c r="K27" s="121">
        <f t="shared" si="1"/>
        <v>22</v>
      </c>
      <c r="L27" s="161" t="s">
        <v>26</v>
      </c>
      <c r="M27" s="324">
        <v>3225</v>
      </c>
      <c r="N27" s="89">
        <f t="shared" si="2"/>
        <v>3127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21</v>
      </c>
      <c r="C28" s="43">
        <f t="shared" si="5"/>
        <v>3143</v>
      </c>
      <c r="D28" s="98">
        <f t="shared" si="6"/>
        <v>3102</v>
      </c>
      <c r="E28" s="55">
        <f t="shared" si="3"/>
        <v>98.464912280701753</v>
      </c>
      <c r="F28" s="52">
        <f t="shared" si="4"/>
        <v>101.3217279174726</v>
      </c>
      <c r="G28" s="62"/>
      <c r="H28" s="88">
        <v>108</v>
      </c>
      <c r="I28" s="3">
        <v>11</v>
      </c>
      <c r="J28" s="161" t="s">
        <v>17</v>
      </c>
      <c r="K28" s="121">
        <f t="shared" si="1"/>
        <v>26</v>
      </c>
      <c r="L28" s="161" t="s">
        <v>30</v>
      </c>
      <c r="M28" s="324">
        <v>2894</v>
      </c>
      <c r="N28" s="89">
        <f t="shared" si="2"/>
        <v>2898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26</v>
      </c>
      <c r="C29" s="43">
        <f t="shared" si="5"/>
        <v>3127</v>
      </c>
      <c r="D29" s="98">
        <f t="shared" si="6"/>
        <v>3092</v>
      </c>
      <c r="E29" s="55">
        <f t="shared" si="3"/>
        <v>96.961240310077528</v>
      </c>
      <c r="F29" s="52">
        <f t="shared" si="4"/>
        <v>101.1319534282018</v>
      </c>
      <c r="G29" s="73"/>
      <c r="H29" s="88">
        <v>75</v>
      </c>
      <c r="I29" s="3">
        <v>3</v>
      </c>
      <c r="J29" s="161" t="s">
        <v>10</v>
      </c>
      <c r="K29" s="182">
        <f t="shared" si="1"/>
        <v>20</v>
      </c>
      <c r="L29" s="163" t="s">
        <v>24</v>
      </c>
      <c r="M29" s="325">
        <v>1907</v>
      </c>
      <c r="N29" s="89">
        <f t="shared" si="2"/>
        <v>2806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30</v>
      </c>
      <c r="C30" s="43">
        <f t="shared" si="5"/>
        <v>2898</v>
      </c>
      <c r="D30" s="98">
        <f t="shared" si="6"/>
        <v>1244</v>
      </c>
      <c r="E30" s="55">
        <f t="shared" si="3"/>
        <v>100.13821700069107</v>
      </c>
      <c r="F30" s="52">
        <f t="shared" si="4"/>
        <v>232.95819935691321</v>
      </c>
      <c r="G30" s="72"/>
      <c r="H30" s="88">
        <v>44</v>
      </c>
      <c r="I30" s="3">
        <v>29</v>
      </c>
      <c r="J30" s="161" t="s">
        <v>54</v>
      </c>
      <c r="K30" s="115"/>
      <c r="L30" s="335" t="s">
        <v>107</v>
      </c>
      <c r="M30" s="326">
        <v>107305</v>
      </c>
      <c r="N30" s="89">
        <f>SUM(H44)</f>
        <v>103665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24</v>
      </c>
      <c r="C31" s="43">
        <f t="shared" si="5"/>
        <v>2806</v>
      </c>
      <c r="D31" s="98">
        <f t="shared" si="6"/>
        <v>2110</v>
      </c>
      <c r="E31" s="56">
        <f t="shared" si="3"/>
        <v>147.14210802307289</v>
      </c>
      <c r="F31" s="63">
        <f t="shared" si="4"/>
        <v>132.98578199052133</v>
      </c>
      <c r="G31" s="75"/>
      <c r="H31" s="292">
        <v>41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103665</v>
      </c>
      <c r="D32" s="67">
        <f>SUM(L14)</f>
        <v>107035</v>
      </c>
      <c r="E32" s="68">
        <f>SUM(N30/M30*100)</f>
        <v>96.607800195703831</v>
      </c>
      <c r="F32" s="63">
        <f t="shared" si="4"/>
        <v>96.851497173821642</v>
      </c>
      <c r="G32" s="83">
        <v>88.7</v>
      </c>
      <c r="H32" s="89">
        <v>30</v>
      </c>
      <c r="I32" s="3">
        <v>28</v>
      </c>
      <c r="J32" s="161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21</v>
      </c>
      <c r="I33" s="3">
        <v>27</v>
      </c>
      <c r="J33" s="161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3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410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103665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194</v>
      </c>
      <c r="I48" s="3"/>
      <c r="J48" s="179" t="s">
        <v>104</v>
      </c>
      <c r="K48" s="81"/>
      <c r="L48" s="299" t="s">
        <v>189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411855</v>
      </c>
      <c r="I50" s="161">
        <v>17</v>
      </c>
      <c r="J50" s="161" t="s">
        <v>21</v>
      </c>
      <c r="K50" s="124">
        <f>SUM(I50)</f>
        <v>17</v>
      </c>
      <c r="L50" s="300">
        <v>295204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94195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111797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35174</v>
      </c>
      <c r="I52" s="161">
        <v>40</v>
      </c>
      <c r="J52" s="161" t="s">
        <v>2</v>
      </c>
      <c r="K52" s="124">
        <f t="shared" si="7"/>
        <v>40</v>
      </c>
      <c r="L52" s="300">
        <v>29357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2">
        <v>26563</v>
      </c>
      <c r="I53" s="161">
        <v>38</v>
      </c>
      <c r="J53" s="161" t="s">
        <v>38</v>
      </c>
      <c r="K53" s="124">
        <f t="shared" si="7"/>
        <v>38</v>
      </c>
      <c r="L53" s="300">
        <v>30955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194</v>
      </c>
      <c r="D54" s="59" t="s">
        <v>186</v>
      </c>
      <c r="E54" s="59" t="s">
        <v>41</v>
      </c>
      <c r="F54" s="59" t="s">
        <v>50</v>
      </c>
      <c r="G54" s="8" t="s">
        <v>176</v>
      </c>
      <c r="H54" s="88">
        <v>25189</v>
      </c>
      <c r="I54" s="161">
        <v>16</v>
      </c>
      <c r="J54" s="161" t="s">
        <v>3</v>
      </c>
      <c r="K54" s="124">
        <f t="shared" si="7"/>
        <v>16</v>
      </c>
      <c r="L54" s="300">
        <v>30156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411855</v>
      </c>
      <c r="D55" s="5">
        <f t="shared" ref="D55:D64" si="8">SUM(L50)</f>
        <v>295204</v>
      </c>
      <c r="E55" s="52">
        <f>SUM(N66/M66*100)</f>
        <v>102.40360229544392</v>
      </c>
      <c r="F55" s="52">
        <f t="shared" ref="F55:F65" si="9">SUM(C55/D55*100)</f>
        <v>139.51538597037981</v>
      </c>
      <c r="G55" s="62"/>
      <c r="H55" s="292">
        <v>20540</v>
      </c>
      <c r="I55" s="161">
        <v>25</v>
      </c>
      <c r="J55" s="161" t="s">
        <v>29</v>
      </c>
      <c r="K55" s="124">
        <f t="shared" si="7"/>
        <v>25</v>
      </c>
      <c r="L55" s="300">
        <v>14089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94195</v>
      </c>
      <c r="D56" s="5">
        <f t="shared" si="8"/>
        <v>111797</v>
      </c>
      <c r="E56" s="52">
        <f t="shared" ref="E56:E65" si="11">SUM(N67/M67*100)</f>
        <v>93.382571626846428</v>
      </c>
      <c r="F56" s="52">
        <f t="shared" si="9"/>
        <v>84.255391468465163</v>
      </c>
      <c r="G56" s="62"/>
      <c r="H56" s="88">
        <v>18509</v>
      </c>
      <c r="I56" s="161">
        <v>24</v>
      </c>
      <c r="J56" s="161" t="s">
        <v>28</v>
      </c>
      <c r="K56" s="124">
        <f t="shared" si="7"/>
        <v>24</v>
      </c>
      <c r="L56" s="300">
        <v>22252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35174</v>
      </c>
      <c r="D57" s="5">
        <f t="shared" si="8"/>
        <v>29357</v>
      </c>
      <c r="E57" s="52">
        <f t="shared" si="11"/>
        <v>102.67682517441689</v>
      </c>
      <c r="F57" s="52">
        <f t="shared" si="9"/>
        <v>119.81469496201929</v>
      </c>
      <c r="G57" s="62"/>
      <c r="H57" s="292">
        <v>17259</v>
      </c>
      <c r="I57" s="161">
        <v>26</v>
      </c>
      <c r="J57" s="161" t="s">
        <v>30</v>
      </c>
      <c r="K57" s="124">
        <f t="shared" si="7"/>
        <v>26</v>
      </c>
      <c r="L57" s="300">
        <v>16447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26563</v>
      </c>
      <c r="D58" s="5">
        <f t="shared" si="8"/>
        <v>30955</v>
      </c>
      <c r="E58" s="52">
        <f t="shared" si="11"/>
        <v>98.695846028089477</v>
      </c>
      <c r="F58" s="52">
        <f t="shared" si="9"/>
        <v>85.811662090130838</v>
      </c>
      <c r="G58" s="62"/>
      <c r="H58" s="379">
        <v>12032</v>
      </c>
      <c r="I58" s="163">
        <v>37</v>
      </c>
      <c r="J58" s="163" t="s">
        <v>37</v>
      </c>
      <c r="K58" s="124">
        <f t="shared" si="7"/>
        <v>37</v>
      </c>
      <c r="L58" s="298">
        <v>14902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25189</v>
      </c>
      <c r="D59" s="5">
        <f t="shared" si="8"/>
        <v>30156</v>
      </c>
      <c r="E59" s="52">
        <f t="shared" si="11"/>
        <v>105.34922626516101</v>
      </c>
      <c r="F59" s="52">
        <f t="shared" si="9"/>
        <v>83.52898262369014</v>
      </c>
      <c r="G59" s="72"/>
      <c r="H59" s="379">
        <v>10697</v>
      </c>
      <c r="I59" s="163">
        <v>33</v>
      </c>
      <c r="J59" s="163" t="s">
        <v>0</v>
      </c>
      <c r="K59" s="124">
        <f t="shared" si="7"/>
        <v>33</v>
      </c>
      <c r="L59" s="298">
        <v>9356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29</v>
      </c>
      <c r="C60" s="43">
        <f t="shared" si="10"/>
        <v>20540</v>
      </c>
      <c r="D60" s="5">
        <f t="shared" si="8"/>
        <v>14089</v>
      </c>
      <c r="E60" s="52">
        <f t="shared" si="11"/>
        <v>98.381070983810716</v>
      </c>
      <c r="F60" s="52">
        <f t="shared" si="9"/>
        <v>145.78749378948115</v>
      </c>
      <c r="G60" s="62"/>
      <c r="H60" s="386">
        <v>7853</v>
      </c>
      <c r="I60" s="223">
        <v>30</v>
      </c>
      <c r="J60" s="223" t="s">
        <v>98</v>
      </c>
      <c r="K60" s="81" t="s">
        <v>8</v>
      </c>
      <c r="L60" s="302">
        <v>619598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18509</v>
      </c>
      <c r="D61" s="5">
        <f t="shared" si="8"/>
        <v>22252</v>
      </c>
      <c r="E61" s="52">
        <f t="shared" si="11"/>
        <v>99.201414942651951</v>
      </c>
      <c r="F61" s="52">
        <f t="shared" si="9"/>
        <v>83.179040086284388</v>
      </c>
      <c r="G61" s="62"/>
      <c r="H61" s="88">
        <v>7582</v>
      </c>
      <c r="I61" s="161">
        <v>34</v>
      </c>
      <c r="J61" s="161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17259</v>
      </c>
      <c r="D62" s="5">
        <f t="shared" si="8"/>
        <v>16447</v>
      </c>
      <c r="E62" s="52">
        <f t="shared" si="11"/>
        <v>97.343485617597295</v>
      </c>
      <c r="F62" s="52">
        <f t="shared" si="9"/>
        <v>104.93707059038123</v>
      </c>
      <c r="G62" s="73"/>
      <c r="H62" s="88">
        <v>6442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12032</v>
      </c>
      <c r="D63" s="5">
        <f t="shared" si="8"/>
        <v>14902</v>
      </c>
      <c r="E63" s="52">
        <f t="shared" si="11"/>
        <v>95.758058097890967</v>
      </c>
      <c r="F63" s="52">
        <f t="shared" si="9"/>
        <v>80.740840155683799</v>
      </c>
      <c r="G63" s="72"/>
      <c r="H63" s="88">
        <v>5924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10697</v>
      </c>
      <c r="D64" s="5">
        <f t="shared" si="8"/>
        <v>9356</v>
      </c>
      <c r="E64" s="57">
        <f t="shared" si="11"/>
        <v>88.397653086521771</v>
      </c>
      <c r="F64" s="52">
        <f t="shared" si="9"/>
        <v>114.33304831124411</v>
      </c>
      <c r="G64" s="75"/>
      <c r="H64" s="123">
        <v>5102</v>
      </c>
      <c r="I64" s="161">
        <v>29</v>
      </c>
      <c r="J64" s="161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721041</v>
      </c>
      <c r="D65" s="67">
        <f>SUM(L60)</f>
        <v>619598</v>
      </c>
      <c r="E65" s="70">
        <f t="shared" si="11"/>
        <v>100.53891931687619</v>
      </c>
      <c r="F65" s="70">
        <f t="shared" si="9"/>
        <v>116.37238983986391</v>
      </c>
      <c r="G65" s="83">
        <v>71.8</v>
      </c>
      <c r="H65" s="98">
        <v>4639</v>
      </c>
      <c r="I65" s="161">
        <v>15</v>
      </c>
      <c r="J65" s="161" t="s">
        <v>20</v>
      </c>
      <c r="L65" s="192" t="s">
        <v>104</v>
      </c>
      <c r="M65" s="142" t="s">
        <v>183</v>
      </c>
      <c r="N65" s="42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3338</v>
      </c>
      <c r="I66" s="161">
        <v>1</v>
      </c>
      <c r="J66" s="161" t="s">
        <v>4</v>
      </c>
      <c r="K66" s="117">
        <f>SUM(I50)</f>
        <v>17</v>
      </c>
      <c r="L66" s="161" t="s">
        <v>21</v>
      </c>
      <c r="M66" s="311">
        <v>402188</v>
      </c>
      <c r="N66" s="89">
        <f>SUM(H50)</f>
        <v>411855</v>
      </c>
      <c r="R66" s="48"/>
      <c r="S66" s="26"/>
      <c r="T66" s="26"/>
      <c r="U66" s="26"/>
      <c r="V66" s="26"/>
    </row>
    <row r="67" spans="1:22" ht="13.5" customHeight="1" x14ac:dyDescent="0.15">
      <c r="H67" s="88">
        <v>2443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100870</v>
      </c>
      <c r="N67" s="89">
        <f t="shared" ref="N67:N75" si="13">SUM(H51)</f>
        <v>94195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2036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34257</v>
      </c>
      <c r="N68" s="89">
        <f t="shared" si="13"/>
        <v>35174</v>
      </c>
      <c r="R68" s="48"/>
      <c r="S68" s="26"/>
      <c r="T68" s="26"/>
      <c r="U68" s="26"/>
      <c r="V68" s="26"/>
    </row>
    <row r="69" spans="1:22" ht="13.5" customHeight="1" x14ac:dyDescent="0.15">
      <c r="H69" s="88">
        <v>1145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26914</v>
      </c>
      <c r="N69" s="89">
        <f t="shared" si="13"/>
        <v>26563</v>
      </c>
      <c r="R69" s="48"/>
      <c r="S69" s="26"/>
      <c r="T69" s="26"/>
      <c r="U69" s="26"/>
      <c r="V69" s="26"/>
    </row>
    <row r="70" spans="1:22" ht="13.5" customHeight="1" x14ac:dyDescent="0.15">
      <c r="H70" s="88">
        <v>584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09">
        <v>23910</v>
      </c>
      <c r="N70" s="89">
        <f t="shared" si="13"/>
        <v>25189</v>
      </c>
      <c r="R70" s="48"/>
      <c r="S70" s="26"/>
      <c r="T70" s="26"/>
      <c r="U70" s="26"/>
      <c r="V70" s="26"/>
    </row>
    <row r="71" spans="1:22" ht="13.5" customHeight="1" x14ac:dyDescent="0.15">
      <c r="H71" s="88">
        <v>554</v>
      </c>
      <c r="I71" s="161">
        <v>9</v>
      </c>
      <c r="J71" s="3" t="s">
        <v>164</v>
      </c>
      <c r="K71" s="117">
        <f t="shared" si="12"/>
        <v>25</v>
      </c>
      <c r="L71" s="161" t="s">
        <v>29</v>
      </c>
      <c r="M71" s="309">
        <v>20878</v>
      </c>
      <c r="N71" s="89">
        <f t="shared" si="13"/>
        <v>20540</v>
      </c>
      <c r="R71" s="48"/>
      <c r="S71" s="26"/>
      <c r="T71" s="26"/>
      <c r="U71" s="26"/>
      <c r="V71" s="26"/>
    </row>
    <row r="72" spans="1:22" ht="13.5" customHeight="1" x14ac:dyDescent="0.15">
      <c r="H72" s="292">
        <v>361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18658</v>
      </c>
      <c r="N72" s="89">
        <f t="shared" si="13"/>
        <v>18509</v>
      </c>
      <c r="R72" s="48"/>
      <c r="S72" s="26"/>
      <c r="T72" s="26"/>
      <c r="U72" s="26"/>
      <c r="V72" s="26"/>
    </row>
    <row r="73" spans="1:22" ht="13.5" customHeight="1" x14ac:dyDescent="0.15">
      <c r="H73" s="292">
        <v>335</v>
      </c>
      <c r="I73" s="161">
        <v>11</v>
      </c>
      <c r="J73" s="161" t="s">
        <v>17</v>
      </c>
      <c r="K73" s="117">
        <f t="shared" si="12"/>
        <v>26</v>
      </c>
      <c r="L73" s="161" t="s">
        <v>30</v>
      </c>
      <c r="M73" s="309">
        <v>17730</v>
      </c>
      <c r="N73" s="89">
        <f t="shared" si="13"/>
        <v>17259</v>
      </c>
      <c r="R73" s="48"/>
      <c r="S73" s="26"/>
      <c r="T73" s="26"/>
      <c r="U73" s="26"/>
      <c r="V73" s="26"/>
    </row>
    <row r="74" spans="1:22" ht="13.5" customHeight="1" x14ac:dyDescent="0.15">
      <c r="H74" s="292">
        <v>277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12565</v>
      </c>
      <c r="N74" s="89">
        <f t="shared" si="13"/>
        <v>12032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175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12101</v>
      </c>
      <c r="N75" s="167">
        <f t="shared" si="13"/>
        <v>10697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144</v>
      </c>
      <c r="I76" s="161">
        <v>23</v>
      </c>
      <c r="J76" s="161" t="s">
        <v>27</v>
      </c>
      <c r="K76" s="3"/>
      <c r="L76" s="335" t="s">
        <v>107</v>
      </c>
      <c r="M76" s="340">
        <v>717176</v>
      </c>
      <c r="N76" s="172">
        <f>SUM(H90)</f>
        <v>721041</v>
      </c>
      <c r="R76" s="48"/>
      <c r="S76" s="26"/>
      <c r="T76" s="26"/>
      <c r="U76" s="26"/>
      <c r="V76" s="26"/>
    </row>
    <row r="77" spans="1:22" ht="13.5" customHeight="1" x14ac:dyDescent="0.15">
      <c r="H77" s="88">
        <v>57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37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292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721041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30" sqref="R30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88</v>
      </c>
      <c r="C16" s="149" t="s">
        <v>89</v>
      </c>
      <c r="D16" s="149" t="s">
        <v>90</v>
      </c>
      <c r="E16" s="149" t="s">
        <v>79</v>
      </c>
      <c r="F16" s="149" t="s">
        <v>80</v>
      </c>
      <c r="G16" s="149" t="s">
        <v>81</v>
      </c>
      <c r="H16" s="149" t="s">
        <v>82</v>
      </c>
      <c r="I16" s="149" t="s">
        <v>83</v>
      </c>
      <c r="J16" s="149" t="s">
        <v>84</v>
      </c>
      <c r="K16" s="149" t="s">
        <v>85</v>
      </c>
      <c r="L16" s="149" t="s">
        <v>86</v>
      </c>
      <c r="M16" s="204" t="s">
        <v>87</v>
      </c>
      <c r="N16" s="206" t="s">
        <v>121</v>
      </c>
      <c r="O16" s="149" t="s">
        <v>123</v>
      </c>
    </row>
    <row r="17" spans="1:25" ht="11.1" customHeight="1" x14ac:dyDescent="0.15">
      <c r="A17" s="6" t="s">
        <v>173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172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175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186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194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>
        <v>68</v>
      </c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88</v>
      </c>
      <c r="C41" s="149" t="s">
        <v>89</v>
      </c>
      <c r="D41" s="149" t="s">
        <v>90</v>
      </c>
      <c r="E41" s="149" t="s">
        <v>79</v>
      </c>
      <c r="F41" s="149" t="s">
        <v>80</v>
      </c>
      <c r="G41" s="149" t="s">
        <v>81</v>
      </c>
      <c r="H41" s="149" t="s">
        <v>82</v>
      </c>
      <c r="I41" s="149" t="s">
        <v>83</v>
      </c>
      <c r="J41" s="149" t="s">
        <v>84</v>
      </c>
      <c r="K41" s="149" t="s">
        <v>85</v>
      </c>
      <c r="L41" s="149" t="s">
        <v>86</v>
      </c>
      <c r="M41" s="204" t="s">
        <v>87</v>
      </c>
      <c r="N41" s="206" t="s">
        <v>122</v>
      </c>
      <c r="O41" s="149" t="s">
        <v>123</v>
      </c>
    </row>
    <row r="42" spans="1:26" ht="11.1" customHeight="1" x14ac:dyDescent="0.15">
      <c r="A42" s="6" t="s">
        <v>173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172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175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186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194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>
        <v>108.1</v>
      </c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88</v>
      </c>
      <c r="C65" s="149" t="s">
        <v>89</v>
      </c>
      <c r="D65" s="149" t="s">
        <v>90</v>
      </c>
      <c r="E65" s="149" t="s">
        <v>79</v>
      </c>
      <c r="F65" s="149" t="s">
        <v>80</v>
      </c>
      <c r="G65" s="149" t="s">
        <v>81</v>
      </c>
      <c r="H65" s="149" t="s">
        <v>82</v>
      </c>
      <c r="I65" s="149" t="s">
        <v>83</v>
      </c>
      <c r="J65" s="149" t="s">
        <v>84</v>
      </c>
      <c r="K65" s="149" t="s">
        <v>85</v>
      </c>
      <c r="L65" s="149" t="s">
        <v>86</v>
      </c>
      <c r="M65" s="204" t="s">
        <v>87</v>
      </c>
      <c r="N65" s="206" t="s">
        <v>122</v>
      </c>
      <c r="O65" s="286" t="s">
        <v>123</v>
      </c>
    </row>
    <row r="66" spans="1:26" ht="11.1" customHeight="1" x14ac:dyDescent="0.15">
      <c r="A66" s="6" t="s">
        <v>173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186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194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>
        <v>61.7</v>
      </c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V25" sqref="V25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6" t="s">
        <v>121</v>
      </c>
      <c r="O18" s="206" t="s">
        <v>123</v>
      </c>
    </row>
    <row r="19" spans="1:18" ht="11.1" customHeight="1" x14ac:dyDescent="0.15">
      <c r="A19" s="6" t="s">
        <v>173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172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175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186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194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>
        <v>9.8000000000000007</v>
      </c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6" t="s">
        <v>122</v>
      </c>
      <c r="O42" s="206" t="s">
        <v>123</v>
      </c>
    </row>
    <row r="43" spans="1:26" ht="11.1" customHeight="1" x14ac:dyDescent="0.15">
      <c r="A43" s="6" t="s">
        <v>173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172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175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186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194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>
        <v>18.3</v>
      </c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6" t="s">
        <v>122</v>
      </c>
      <c r="O70" s="206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186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194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>
        <v>54.4</v>
      </c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W65" sqref="W65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2" t="s">
        <v>123</v>
      </c>
    </row>
    <row r="25" spans="1:24" ht="11.1" customHeight="1" x14ac:dyDescent="0.15">
      <c r="A25" s="6" t="s">
        <v>173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172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186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194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>
        <v>16.3</v>
      </c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>
        <v>38.700000000000003</v>
      </c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</row>
    <row r="84" spans="1:18" s="150" customFormat="1" ht="11.1" customHeight="1" x14ac:dyDescent="0.15">
      <c r="A84" s="6" t="s">
        <v>173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172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175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186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194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>
        <v>42.2</v>
      </c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P55" sqref="P55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186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194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>
        <v>43.5</v>
      </c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>
        <v>42.1</v>
      </c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186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194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>
        <v>103.1</v>
      </c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S51" sqref="S51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175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186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194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>
        <v>91.8</v>
      </c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76</v>
      </c>
      <c r="C53" s="146" t="s">
        <v>77</v>
      </c>
      <c r="D53" s="146" t="s">
        <v>78</v>
      </c>
      <c r="E53" s="146" t="s">
        <v>79</v>
      </c>
      <c r="F53" s="146" t="s">
        <v>80</v>
      </c>
      <c r="G53" s="146" t="s">
        <v>81</v>
      </c>
      <c r="H53" s="146" t="s">
        <v>82</v>
      </c>
      <c r="I53" s="146" t="s">
        <v>83</v>
      </c>
      <c r="J53" s="146" t="s">
        <v>84</v>
      </c>
      <c r="K53" s="146" t="s">
        <v>85</v>
      </c>
      <c r="L53" s="146" t="s">
        <v>86</v>
      </c>
      <c r="M53" s="146" t="s">
        <v>87</v>
      </c>
      <c r="N53" s="206" t="s">
        <v>122</v>
      </c>
      <c r="O53" s="149" t="s">
        <v>124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173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172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175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186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194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>
        <v>103.7</v>
      </c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76</v>
      </c>
      <c r="C83" s="146" t="s">
        <v>77</v>
      </c>
      <c r="D83" s="146" t="s">
        <v>78</v>
      </c>
      <c r="E83" s="146" t="s">
        <v>79</v>
      </c>
      <c r="F83" s="146" t="s">
        <v>80</v>
      </c>
      <c r="G83" s="146" t="s">
        <v>81</v>
      </c>
      <c r="H83" s="146" t="s">
        <v>82</v>
      </c>
      <c r="I83" s="146" t="s">
        <v>83</v>
      </c>
      <c r="J83" s="146" t="s">
        <v>84</v>
      </c>
      <c r="K83" s="146" t="s">
        <v>85</v>
      </c>
      <c r="L83" s="146" t="s">
        <v>86</v>
      </c>
      <c r="M83" s="146" t="s">
        <v>87</v>
      </c>
      <c r="N83" s="206" t="s">
        <v>122</v>
      </c>
      <c r="O83" s="149" t="s">
        <v>124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173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172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175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186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194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>
        <v>88.7</v>
      </c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S54" sqref="S54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186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194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>
        <v>51.8</v>
      </c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186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194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>
        <v>72.099999999999994</v>
      </c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186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194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>
        <v>71.8</v>
      </c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40" sqref="M40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49" t="s">
        <v>127</v>
      </c>
      <c r="F1" s="144"/>
      <c r="G1" s="144"/>
      <c r="H1" s="144"/>
    </row>
    <row r="2" spans="1:13" x14ac:dyDescent="0.15">
      <c r="A2" s="443"/>
    </row>
    <row r="3" spans="1:13" ht="17.25" x14ac:dyDescent="0.2">
      <c r="A3" s="443"/>
      <c r="C3" s="144"/>
    </row>
    <row r="4" spans="1:13" ht="17.25" x14ac:dyDescent="0.2">
      <c r="A4" s="443"/>
      <c r="J4" s="144"/>
      <c r="K4" s="144"/>
      <c r="L4" s="144"/>
      <c r="M4" s="144"/>
    </row>
    <row r="5" spans="1:13" x14ac:dyDescent="0.15">
      <c r="A5" s="443"/>
    </row>
    <row r="6" spans="1:13" x14ac:dyDescent="0.15">
      <c r="A6" s="443"/>
    </row>
    <row r="7" spans="1:13" x14ac:dyDescent="0.15">
      <c r="A7" s="443"/>
    </row>
    <row r="8" spans="1:13" x14ac:dyDescent="0.15">
      <c r="A8" s="443"/>
    </row>
    <row r="9" spans="1:13" x14ac:dyDescent="0.15">
      <c r="A9" s="443"/>
    </row>
    <row r="10" spans="1:13" x14ac:dyDescent="0.15">
      <c r="A10" s="443"/>
    </row>
    <row r="11" spans="1:13" x14ac:dyDescent="0.15">
      <c r="A11" s="443"/>
    </row>
    <row r="12" spans="1:13" x14ac:dyDescent="0.15">
      <c r="A12" s="443"/>
    </row>
    <row r="13" spans="1:13" x14ac:dyDescent="0.15">
      <c r="A13" s="443"/>
    </row>
    <row r="14" spans="1:13" x14ac:dyDescent="0.15">
      <c r="A14" s="443"/>
    </row>
    <row r="15" spans="1:13" x14ac:dyDescent="0.15">
      <c r="A15" s="443"/>
    </row>
    <row r="16" spans="1:13" x14ac:dyDescent="0.15">
      <c r="A16" s="443"/>
    </row>
    <row r="17" spans="1:15" x14ac:dyDescent="0.15">
      <c r="A17" s="443"/>
    </row>
    <row r="18" spans="1:15" x14ac:dyDescent="0.15">
      <c r="A18" s="443"/>
    </row>
    <row r="19" spans="1:15" x14ac:dyDescent="0.15">
      <c r="A19" s="443"/>
    </row>
    <row r="20" spans="1:15" x14ac:dyDescent="0.15">
      <c r="A20" s="443"/>
    </row>
    <row r="21" spans="1:15" x14ac:dyDescent="0.15">
      <c r="A21" s="443"/>
    </row>
    <row r="22" spans="1:15" x14ac:dyDescent="0.15">
      <c r="A22" s="443"/>
    </row>
    <row r="23" spans="1:15" x14ac:dyDescent="0.15">
      <c r="A23" s="443"/>
    </row>
    <row r="24" spans="1:15" x14ac:dyDescent="0.15">
      <c r="A24" s="443"/>
    </row>
    <row r="25" spans="1:15" x14ac:dyDescent="0.15">
      <c r="A25" s="443"/>
    </row>
    <row r="26" spans="1:15" x14ac:dyDescent="0.15">
      <c r="A26" s="443"/>
    </row>
    <row r="27" spans="1:15" x14ac:dyDescent="0.15">
      <c r="A27" s="443"/>
    </row>
    <row r="28" spans="1:15" x14ac:dyDescent="0.15">
      <c r="A28" s="443"/>
    </row>
    <row r="29" spans="1:15" x14ac:dyDescent="0.15">
      <c r="A29" s="443"/>
      <c r="O29" s="349"/>
    </row>
    <row r="30" spans="1:15" x14ac:dyDescent="0.15">
      <c r="A30" s="443"/>
    </row>
    <row r="31" spans="1:15" x14ac:dyDescent="0.15">
      <c r="A31" s="443"/>
    </row>
    <row r="32" spans="1:15" x14ac:dyDescent="0.15">
      <c r="A32" s="443"/>
    </row>
    <row r="33" spans="1:14" x14ac:dyDescent="0.15">
      <c r="A33" s="443"/>
    </row>
    <row r="34" spans="1:14" x14ac:dyDescent="0.15">
      <c r="A34" s="443"/>
    </row>
    <row r="35" spans="1:14" s="42" customFormat="1" ht="20.100000000000001" customHeight="1" x14ac:dyDescent="0.15">
      <c r="A35" s="443"/>
      <c r="B35" s="363" t="s">
        <v>168</v>
      </c>
      <c r="C35" s="363" t="s">
        <v>154</v>
      </c>
      <c r="D35" s="364" t="s">
        <v>156</v>
      </c>
      <c r="E35" s="363" t="s">
        <v>158</v>
      </c>
      <c r="F35" s="363" t="s">
        <v>161</v>
      </c>
      <c r="G35" s="363" t="s">
        <v>167</v>
      </c>
      <c r="H35" s="363" t="s">
        <v>170</v>
      </c>
      <c r="I35" s="363" t="s">
        <v>171</v>
      </c>
      <c r="J35" s="363" t="s">
        <v>172</v>
      </c>
      <c r="K35" s="363" t="s">
        <v>191</v>
      </c>
      <c r="L35" s="363" t="s">
        <v>207</v>
      </c>
      <c r="M35" s="365" t="s">
        <v>212</v>
      </c>
      <c r="N35" s="47"/>
    </row>
    <row r="36" spans="1:14" ht="25.5" customHeight="1" x14ac:dyDescent="0.15">
      <c r="A36" s="443"/>
      <c r="B36" s="424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146.80000000000001</v>
      </c>
    </row>
    <row r="37" spans="1:14" ht="25.5" customHeight="1" x14ac:dyDescent="0.15">
      <c r="A37" s="443"/>
      <c r="B37" s="196" t="s">
        <v>208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242.9</v>
      </c>
    </row>
    <row r="38" spans="1:14" ht="24.75" customHeight="1" x14ac:dyDescent="0.15">
      <c r="A38" s="443"/>
      <c r="B38" s="173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170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24" sqref="R24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5" t="s">
        <v>213</v>
      </c>
      <c r="C1" s="455"/>
      <c r="D1" s="455"/>
      <c r="E1" s="455"/>
      <c r="F1" s="455"/>
      <c r="G1" s="456" t="s">
        <v>128</v>
      </c>
      <c r="H1" s="456"/>
      <c r="I1" s="456"/>
      <c r="J1" s="224" t="s">
        <v>109</v>
      </c>
      <c r="K1" s="3"/>
      <c r="M1" s="3" t="s">
        <v>185</v>
      </c>
    </row>
    <row r="2" spans="2:15" x14ac:dyDescent="0.15">
      <c r="B2" s="455"/>
      <c r="C2" s="455"/>
      <c r="D2" s="455"/>
      <c r="E2" s="455"/>
      <c r="F2" s="455"/>
      <c r="G2" s="456"/>
      <c r="H2" s="456"/>
      <c r="I2" s="456"/>
      <c r="J2" s="375">
        <v>220340</v>
      </c>
      <c r="K2" s="4" t="s">
        <v>111</v>
      </c>
      <c r="L2" s="341">
        <f t="shared" ref="L2:L7" si="0">SUM(J2)</f>
        <v>220340</v>
      </c>
      <c r="M2" s="375">
        <v>156020</v>
      </c>
    </row>
    <row r="3" spans="2:15" x14ac:dyDescent="0.15">
      <c r="J3" s="375">
        <v>393193</v>
      </c>
      <c r="K3" s="3" t="s">
        <v>112</v>
      </c>
      <c r="L3" s="341">
        <f t="shared" si="0"/>
        <v>393193</v>
      </c>
      <c r="M3" s="375">
        <v>249300</v>
      </c>
    </row>
    <row r="4" spans="2:15" x14ac:dyDescent="0.15">
      <c r="J4" s="375">
        <v>513843</v>
      </c>
      <c r="K4" s="3" t="s">
        <v>103</v>
      </c>
      <c r="L4" s="341">
        <f t="shared" si="0"/>
        <v>513843</v>
      </c>
      <c r="M4" s="375">
        <v>338109</v>
      </c>
    </row>
    <row r="5" spans="2:15" x14ac:dyDescent="0.15">
      <c r="J5" s="375">
        <v>153912</v>
      </c>
      <c r="K5" s="3" t="s">
        <v>91</v>
      </c>
      <c r="L5" s="341">
        <f t="shared" si="0"/>
        <v>153912</v>
      </c>
      <c r="M5" s="375">
        <v>126577</v>
      </c>
    </row>
    <row r="6" spans="2:15" x14ac:dyDescent="0.15">
      <c r="J6" s="375">
        <v>274743</v>
      </c>
      <c r="K6" s="3" t="s">
        <v>101</v>
      </c>
      <c r="L6" s="341">
        <f t="shared" si="0"/>
        <v>274743</v>
      </c>
      <c r="M6" s="375">
        <v>168656</v>
      </c>
    </row>
    <row r="7" spans="2:15" x14ac:dyDescent="0.15">
      <c r="J7" s="375">
        <v>872818</v>
      </c>
      <c r="K7" s="3" t="s">
        <v>104</v>
      </c>
      <c r="L7" s="341">
        <f t="shared" si="0"/>
        <v>872818</v>
      </c>
      <c r="M7" s="375">
        <v>646656</v>
      </c>
    </row>
    <row r="8" spans="2:15" x14ac:dyDescent="0.15">
      <c r="J8" s="341">
        <f>SUM(J2:J7)</f>
        <v>2428849</v>
      </c>
      <c r="K8" s="3" t="s">
        <v>93</v>
      </c>
      <c r="L8" s="412">
        <f>SUM(L2:L7)</f>
        <v>2428849</v>
      </c>
      <c r="M8" s="341">
        <f>SUM(M2:M7)</f>
        <v>1685318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41">
        <f>SUM(M2)</f>
        <v>156020</v>
      </c>
      <c r="M11" s="341">
        <f t="shared" ref="M11:M17" si="1">SUM(N11-L11)</f>
        <v>64320</v>
      </c>
      <c r="N11" s="341">
        <f t="shared" ref="N11:N17" si="2">SUM(L2)</f>
        <v>220340</v>
      </c>
      <c r="O11" s="342">
        <f>SUM(L11/N11)</f>
        <v>0.70808750113461016</v>
      </c>
    </row>
    <row r="12" spans="2:15" x14ac:dyDescent="0.15">
      <c r="K12" s="3" t="s">
        <v>112</v>
      </c>
      <c r="L12" s="341">
        <f t="shared" ref="L12:L17" si="3">SUM(M3)</f>
        <v>249300</v>
      </c>
      <c r="M12" s="341">
        <f t="shared" si="1"/>
        <v>143893</v>
      </c>
      <c r="N12" s="341">
        <f t="shared" si="2"/>
        <v>393193</v>
      </c>
      <c r="O12" s="342">
        <f t="shared" ref="O12:O17" si="4">SUM(L12/N12)</f>
        <v>0.63403977181689397</v>
      </c>
    </row>
    <row r="13" spans="2:15" x14ac:dyDescent="0.15">
      <c r="K13" s="3" t="s">
        <v>103</v>
      </c>
      <c r="L13" s="341">
        <f t="shared" si="3"/>
        <v>338109</v>
      </c>
      <c r="M13" s="341">
        <f t="shared" si="1"/>
        <v>175734</v>
      </c>
      <c r="N13" s="341">
        <f t="shared" si="2"/>
        <v>513843</v>
      </c>
      <c r="O13" s="342">
        <f t="shared" si="4"/>
        <v>0.65800059551263712</v>
      </c>
    </row>
    <row r="14" spans="2:15" x14ac:dyDescent="0.15">
      <c r="K14" s="3" t="s">
        <v>91</v>
      </c>
      <c r="L14" s="341">
        <f t="shared" si="3"/>
        <v>126577</v>
      </c>
      <c r="M14" s="341">
        <f t="shared" si="1"/>
        <v>27335</v>
      </c>
      <c r="N14" s="341">
        <f t="shared" si="2"/>
        <v>153912</v>
      </c>
      <c r="O14" s="342">
        <f t="shared" si="4"/>
        <v>0.82239851343624926</v>
      </c>
    </row>
    <row r="15" spans="2:15" x14ac:dyDescent="0.15">
      <c r="K15" s="3" t="s">
        <v>101</v>
      </c>
      <c r="L15" s="341">
        <f t="shared" si="3"/>
        <v>168656</v>
      </c>
      <c r="M15" s="341">
        <f t="shared" si="1"/>
        <v>106087</v>
      </c>
      <c r="N15" s="341">
        <f t="shared" si="2"/>
        <v>274743</v>
      </c>
      <c r="O15" s="342">
        <f t="shared" si="4"/>
        <v>0.61386823322159256</v>
      </c>
    </row>
    <row r="16" spans="2:15" x14ac:dyDescent="0.15">
      <c r="K16" s="3" t="s">
        <v>104</v>
      </c>
      <c r="L16" s="341">
        <f t="shared" si="3"/>
        <v>646656</v>
      </c>
      <c r="M16" s="341">
        <f t="shared" si="1"/>
        <v>226162</v>
      </c>
      <c r="N16" s="341">
        <f t="shared" si="2"/>
        <v>872818</v>
      </c>
      <c r="O16" s="342">
        <f t="shared" si="4"/>
        <v>0.74088297904030398</v>
      </c>
    </row>
    <row r="17" spans="11:15" x14ac:dyDescent="0.15">
      <c r="K17" s="3" t="s">
        <v>93</v>
      </c>
      <c r="L17" s="341">
        <f t="shared" si="3"/>
        <v>1685318</v>
      </c>
      <c r="M17" s="341">
        <f t="shared" si="1"/>
        <v>743531</v>
      </c>
      <c r="N17" s="341">
        <f t="shared" si="2"/>
        <v>2428849</v>
      </c>
      <c r="O17" s="342">
        <f t="shared" si="4"/>
        <v>0.69387516473852429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7" t="s">
        <v>109</v>
      </c>
      <c r="D56" s="458"/>
      <c r="E56" s="457" t="s">
        <v>110</v>
      </c>
      <c r="F56" s="458"/>
      <c r="G56" s="461" t="s">
        <v>115</v>
      </c>
      <c r="H56" s="457" t="s">
        <v>116</v>
      </c>
      <c r="I56" s="458"/>
    </row>
    <row r="57" spans="1:9" ht="14.25" x14ac:dyDescent="0.15">
      <c r="A57" s="37" t="s">
        <v>117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 x14ac:dyDescent="0.15">
      <c r="A58" s="41" t="s">
        <v>118</v>
      </c>
      <c r="B58" s="39"/>
      <c r="C58" s="452" t="s">
        <v>209</v>
      </c>
      <c r="D58" s="453"/>
      <c r="E58" s="450" t="s">
        <v>211</v>
      </c>
      <c r="F58" s="451"/>
      <c r="G58" s="80">
        <v>14.8</v>
      </c>
      <c r="H58" s="40"/>
      <c r="I58" s="39"/>
    </row>
    <row r="59" spans="1:9" ht="19.5" customHeight="1" x14ac:dyDescent="0.15">
      <c r="A59" s="41" t="s">
        <v>119</v>
      </c>
      <c r="B59" s="39"/>
      <c r="C59" s="454" t="s">
        <v>155</v>
      </c>
      <c r="D59" s="453"/>
      <c r="E59" s="450" t="s">
        <v>214</v>
      </c>
      <c r="F59" s="451"/>
      <c r="G59" s="84">
        <v>29.5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50" t="s">
        <v>210</v>
      </c>
      <c r="D60" s="451"/>
      <c r="E60" s="450" t="s">
        <v>215</v>
      </c>
      <c r="F60" s="451"/>
      <c r="G60" s="80">
        <v>79.900000000000006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19" sqref="U19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76</v>
      </c>
      <c r="C25" s="146" t="s">
        <v>77</v>
      </c>
      <c r="D25" s="146" t="s">
        <v>78</v>
      </c>
      <c r="E25" s="146" t="s">
        <v>79</v>
      </c>
      <c r="F25" s="146" t="s">
        <v>80</v>
      </c>
      <c r="G25" s="146" t="s">
        <v>81</v>
      </c>
      <c r="H25" s="146" t="s">
        <v>82</v>
      </c>
      <c r="I25" s="146" t="s">
        <v>83</v>
      </c>
      <c r="J25" s="146" t="s">
        <v>84</v>
      </c>
      <c r="K25" s="146" t="s">
        <v>85</v>
      </c>
      <c r="L25" s="146" t="s">
        <v>86</v>
      </c>
      <c r="M25" s="147" t="s">
        <v>87</v>
      </c>
      <c r="N25" s="206" t="s">
        <v>125</v>
      </c>
      <c r="O25" s="149" t="s">
        <v>124</v>
      </c>
      <c r="AI25"/>
    </row>
    <row r="26" spans="1:35" ht="9.9499999999999993" customHeight="1" x14ac:dyDescent="0.15">
      <c r="A26" s="6" t="s">
        <v>173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172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175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186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194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>
        <v>98.3</v>
      </c>
      <c r="J30" s="146"/>
      <c r="K30" s="146"/>
      <c r="L30" s="146"/>
      <c r="M30" s="303"/>
      <c r="N30" s="304">
        <f t="shared" ref="N30" si="1">SUM(B30:M30)</f>
        <v>827.19999999999993</v>
      </c>
      <c r="O30" s="148">
        <f>SUM(N30/N29)*100</f>
        <v>66.812050722881835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76</v>
      </c>
      <c r="C55" s="146" t="s">
        <v>77</v>
      </c>
      <c r="D55" s="146" t="s">
        <v>78</v>
      </c>
      <c r="E55" s="146" t="s">
        <v>79</v>
      </c>
      <c r="F55" s="146" t="s">
        <v>80</v>
      </c>
      <c r="G55" s="146" t="s">
        <v>81</v>
      </c>
      <c r="H55" s="146" t="s">
        <v>82</v>
      </c>
      <c r="I55" s="146" t="s">
        <v>83</v>
      </c>
      <c r="J55" s="146" t="s">
        <v>84</v>
      </c>
      <c r="K55" s="146" t="s">
        <v>85</v>
      </c>
      <c r="L55" s="146" t="s">
        <v>86</v>
      </c>
      <c r="M55" s="147" t="s">
        <v>87</v>
      </c>
      <c r="N55" s="206" t="s">
        <v>126</v>
      </c>
      <c r="O55" s="149" t="s">
        <v>124</v>
      </c>
    </row>
    <row r="56" spans="1:17" ht="9.9499999999999993" customHeight="1" x14ac:dyDescent="0.15">
      <c r="A56" s="6" t="s">
        <v>173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172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186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194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>
        <v>154.5</v>
      </c>
      <c r="J60" s="147"/>
      <c r="K60" s="146"/>
      <c r="L60" s="146"/>
      <c r="M60" s="147"/>
      <c r="N60" s="211">
        <f t="shared" ref="N60" si="3">SUM(B60:M60)/12</f>
        <v>97.858333333333334</v>
      </c>
      <c r="O60" s="148">
        <f>SUM(N60/N59)*100</f>
        <v>69.227141425455414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76</v>
      </c>
      <c r="C85" s="146" t="s">
        <v>77</v>
      </c>
      <c r="D85" s="146" t="s">
        <v>78</v>
      </c>
      <c r="E85" s="146" t="s">
        <v>79</v>
      </c>
      <c r="F85" s="146" t="s">
        <v>80</v>
      </c>
      <c r="G85" s="146" t="s">
        <v>81</v>
      </c>
      <c r="H85" s="146" t="s">
        <v>82</v>
      </c>
      <c r="I85" s="146" t="s">
        <v>83</v>
      </c>
      <c r="J85" s="146" t="s">
        <v>84</v>
      </c>
      <c r="K85" s="146" t="s">
        <v>85</v>
      </c>
      <c r="L85" s="146" t="s">
        <v>86</v>
      </c>
      <c r="M85" s="147" t="s">
        <v>87</v>
      </c>
      <c r="N85" s="206" t="s">
        <v>126</v>
      </c>
      <c r="O85" s="149" t="s">
        <v>124</v>
      </c>
    </row>
    <row r="86" spans="1:25" ht="9.9499999999999993" customHeight="1" x14ac:dyDescent="0.15">
      <c r="A86" s="6" t="s">
        <v>173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172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186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194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>
        <v>63.7</v>
      </c>
      <c r="J90" s="147"/>
      <c r="K90" s="146"/>
      <c r="L90" s="146"/>
      <c r="M90" s="147"/>
      <c r="N90" s="211">
        <f>SUM(B90:M90)/12</f>
        <v>46.866666666666667</v>
      </c>
      <c r="O90" s="411">
        <f>SUM(N90/N89)*100</f>
        <v>64.149652104482726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32" sqref="Q3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3" t="s">
        <v>216</v>
      </c>
      <c r="B1" s="464"/>
      <c r="C1" s="464"/>
      <c r="D1" s="464"/>
      <c r="E1" s="464"/>
      <c r="F1" s="464"/>
      <c r="G1" s="464"/>
      <c r="M1" s="16"/>
      <c r="N1" t="s">
        <v>194</v>
      </c>
      <c r="O1" s="111"/>
      <c r="Q1" s="282" t="s">
        <v>186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345930</v>
      </c>
      <c r="K3" s="198">
        <v>1</v>
      </c>
      <c r="L3" s="3">
        <f>SUM(H3)</f>
        <v>17</v>
      </c>
      <c r="M3" s="161" t="s">
        <v>21</v>
      </c>
      <c r="N3" s="13">
        <f>SUM(J3)</f>
        <v>345930</v>
      </c>
      <c r="O3" s="3">
        <f>SUM(H3)</f>
        <v>17</v>
      </c>
      <c r="P3" s="161" t="s">
        <v>21</v>
      </c>
      <c r="Q3" s="199">
        <v>282777</v>
      </c>
    </row>
    <row r="4" spans="1:18" ht="13.5" customHeight="1" x14ac:dyDescent="0.15">
      <c r="H4" s="3">
        <v>33</v>
      </c>
      <c r="I4" s="161" t="s">
        <v>0</v>
      </c>
      <c r="J4" s="13">
        <v>113595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113595</v>
      </c>
      <c r="O4" s="3">
        <f t="shared" ref="O4:O12" si="2">SUM(H4)</f>
        <v>33</v>
      </c>
      <c r="P4" s="161" t="s">
        <v>0</v>
      </c>
      <c r="Q4" s="86">
        <v>117203</v>
      </c>
    </row>
    <row r="5" spans="1:18" ht="13.5" customHeight="1" x14ac:dyDescent="0.15">
      <c r="G5" s="17"/>
      <c r="H5" s="3">
        <v>26</v>
      </c>
      <c r="I5" s="161" t="s">
        <v>30</v>
      </c>
      <c r="J5" s="13">
        <v>91822</v>
      </c>
      <c r="K5" s="198">
        <v>3</v>
      </c>
      <c r="L5" s="3">
        <f t="shared" si="0"/>
        <v>26</v>
      </c>
      <c r="M5" s="161" t="s">
        <v>30</v>
      </c>
      <c r="N5" s="13">
        <f t="shared" si="1"/>
        <v>91822</v>
      </c>
      <c r="O5" s="3">
        <f t="shared" si="2"/>
        <v>26</v>
      </c>
      <c r="P5" s="161" t="s">
        <v>30</v>
      </c>
      <c r="Q5" s="86">
        <v>106737</v>
      </c>
    </row>
    <row r="6" spans="1:18" ht="13.5" customHeight="1" x14ac:dyDescent="0.15">
      <c r="H6" s="3">
        <v>36</v>
      </c>
      <c r="I6" s="161" t="s">
        <v>5</v>
      </c>
      <c r="J6" s="13">
        <v>82549</v>
      </c>
      <c r="K6" s="198">
        <v>4</v>
      </c>
      <c r="L6" s="3">
        <f t="shared" si="0"/>
        <v>36</v>
      </c>
      <c r="M6" s="161" t="s">
        <v>5</v>
      </c>
      <c r="N6" s="13">
        <f t="shared" si="1"/>
        <v>82549</v>
      </c>
      <c r="O6" s="3">
        <f t="shared" si="2"/>
        <v>36</v>
      </c>
      <c r="P6" s="161" t="s">
        <v>5</v>
      </c>
      <c r="Q6" s="86">
        <v>97647</v>
      </c>
    </row>
    <row r="7" spans="1:18" ht="13.5" customHeight="1" x14ac:dyDescent="0.15">
      <c r="H7" s="3">
        <v>16</v>
      </c>
      <c r="I7" s="161" t="s">
        <v>3</v>
      </c>
      <c r="J7" s="87">
        <v>44617</v>
      </c>
      <c r="K7" s="198">
        <v>5</v>
      </c>
      <c r="L7" s="3">
        <f t="shared" si="0"/>
        <v>16</v>
      </c>
      <c r="M7" s="161" t="s">
        <v>3</v>
      </c>
      <c r="N7" s="13">
        <f t="shared" si="1"/>
        <v>44617</v>
      </c>
      <c r="O7" s="3">
        <f t="shared" si="2"/>
        <v>16</v>
      </c>
      <c r="P7" s="161" t="s">
        <v>3</v>
      </c>
      <c r="Q7" s="86">
        <v>69674</v>
      </c>
    </row>
    <row r="8" spans="1:18" ht="13.5" customHeight="1" x14ac:dyDescent="0.15">
      <c r="H8" s="3">
        <v>34</v>
      </c>
      <c r="I8" s="161" t="s">
        <v>1</v>
      </c>
      <c r="J8" s="220">
        <v>43101</v>
      </c>
      <c r="K8" s="198">
        <v>6</v>
      </c>
      <c r="L8" s="3">
        <f t="shared" si="0"/>
        <v>34</v>
      </c>
      <c r="M8" s="161" t="s">
        <v>1</v>
      </c>
      <c r="N8" s="13">
        <f t="shared" si="1"/>
        <v>43101</v>
      </c>
      <c r="O8" s="3">
        <f t="shared" si="2"/>
        <v>34</v>
      </c>
      <c r="P8" s="161" t="s">
        <v>1</v>
      </c>
      <c r="Q8" s="86">
        <v>40713</v>
      </c>
    </row>
    <row r="9" spans="1:18" ht="13.5" customHeight="1" x14ac:dyDescent="0.15">
      <c r="H9" s="14">
        <v>25</v>
      </c>
      <c r="I9" s="163" t="s">
        <v>29</v>
      </c>
      <c r="J9" s="13">
        <v>34342</v>
      </c>
      <c r="K9" s="198">
        <v>7</v>
      </c>
      <c r="L9" s="3">
        <f t="shared" si="0"/>
        <v>25</v>
      </c>
      <c r="M9" s="163" t="s">
        <v>29</v>
      </c>
      <c r="N9" s="13">
        <f t="shared" si="1"/>
        <v>34342</v>
      </c>
      <c r="O9" s="3">
        <f t="shared" si="2"/>
        <v>25</v>
      </c>
      <c r="P9" s="163" t="s">
        <v>29</v>
      </c>
      <c r="Q9" s="86">
        <v>31952</v>
      </c>
    </row>
    <row r="10" spans="1:18" ht="13.5" customHeight="1" x14ac:dyDescent="0.15">
      <c r="H10" s="33">
        <v>40</v>
      </c>
      <c r="I10" s="161" t="s">
        <v>2</v>
      </c>
      <c r="J10" s="13">
        <v>33111</v>
      </c>
      <c r="K10" s="198">
        <v>8</v>
      </c>
      <c r="L10" s="3">
        <f t="shared" si="0"/>
        <v>40</v>
      </c>
      <c r="M10" s="161" t="s">
        <v>2</v>
      </c>
      <c r="N10" s="13">
        <f t="shared" si="1"/>
        <v>33111</v>
      </c>
      <c r="O10" s="3">
        <f t="shared" si="2"/>
        <v>40</v>
      </c>
      <c r="P10" s="161" t="s">
        <v>2</v>
      </c>
      <c r="Q10" s="86">
        <v>32916</v>
      </c>
    </row>
    <row r="11" spans="1:18" ht="13.5" customHeight="1" x14ac:dyDescent="0.15">
      <c r="H11" s="14">
        <v>24</v>
      </c>
      <c r="I11" s="163" t="s">
        <v>28</v>
      </c>
      <c r="J11" s="415">
        <v>25804</v>
      </c>
      <c r="K11" s="198">
        <v>9</v>
      </c>
      <c r="L11" s="3">
        <f t="shared" si="0"/>
        <v>24</v>
      </c>
      <c r="M11" s="163" t="s">
        <v>28</v>
      </c>
      <c r="N11" s="13">
        <f t="shared" si="1"/>
        <v>25804</v>
      </c>
      <c r="O11" s="3">
        <f t="shared" si="2"/>
        <v>24</v>
      </c>
      <c r="P11" s="163" t="s">
        <v>28</v>
      </c>
      <c r="Q11" s="86">
        <v>24683</v>
      </c>
    </row>
    <row r="12" spans="1:18" ht="13.5" customHeight="1" thickBot="1" x14ac:dyDescent="0.2">
      <c r="H12" s="274">
        <v>13</v>
      </c>
      <c r="I12" s="380" t="s">
        <v>7</v>
      </c>
      <c r="J12" s="434">
        <v>25674</v>
      </c>
      <c r="K12" s="197">
        <v>10</v>
      </c>
      <c r="L12" s="3">
        <f t="shared" si="0"/>
        <v>13</v>
      </c>
      <c r="M12" s="380" t="s">
        <v>7</v>
      </c>
      <c r="N12" s="13">
        <f t="shared" si="1"/>
        <v>25674</v>
      </c>
      <c r="O12" s="14">
        <f t="shared" si="2"/>
        <v>13</v>
      </c>
      <c r="P12" s="380" t="s">
        <v>7</v>
      </c>
      <c r="Q12" s="200">
        <v>32352</v>
      </c>
    </row>
    <row r="13" spans="1:18" ht="13.5" customHeight="1" thickTop="1" thickBot="1" x14ac:dyDescent="0.2">
      <c r="H13" s="122">
        <v>38</v>
      </c>
      <c r="I13" s="175" t="s">
        <v>38</v>
      </c>
      <c r="J13" s="425">
        <v>22463</v>
      </c>
      <c r="K13" s="104"/>
      <c r="L13" s="78"/>
      <c r="M13" s="164"/>
      <c r="N13" s="339">
        <f>SUM(J43)</f>
        <v>982885</v>
      </c>
      <c r="O13" s="3"/>
      <c r="P13" s="273" t="s">
        <v>153</v>
      </c>
      <c r="Q13" s="201">
        <v>1002993</v>
      </c>
    </row>
    <row r="14" spans="1:18" ht="13.5" customHeight="1" x14ac:dyDescent="0.15">
      <c r="B14" s="19"/>
      <c r="H14" s="3">
        <v>31</v>
      </c>
      <c r="I14" s="161" t="s">
        <v>105</v>
      </c>
      <c r="J14" s="13">
        <v>16166</v>
      </c>
      <c r="K14" s="104"/>
      <c r="L14" s="26"/>
      <c r="N14" t="s">
        <v>59</v>
      </c>
      <c r="O14"/>
    </row>
    <row r="15" spans="1:18" ht="13.5" customHeight="1" x14ac:dyDescent="0.15">
      <c r="H15" s="3">
        <v>2</v>
      </c>
      <c r="I15" s="161" t="s">
        <v>6</v>
      </c>
      <c r="J15" s="13">
        <v>16086</v>
      </c>
      <c r="K15" s="104"/>
      <c r="L15" s="26"/>
      <c r="M15" t="s">
        <v>195</v>
      </c>
      <c r="N15" s="15"/>
      <c r="O15"/>
      <c r="P15" t="s">
        <v>196</v>
      </c>
      <c r="Q15" s="85" t="s">
        <v>63</v>
      </c>
    </row>
    <row r="16" spans="1:18" ht="13.5" customHeight="1" x14ac:dyDescent="0.15">
      <c r="C16" s="15"/>
      <c r="E16" s="17"/>
      <c r="H16" s="3">
        <v>9</v>
      </c>
      <c r="I16" s="3" t="s">
        <v>165</v>
      </c>
      <c r="J16" s="220">
        <v>11690</v>
      </c>
      <c r="K16" s="104"/>
      <c r="L16" s="3">
        <f>SUM(L3)</f>
        <v>17</v>
      </c>
      <c r="M16" s="13">
        <f>SUM(N3)</f>
        <v>345930</v>
      </c>
      <c r="N16" s="161" t="s">
        <v>21</v>
      </c>
      <c r="O16" s="3">
        <f>SUM(O3)</f>
        <v>17</v>
      </c>
      <c r="P16" s="13">
        <f>SUM(M16)</f>
        <v>345930</v>
      </c>
      <c r="Q16" s="278">
        <v>406029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">
        <v>10997</v>
      </c>
      <c r="K17" s="104"/>
      <c r="L17" s="3">
        <f t="shared" ref="L17:L25" si="3">SUM(L4)</f>
        <v>33</v>
      </c>
      <c r="M17" s="13">
        <f t="shared" ref="M17:M25" si="4">SUM(N4)</f>
        <v>113595</v>
      </c>
      <c r="N17" s="161" t="s">
        <v>0</v>
      </c>
      <c r="O17" s="3">
        <f t="shared" ref="O17:O25" si="5">SUM(O4)</f>
        <v>33</v>
      </c>
      <c r="P17" s="13">
        <f t="shared" ref="P17:P25" si="6">SUM(M17)</f>
        <v>113595</v>
      </c>
      <c r="Q17" s="279">
        <v>133936</v>
      </c>
      <c r="R17" s="79"/>
      <c r="S17" s="42"/>
    </row>
    <row r="18" spans="2:20" ht="13.5" customHeight="1" x14ac:dyDescent="0.15">
      <c r="C18" s="15"/>
      <c r="E18" s="17"/>
      <c r="H18" s="3">
        <v>3</v>
      </c>
      <c r="I18" s="161" t="s">
        <v>10</v>
      </c>
      <c r="J18" s="13">
        <v>10946</v>
      </c>
      <c r="K18" s="104"/>
      <c r="L18" s="3">
        <f t="shared" si="3"/>
        <v>26</v>
      </c>
      <c r="M18" s="13">
        <f t="shared" si="4"/>
        <v>91822</v>
      </c>
      <c r="N18" s="161" t="s">
        <v>30</v>
      </c>
      <c r="O18" s="3">
        <f t="shared" si="5"/>
        <v>26</v>
      </c>
      <c r="P18" s="13">
        <f t="shared" si="6"/>
        <v>91822</v>
      </c>
      <c r="Q18" s="279">
        <v>98330</v>
      </c>
      <c r="R18" s="79"/>
      <c r="S18" s="112"/>
    </row>
    <row r="19" spans="2:20" ht="13.5" customHeight="1" x14ac:dyDescent="0.15">
      <c r="C19" s="15"/>
      <c r="E19" s="17"/>
      <c r="H19" s="3">
        <v>14</v>
      </c>
      <c r="I19" s="161" t="s">
        <v>19</v>
      </c>
      <c r="J19" s="13">
        <v>10638</v>
      </c>
      <c r="L19" s="3">
        <f t="shared" si="3"/>
        <v>36</v>
      </c>
      <c r="M19" s="13">
        <f t="shared" si="4"/>
        <v>82549</v>
      </c>
      <c r="N19" s="161" t="s">
        <v>5</v>
      </c>
      <c r="O19" s="3">
        <f t="shared" si="5"/>
        <v>36</v>
      </c>
      <c r="P19" s="13">
        <f t="shared" si="6"/>
        <v>82549</v>
      </c>
      <c r="Q19" s="279">
        <v>88361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7616</v>
      </c>
      <c r="L20" s="3">
        <f t="shared" si="3"/>
        <v>16</v>
      </c>
      <c r="M20" s="13">
        <f t="shared" si="4"/>
        <v>44617</v>
      </c>
      <c r="N20" s="161" t="s">
        <v>3</v>
      </c>
      <c r="O20" s="3">
        <f t="shared" si="5"/>
        <v>16</v>
      </c>
      <c r="P20" s="13">
        <f t="shared" si="6"/>
        <v>44617</v>
      </c>
      <c r="Q20" s="279">
        <v>66778</v>
      </c>
      <c r="R20" s="79"/>
      <c r="S20" s="125"/>
    </row>
    <row r="21" spans="2:20" ht="13.5" customHeight="1" x14ac:dyDescent="0.15">
      <c r="B21" s="18"/>
      <c r="C21" s="15"/>
      <c r="E21" s="17"/>
      <c r="H21" s="3">
        <v>21</v>
      </c>
      <c r="I21" s="3" t="s">
        <v>160</v>
      </c>
      <c r="J21" s="13">
        <v>6107</v>
      </c>
      <c r="L21" s="3">
        <f t="shared" si="3"/>
        <v>34</v>
      </c>
      <c r="M21" s="13">
        <f t="shared" si="4"/>
        <v>43101</v>
      </c>
      <c r="N21" s="161" t="s">
        <v>1</v>
      </c>
      <c r="O21" s="3">
        <f t="shared" si="5"/>
        <v>34</v>
      </c>
      <c r="P21" s="13">
        <f t="shared" si="6"/>
        <v>43101</v>
      </c>
      <c r="Q21" s="279">
        <v>42787</v>
      </c>
      <c r="R21" s="79"/>
      <c r="S21" s="28"/>
    </row>
    <row r="22" spans="2:20" ht="13.5" customHeight="1" x14ac:dyDescent="0.15">
      <c r="C22" s="15"/>
      <c r="E22" s="17"/>
      <c r="H22" s="3">
        <v>15</v>
      </c>
      <c r="I22" s="161" t="s">
        <v>20</v>
      </c>
      <c r="J22" s="13">
        <v>5618</v>
      </c>
      <c r="K22" s="15"/>
      <c r="L22" s="3">
        <f t="shared" si="3"/>
        <v>25</v>
      </c>
      <c r="M22" s="13">
        <f t="shared" si="4"/>
        <v>34342</v>
      </c>
      <c r="N22" s="163" t="s">
        <v>29</v>
      </c>
      <c r="O22" s="3">
        <f t="shared" si="5"/>
        <v>25</v>
      </c>
      <c r="P22" s="13">
        <f t="shared" si="6"/>
        <v>34342</v>
      </c>
      <c r="Q22" s="279">
        <v>35958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220">
        <v>4406</v>
      </c>
      <c r="K23" s="15"/>
      <c r="L23" s="3">
        <f t="shared" si="3"/>
        <v>40</v>
      </c>
      <c r="M23" s="13">
        <f t="shared" si="4"/>
        <v>33111</v>
      </c>
      <c r="N23" s="161" t="s">
        <v>2</v>
      </c>
      <c r="O23" s="3">
        <f t="shared" si="5"/>
        <v>40</v>
      </c>
      <c r="P23" s="13">
        <f t="shared" si="6"/>
        <v>33111</v>
      </c>
      <c r="Q23" s="279">
        <v>43615</v>
      </c>
      <c r="R23" s="79"/>
      <c r="S23" s="42"/>
    </row>
    <row r="24" spans="2:20" ht="13.5" customHeight="1" x14ac:dyDescent="0.15">
      <c r="C24" s="15"/>
      <c r="E24" s="17"/>
      <c r="H24" s="3">
        <v>20</v>
      </c>
      <c r="I24" s="161" t="s">
        <v>24</v>
      </c>
      <c r="J24" s="87">
        <v>2648</v>
      </c>
      <c r="K24" s="15"/>
      <c r="L24" s="3">
        <f t="shared" si="3"/>
        <v>24</v>
      </c>
      <c r="M24" s="13">
        <f t="shared" si="4"/>
        <v>25804</v>
      </c>
      <c r="N24" s="163" t="s">
        <v>28</v>
      </c>
      <c r="O24" s="3">
        <f t="shared" si="5"/>
        <v>24</v>
      </c>
      <c r="P24" s="13">
        <f t="shared" si="6"/>
        <v>25804</v>
      </c>
      <c r="Q24" s="279">
        <v>28755</v>
      </c>
      <c r="R24" s="79"/>
      <c r="S24" s="112"/>
    </row>
    <row r="25" spans="2:20" ht="13.5" customHeight="1" thickBot="1" x14ac:dyDescent="0.2">
      <c r="C25" s="15"/>
      <c r="E25" s="17"/>
      <c r="H25" s="3">
        <v>27</v>
      </c>
      <c r="I25" s="161" t="s">
        <v>31</v>
      </c>
      <c r="J25" s="137">
        <v>2603</v>
      </c>
      <c r="K25" s="15"/>
      <c r="L25" s="14">
        <f t="shared" si="3"/>
        <v>13</v>
      </c>
      <c r="M25" s="114">
        <f t="shared" si="4"/>
        <v>25674</v>
      </c>
      <c r="N25" s="380" t="s">
        <v>7</v>
      </c>
      <c r="O25" s="14">
        <f t="shared" si="5"/>
        <v>13</v>
      </c>
      <c r="P25" s="114">
        <f t="shared" si="6"/>
        <v>25674</v>
      </c>
      <c r="Q25" s="280">
        <v>36347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7">
        <v>2373</v>
      </c>
      <c r="K26" s="15"/>
      <c r="L26" s="115"/>
      <c r="M26" s="162">
        <f>SUM(J43-(M16+M17+M18+M19+M20+M21+M22+M23+M24+M25))</f>
        <v>142340</v>
      </c>
      <c r="N26" s="221" t="s">
        <v>45</v>
      </c>
      <c r="O26" s="116"/>
      <c r="P26" s="162">
        <f>SUM(M26)</f>
        <v>142340</v>
      </c>
      <c r="Q26" s="162"/>
      <c r="R26" s="176">
        <v>1139863</v>
      </c>
      <c r="T26" s="28"/>
    </row>
    <row r="27" spans="2:20" ht="13.5" customHeight="1" x14ac:dyDescent="0.15">
      <c r="H27" s="3">
        <v>22</v>
      </c>
      <c r="I27" s="161" t="s">
        <v>26</v>
      </c>
      <c r="J27" s="220">
        <v>2333</v>
      </c>
      <c r="K27" s="15"/>
      <c r="M27" t="s">
        <v>187</v>
      </c>
      <c r="O27" s="111"/>
      <c r="P27" s="28" t="s">
        <v>188</v>
      </c>
    </row>
    <row r="28" spans="2:20" ht="13.5" customHeight="1" x14ac:dyDescent="0.15">
      <c r="H28" s="3">
        <v>12</v>
      </c>
      <c r="I28" s="161" t="s">
        <v>18</v>
      </c>
      <c r="J28" s="13">
        <v>2315</v>
      </c>
      <c r="K28" s="15"/>
      <c r="M28" s="86">
        <f t="shared" ref="M28:M37" si="7">SUM(Q3)</f>
        <v>282777</v>
      </c>
      <c r="N28" s="161" t="s">
        <v>21</v>
      </c>
      <c r="O28" s="3">
        <f>SUM(L3)</f>
        <v>17</v>
      </c>
      <c r="P28" s="86">
        <f t="shared" ref="P28:P37" si="8">SUM(Q3)</f>
        <v>282777</v>
      </c>
    </row>
    <row r="29" spans="2:20" ht="13.5" customHeight="1" x14ac:dyDescent="0.15">
      <c r="H29" s="3">
        <v>30</v>
      </c>
      <c r="I29" s="161" t="s">
        <v>33</v>
      </c>
      <c r="J29" s="13">
        <v>2080</v>
      </c>
      <c r="K29" s="15"/>
      <c r="M29" s="86">
        <f t="shared" si="7"/>
        <v>117203</v>
      </c>
      <c r="N29" s="161" t="s">
        <v>0</v>
      </c>
      <c r="O29" s="3">
        <f t="shared" ref="O29:O37" si="9">SUM(L4)</f>
        <v>33</v>
      </c>
      <c r="P29" s="86">
        <f t="shared" si="8"/>
        <v>117203</v>
      </c>
    </row>
    <row r="30" spans="2:20" ht="13.5" customHeight="1" x14ac:dyDescent="0.15">
      <c r="H30" s="3">
        <v>39</v>
      </c>
      <c r="I30" s="161" t="s">
        <v>39</v>
      </c>
      <c r="J30" s="13">
        <v>1842</v>
      </c>
      <c r="K30" s="15"/>
      <c r="M30" s="86">
        <f t="shared" si="7"/>
        <v>106737</v>
      </c>
      <c r="N30" s="161" t="s">
        <v>30</v>
      </c>
      <c r="O30" s="3">
        <f t="shared" si="9"/>
        <v>26</v>
      </c>
      <c r="P30" s="86">
        <f t="shared" si="8"/>
        <v>106737</v>
      </c>
    </row>
    <row r="31" spans="2:20" ht="13.5" customHeight="1" x14ac:dyDescent="0.15">
      <c r="H31" s="3">
        <v>29</v>
      </c>
      <c r="I31" s="161" t="s">
        <v>95</v>
      </c>
      <c r="J31" s="13">
        <v>1028</v>
      </c>
      <c r="K31" s="15"/>
      <c r="M31" s="86">
        <f t="shared" si="7"/>
        <v>97647</v>
      </c>
      <c r="N31" s="161" t="s">
        <v>5</v>
      </c>
      <c r="O31" s="3">
        <f t="shared" si="9"/>
        <v>36</v>
      </c>
      <c r="P31" s="86">
        <f t="shared" si="8"/>
        <v>97647</v>
      </c>
    </row>
    <row r="32" spans="2:20" ht="13.5" customHeight="1" x14ac:dyDescent="0.15">
      <c r="H32" s="3">
        <v>6</v>
      </c>
      <c r="I32" s="161" t="s">
        <v>13</v>
      </c>
      <c r="J32" s="220">
        <v>526</v>
      </c>
      <c r="K32" s="15"/>
      <c r="M32" s="86">
        <f t="shared" si="7"/>
        <v>69674</v>
      </c>
      <c r="N32" s="161" t="s">
        <v>3</v>
      </c>
      <c r="O32" s="3">
        <f t="shared" si="9"/>
        <v>16</v>
      </c>
      <c r="P32" s="86">
        <f t="shared" si="8"/>
        <v>69674</v>
      </c>
      <c r="S32" s="10"/>
    </row>
    <row r="33" spans="8:21" ht="13.5" customHeight="1" x14ac:dyDescent="0.15">
      <c r="H33" s="3">
        <v>23</v>
      </c>
      <c r="I33" s="161" t="s">
        <v>27</v>
      </c>
      <c r="J33" s="13">
        <v>433</v>
      </c>
      <c r="K33" s="15"/>
      <c r="M33" s="86">
        <f t="shared" si="7"/>
        <v>40713</v>
      </c>
      <c r="N33" s="161" t="s">
        <v>1</v>
      </c>
      <c r="O33" s="3">
        <f t="shared" si="9"/>
        <v>34</v>
      </c>
      <c r="P33" s="86">
        <f t="shared" si="8"/>
        <v>40713</v>
      </c>
      <c r="S33" s="28"/>
      <c r="T33" s="28"/>
    </row>
    <row r="34" spans="8:21" ht="13.5" customHeight="1" x14ac:dyDescent="0.15">
      <c r="H34" s="3">
        <v>18</v>
      </c>
      <c r="I34" s="161" t="s">
        <v>22</v>
      </c>
      <c r="J34" s="13">
        <v>374</v>
      </c>
      <c r="K34" s="15"/>
      <c r="M34" s="86">
        <f t="shared" si="7"/>
        <v>31952</v>
      </c>
      <c r="N34" s="163" t="s">
        <v>29</v>
      </c>
      <c r="O34" s="3">
        <f t="shared" si="9"/>
        <v>25</v>
      </c>
      <c r="P34" s="86">
        <f t="shared" si="8"/>
        <v>31952</v>
      </c>
      <c r="S34" s="28"/>
      <c r="T34" s="28"/>
    </row>
    <row r="35" spans="8:21" ht="13.5" customHeight="1" x14ac:dyDescent="0.15">
      <c r="H35" s="3">
        <v>32</v>
      </c>
      <c r="I35" s="161" t="s">
        <v>35</v>
      </c>
      <c r="J35" s="137">
        <v>297</v>
      </c>
      <c r="K35" s="15"/>
      <c r="M35" s="86">
        <f t="shared" si="7"/>
        <v>32916</v>
      </c>
      <c r="N35" s="161" t="s">
        <v>2</v>
      </c>
      <c r="O35" s="3">
        <f t="shared" si="9"/>
        <v>40</v>
      </c>
      <c r="P35" s="86">
        <f t="shared" si="8"/>
        <v>32916</v>
      </c>
      <c r="S35" s="28"/>
    </row>
    <row r="36" spans="8:21" ht="13.5" customHeight="1" x14ac:dyDescent="0.15">
      <c r="H36" s="3">
        <v>7</v>
      </c>
      <c r="I36" s="161" t="s">
        <v>14</v>
      </c>
      <c r="J36" s="220">
        <v>228</v>
      </c>
      <c r="K36" s="15"/>
      <c r="M36" s="86">
        <f t="shared" si="7"/>
        <v>24683</v>
      </c>
      <c r="N36" s="163" t="s">
        <v>28</v>
      </c>
      <c r="O36" s="3">
        <f t="shared" si="9"/>
        <v>24</v>
      </c>
      <c r="P36" s="86">
        <f t="shared" si="8"/>
        <v>24683</v>
      </c>
      <c r="S36" s="28"/>
    </row>
    <row r="37" spans="8:21" ht="13.5" customHeight="1" thickBot="1" x14ac:dyDescent="0.2">
      <c r="H37" s="3">
        <v>4</v>
      </c>
      <c r="I37" s="161" t="s">
        <v>11</v>
      </c>
      <c r="J37" s="220">
        <v>163</v>
      </c>
      <c r="K37" s="15"/>
      <c r="M37" s="113">
        <f t="shared" si="7"/>
        <v>32352</v>
      </c>
      <c r="N37" s="380" t="s">
        <v>7</v>
      </c>
      <c r="O37" s="14">
        <f t="shared" si="9"/>
        <v>13</v>
      </c>
      <c r="P37" s="113">
        <f t="shared" si="8"/>
        <v>32352</v>
      </c>
      <c r="S37" s="28"/>
    </row>
    <row r="38" spans="8:21" ht="13.5" customHeight="1" thickTop="1" x14ac:dyDescent="0.15">
      <c r="H38" s="3">
        <v>5</v>
      </c>
      <c r="I38" s="161" t="s">
        <v>12</v>
      </c>
      <c r="J38" s="220">
        <v>143</v>
      </c>
      <c r="K38" s="15"/>
      <c r="M38" s="345">
        <f>SUM(Q13-(Q3+Q4+Q5+Q6+Q7+Q8+Q9+Q10+Q11+Q12))</f>
        <v>166339</v>
      </c>
      <c r="N38" s="346" t="s">
        <v>162</v>
      </c>
      <c r="O38" s="347"/>
      <c r="P38" s="348">
        <f>SUM(M38)</f>
        <v>166339</v>
      </c>
      <c r="U38" s="28"/>
    </row>
    <row r="39" spans="8:21" ht="13.5" customHeight="1" x14ac:dyDescent="0.15">
      <c r="H39" s="3">
        <v>10</v>
      </c>
      <c r="I39" s="161" t="s">
        <v>16</v>
      </c>
      <c r="J39" s="13">
        <v>105</v>
      </c>
      <c r="K39" s="15"/>
      <c r="P39" s="28"/>
    </row>
    <row r="40" spans="8:21" ht="13.5" customHeight="1" x14ac:dyDescent="0.15">
      <c r="H40" s="3">
        <v>19</v>
      </c>
      <c r="I40" s="161" t="s">
        <v>23</v>
      </c>
      <c r="J40" s="13">
        <v>65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51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93</v>
      </c>
      <c r="J43" s="295">
        <f>SUM(J3:J42)</f>
        <v>982885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194</v>
      </c>
      <c r="D52" s="8" t="s">
        <v>186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345930</v>
      </c>
      <c r="D53" s="87">
        <f t="shared" ref="D53:D63" si="11">SUM(Q3)</f>
        <v>282777</v>
      </c>
      <c r="E53" s="80">
        <f t="shared" ref="E53:E62" si="12">SUM(P16/Q16*100)</f>
        <v>85.198347901258288</v>
      </c>
      <c r="F53" s="20">
        <f t="shared" ref="F53:F63" si="13">SUM(C53/D53*100)</f>
        <v>122.33314590649169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113595</v>
      </c>
      <c r="D54" s="87">
        <f t="shared" si="11"/>
        <v>117203</v>
      </c>
      <c r="E54" s="80">
        <f t="shared" si="12"/>
        <v>84.812895711384542</v>
      </c>
      <c r="F54" s="20">
        <f t="shared" si="13"/>
        <v>96.921580505618451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91822</v>
      </c>
      <c r="D55" s="87">
        <f t="shared" si="11"/>
        <v>106737</v>
      </c>
      <c r="E55" s="80">
        <f t="shared" si="12"/>
        <v>93.381470558324011</v>
      </c>
      <c r="F55" s="20">
        <f t="shared" si="13"/>
        <v>86.026401341615383</v>
      </c>
      <c r="G55" s="21"/>
      <c r="I55" s="160"/>
    </row>
    <row r="56" spans="1:16" ht="13.5" customHeight="1" x14ac:dyDescent="0.15">
      <c r="A56" s="9">
        <v>4</v>
      </c>
      <c r="B56" s="161" t="s">
        <v>5</v>
      </c>
      <c r="C56" s="13">
        <f t="shared" si="10"/>
        <v>82549</v>
      </c>
      <c r="D56" s="87">
        <f t="shared" si="11"/>
        <v>97647</v>
      </c>
      <c r="E56" s="80">
        <f t="shared" si="12"/>
        <v>93.422437500707318</v>
      </c>
      <c r="F56" s="20">
        <f t="shared" si="13"/>
        <v>84.53818345673703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44617</v>
      </c>
      <c r="D57" s="87">
        <f t="shared" si="11"/>
        <v>69674</v>
      </c>
      <c r="E57" s="80">
        <f t="shared" si="12"/>
        <v>66.813920752343577</v>
      </c>
      <c r="F57" s="20">
        <f t="shared" si="13"/>
        <v>64.036799954071824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1</v>
      </c>
      <c r="C58" s="13">
        <f t="shared" si="10"/>
        <v>43101</v>
      </c>
      <c r="D58" s="87">
        <f t="shared" si="11"/>
        <v>40713</v>
      </c>
      <c r="E58" s="80">
        <f t="shared" si="12"/>
        <v>100.73386776357304</v>
      </c>
      <c r="F58" s="20">
        <f t="shared" si="13"/>
        <v>105.8654483825805</v>
      </c>
      <c r="G58" s="21"/>
    </row>
    <row r="59" spans="1:16" ht="13.5" customHeight="1" x14ac:dyDescent="0.15">
      <c r="A59" s="9">
        <v>7</v>
      </c>
      <c r="B59" s="163" t="s">
        <v>29</v>
      </c>
      <c r="C59" s="13">
        <f t="shared" si="10"/>
        <v>34342</v>
      </c>
      <c r="D59" s="87">
        <f t="shared" si="11"/>
        <v>31952</v>
      </c>
      <c r="E59" s="80">
        <f t="shared" si="12"/>
        <v>95.505867957061014</v>
      </c>
      <c r="F59" s="20">
        <f t="shared" si="13"/>
        <v>107.47996995493241</v>
      </c>
      <c r="G59" s="21"/>
    </row>
    <row r="60" spans="1:16" ht="13.5" customHeight="1" x14ac:dyDescent="0.15">
      <c r="A60" s="9">
        <v>8</v>
      </c>
      <c r="B60" s="161" t="s">
        <v>2</v>
      </c>
      <c r="C60" s="13">
        <f t="shared" si="10"/>
        <v>33111</v>
      </c>
      <c r="D60" s="87">
        <f t="shared" si="11"/>
        <v>32916</v>
      </c>
      <c r="E60" s="80">
        <f t="shared" si="12"/>
        <v>75.91654247391952</v>
      </c>
      <c r="F60" s="20">
        <f t="shared" si="13"/>
        <v>100.59241706161137</v>
      </c>
      <c r="G60" s="21"/>
    </row>
    <row r="61" spans="1:16" ht="13.5" customHeight="1" x14ac:dyDescent="0.15">
      <c r="A61" s="9">
        <v>9</v>
      </c>
      <c r="B61" s="163" t="s">
        <v>28</v>
      </c>
      <c r="C61" s="13">
        <f t="shared" si="10"/>
        <v>25804</v>
      </c>
      <c r="D61" s="87">
        <f t="shared" si="11"/>
        <v>24683</v>
      </c>
      <c r="E61" s="80">
        <f t="shared" si="12"/>
        <v>89.737436967483916</v>
      </c>
      <c r="F61" s="20">
        <f t="shared" si="13"/>
        <v>104.5415873273103</v>
      </c>
      <c r="G61" s="21"/>
    </row>
    <row r="62" spans="1:16" ht="13.5" customHeight="1" thickBot="1" x14ac:dyDescent="0.2">
      <c r="A62" s="128">
        <v>10</v>
      </c>
      <c r="B62" s="380" t="s">
        <v>7</v>
      </c>
      <c r="C62" s="114">
        <f t="shared" si="10"/>
        <v>25674</v>
      </c>
      <c r="D62" s="129">
        <f t="shared" si="11"/>
        <v>32352</v>
      </c>
      <c r="E62" s="130">
        <f t="shared" si="12"/>
        <v>70.635815885767741</v>
      </c>
      <c r="F62" s="131">
        <f t="shared" si="13"/>
        <v>79.35830860534125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982885</v>
      </c>
      <c r="D63" s="134">
        <f t="shared" si="11"/>
        <v>1002993</v>
      </c>
      <c r="E63" s="135">
        <f>SUM(C63/R26*100)</f>
        <v>86.228344985318401</v>
      </c>
      <c r="F63" s="136">
        <f t="shared" si="13"/>
        <v>97.99520036530663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74" sqref="M74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194</v>
      </c>
      <c r="I2" s="3"/>
      <c r="J2" s="186" t="s">
        <v>102</v>
      </c>
      <c r="K2" s="3"/>
      <c r="L2" s="296" t="s">
        <v>197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100</v>
      </c>
      <c r="K3" s="3"/>
      <c r="L3" s="296" t="s">
        <v>99</v>
      </c>
      <c r="S3" s="26"/>
      <c r="T3" s="26"/>
      <c r="U3" s="26"/>
    </row>
    <row r="4" spans="8:30" x14ac:dyDescent="0.15">
      <c r="H4" s="428">
        <v>17693</v>
      </c>
      <c r="I4" s="3">
        <v>33</v>
      </c>
      <c r="J4" s="161" t="s">
        <v>0</v>
      </c>
      <c r="K4" s="117">
        <f>SUM(I4)</f>
        <v>33</v>
      </c>
      <c r="L4" s="312">
        <v>23529</v>
      </c>
      <c r="M4" s="45"/>
      <c r="N4" s="90"/>
      <c r="O4" s="90"/>
      <c r="S4" s="26"/>
      <c r="T4" s="26"/>
      <c r="U4" s="26"/>
    </row>
    <row r="5" spans="8:30" x14ac:dyDescent="0.15">
      <c r="H5" s="88">
        <v>17409</v>
      </c>
      <c r="I5" s="3">
        <v>26</v>
      </c>
      <c r="J5" s="161" t="s">
        <v>30</v>
      </c>
      <c r="K5" s="117">
        <f t="shared" ref="K5:K13" si="0">SUM(I5)</f>
        <v>26</v>
      </c>
      <c r="L5" s="313">
        <v>18665</v>
      </c>
      <c r="M5" s="45"/>
      <c r="N5" s="90"/>
      <c r="O5" s="90"/>
      <c r="S5" s="26"/>
      <c r="T5" s="26"/>
      <c r="U5" s="26"/>
    </row>
    <row r="6" spans="8:30" x14ac:dyDescent="0.15">
      <c r="H6" s="88">
        <v>6152</v>
      </c>
      <c r="I6" s="3">
        <v>14</v>
      </c>
      <c r="J6" s="161" t="s">
        <v>19</v>
      </c>
      <c r="K6" s="117">
        <f t="shared" si="0"/>
        <v>14</v>
      </c>
      <c r="L6" s="313">
        <v>4781</v>
      </c>
      <c r="M6" s="45"/>
      <c r="N6" s="185"/>
      <c r="O6" s="90"/>
      <c r="S6" s="26"/>
      <c r="T6" s="26"/>
      <c r="U6" s="26"/>
    </row>
    <row r="7" spans="8:30" x14ac:dyDescent="0.15">
      <c r="H7" s="44">
        <v>5614</v>
      </c>
      <c r="I7" s="3">
        <v>34</v>
      </c>
      <c r="J7" s="161" t="s">
        <v>1</v>
      </c>
      <c r="K7" s="117">
        <f t="shared" si="0"/>
        <v>34</v>
      </c>
      <c r="L7" s="313">
        <v>3436</v>
      </c>
      <c r="M7" s="45"/>
      <c r="N7" s="90"/>
      <c r="O7" s="90"/>
      <c r="S7" s="26"/>
      <c r="T7" s="26"/>
      <c r="U7" s="26"/>
    </row>
    <row r="8" spans="8:30" x14ac:dyDescent="0.15">
      <c r="H8" s="426">
        <v>3955</v>
      </c>
      <c r="I8" s="3">
        <v>24</v>
      </c>
      <c r="J8" s="161" t="s">
        <v>28</v>
      </c>
      <c r="K8" s="117">
        <f t="shared" si="0"/>
        <v>24</v>
      </c>
      <c r="L8" s="313">
        <v>3464</v>
      </c>
      <c r="M8" s="45"/>
      <c r="N8" s="90"/>
      <c r="O8" s="90"/>
      <c r="S8" s="26"/>
      <c r="T8" s="26"/>
      <c r="U8" s="26"/>
    </row>
    <row r="9" spans="8:30" x14ac:dyDescent="0.15">
      <c r="H9" s="44">
        <v>3525</v>
      </c>
      <c r="I9" s="3">
        <v>38</v>
      </c>
      <c r="J9" s="161" t="s">
        <v>38</v>
      </c>
      <c r="K9" s="117">
        <f t="shared" si="0"/>
        <v>38</v>
      </c>
      <c r="L9" s="313">
        <v>3551</v>
      </c>
      <c r="M9" s="45"/>
      <c r="N9" s="90"/>
      <c r="O9" s="90"/>
      <c r="S9" s="26"/>
      <c r="T9" s="26"/>
      <c r="U9" s="26"/>
    </row>
    <row r="10" spans="8:30" x14ac:dyDescent="0.15">
      <c r="H10" s="44">
        <v>3228</v>
      </c>
      <c r="I10" s="14">
        <v>15</v>
      </c>
      <c r="J10" s="163" t="s">
        <v>20</v>
      </c>
      <c r="K10" s="117">
        <f t="shared" si="0"/>
        <v>15</v>
      </c>
      <c r="L10" s="313">
        <v>3642</v>
      </c>
      <c r="S10" s="26"/>
      <c r="T10" s="26"/>
      <c r="U10" s="26"/>
    </row>
    <row r="11" spans="8:30" x14ac:dyDescent="0.15">
      <c r="H11" s="89">
        <v>2121</v>
      </c>
      <c r="I11" s="3">
        <v>27</v>
      </c>
      <c r="J11" s="161" t="s">
        <v>31</v>
      </c>
      <c r="K11" s="117">
        <f t="shared" si="0"/>
        <v>27</v>
      </c>
      <c r="L11" s="313">
        <v>1589</v>
      </c>
      <c r="M11" s="45"/>
      <c r="N11" s="90"/>
      <c r="O11" s="90"/>
      <c r="S11" s="26"/>
      <c r="T11" s="26"/>
      <c r="U11" s="26"/>
    </row>
    <row r="12" spans="8:30" x14ac:dyDescent="0.15">
      <c r="H12" s="333">
        <v>1760</v>
      </c>
      <c r="I12" s="14">
        <v>36</v>
      </c>
      <c r="J12" s="163" t="s">
        <v>5</v>
      </c>
      <c r="K12" s="117">
        <f t="shared" si="0"/>
        <v>36</v>
      </c>
      <c r="L12" s="313">
        <v>1934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5">
        <v>1484</v>
      </c>
      <c r="I13" s="383">
        <v>37</v>
      </c>
      <c r="J13" s="384" t="s">
        <v>37</v>
      </c>
      <c r="K13" s="117">
        <f t="shared" si="0"/>
        <v>37</v>
      </c>
      <c r="L13" s="313">
        <v>1095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292">
        <v>1398</v>
      </c>
      <c r="I14" s="122">
        <v>25</v>
      </c>
      <c r="J14" s="175" t="s">
        <v>29</v>
      </c>
      <c r="K14" s="108" t="s">
        <v>8</v>
      </c>
      <c r="L14" s="314">
        <v>69559</v>
      </c>
      <c r="S14" s="26"/>
      <c r="T14" s="26"/>
      <c r="U14" s="26"/>
    </row>
    <row r="15" spans="8:30" x14ac:dyDescent="0.15">
      <c r="H15" s="44">
        <v>1199</v>
      </c>
      <c r="I15" s="3">
        <v>17</v>
      </c>
      <c r="J15" s="161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44">
        <v>799</v>
      </c>
      <c r="I16" s="3">
        <v>16</v>
      </c>
      <c r="J16" s="161" t="s">
        <v>3</v>
      </c>
      <c r="K16" s="117">
        <f>SUM(I4)</f>
        <v>33</v>
      </c>
      <c r="L16" s="161" t="s">
        <v>0</v>
      </c>
      <c r="M16" s="315">
        <v>16929</v>
      </c>
      <c r="N16" s="89">
        <f>SUM(H4)</f>
        <v>17693</v>
      </c>
      <c r="O16" s="45"/>
      <c r="P16" s="17"/>
      <c r="S16" s="26"/>
      <c r="T16" s="26"/>
      <c r="U16" s="26"/>
    </row>
    <row r="17" spans="1:21" x14ac:dyDescent="0.15">
      <c r="H17" s="88">
        <v>418</v>
      </c>
      <c r="I17" s="3">
        <v>1</v>
      </c>
      <c r="J17" s="161" t="s">
        <v>4</v>
      </c>
      <c r="K17" s="117">
        <f t="shared" ref="K17:K25" si="1">SUM(I5)</f>
        <v>26</v>
      </c>
      <c r="L17" s="161" t="s">
        <v>30</v>
      </c>
      <c r="M17" s="316">
        <v>19088</v>
      </c>
      <c r="N17" s="89">
        <f t="shared" ref="N17:N25" si="2">SUM(H5)</f>
        <v>17409</v>
      </c>
      <c r="O17" s="45"/>
      <c r="P17" s="17"/>
      <c r="S17" s="26"/>
      <c r="T17" s="26"/>
      <c r="U17" s="26"/>
    </row>
    <row r="18" spans="1:21" x14ac:dyDescent="0.15">
      <c r="H18" s="350">
        <v>387</v>
      </c>
      <c r="I18" s="33">
        <v>40</v>
      </c>
      <c r="J18" s="161" t="s">
        <v>2</v>
      </c>
      <c r="K18" s="117">
        <f t="shared" si="1"/>
        <v>14</v>
      </c>
      <c r="L18" s="161" t="s">
        <v>19</v>
      </c>
      <c r="M18" s="316">
        <v>6835</v>
      </c>
      <c r="N18" s="89">
        <f t="shared" si="2"/>
        <v>6152</v>
      </c>
      <c r="O18" s="45"/>
      <c r="P18" s="17"/>
      <c r="S18" s="26"/>
      <c r="T18" s="26"/>
      <c r="U18" s="26"/>
    </row>
    <row r="19" spans="1:21" x14ac:dyDescent="0.15">
      <c r="H19" s="43">
        <v>248</v>
      </c>
      <c r="I19" s="3">
        <v>32</v>
      </c>
      <c r="J19" s="161" t="s">
        <v>35</v>
      </c>
      <c r="K19" s="117">
        <f t="shared" si="1"/>
        <v>34</v>
      </c>
      <c r="L19" s="161" t="s">
        <v>1</v>
      </c>
      <c r="M19" s="316">
        <v>4971</v>
      </c>
      <c r="N19" s="89">
        <f t="shared" si="2"/>
        <v>5614</v>
      </c>
      <c r="O19" s="45"/>
      <c r="P19" s="17"/>
      <c r="S19" s="26"/>
      <c r="T19" s="26"/>
      <c r="U19" s="26"/>
    </row>
    <row r="20" spans="1:21" ht="14.25" thickBot="1" x14ac:dyDescent="0.2">
      <c r="H20" s="195">
        <v>230</v>
      </c>
      <c r="I20" s="3">
        <v>23</v>
      </c>
      <c r="J20" s="161" t="s">
        <v>27</v>
      </c>
      <c r="K20" s="117">
        <f t="shared" si="1"/>
        <v>24</v>
      </c>
      <c r="L20" s="161" t="s">
        <v>28</v>
      </c>
      <c r="M20" s="316">
        <v>4648</v>
      </c>
      <c r="N20" s="89">
        <f t="shared" si="2"/>
        <v>3955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194</v>
      </c>
      <c r="D21" s="59" t="s">
        <v>186</v>
      </c>
      <c r="E21" s="59" t="s">
        <v>51</v>
      </c>
      <c r="F21" s="59" t="s">
        <v>50</v>
      </c>
      <c r="G21" s="59" t="s">
        <v>52</v>
      </c>
      <c r="H21" s="88">
        <v>168</v>
      </c>
      <c r="I21" s="3">
        <v>21</v>
      </c>
      <c r="J21" s="161" t="s">
        <v>25</v>
      </c>
      <c r="K21" s="117">
        <f t="shared" si="1"/>
        <v>38</v>
      </c>
      <c r="L21" s="161" t="s">
        <v>38</v>
      </c>
      <c r="M21" s="316">
        <v>4738</v>
      </c>
      <c r="N21" s="89">
        <f t="shared" si="2"/>
        <v>3525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0</v>
      </c>
      <c r="C22" s="43">
        <f t="shared" ref="C22:C31" si="3">SUM(H4)</f>
        <v>17693</v>
      </c>
      <c r="D22" s="89">
        <f>SUM(L4)</f>
        <v>23529</v>
      </c>
      <c r="E22" s="52">
        <f t="shared" ref="E22:E32" si="4">SUM(N16/M16*100)</f>
        <v>104.5129659164747</v>
      </c>
      <c r="F22" s="55">
        <f>SUM(C22/D22*100)</f>
        <v>75.196565939903948</v>
      </c>
      <c r="G22" s="3"/>
      <c r="H22" s="126">
        <v>121</v>
      </c>
      <c r="I22" s="3">
        <v>2</v>
      </c>
      <c r="J22" s="161" t="s">
        <v>6</v>
      </c>
      <c r="K22" s="117">
        <f t="shared" si="1"/>
        <v>15</v>
      </c>
      <c r="L22" s="163" t="s">
        <v>20</v>
      </c>
      <c r="M22" s="316">
        <v>3403</v>
      </c>
      <c r="N22" s="89">
        <f t="shared" si="2"/>
        <v>3228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30</v>
      </c>
      <c r="C23" s="43">
        <f t="shared" si="3"/>
        <v>17409</v>
      </c>
      <c r="D23" s="89">
        <f>SUM(L5)</f>
        <v>18665</v>
      </c>
      <c r="E23" s="52">
        <f t="shared" si="4"/>
        <v>91.203897736797984</v>
      </c>
      <c r="F23" s="55">
        <f t="shared" ref="F23:F32" si="5">SUM(C23/D23*100)</f>
        <v>93.270827752477899</v>
      </c>
      <c r="G23" s="3"/>
      <c r="H23" s="377">
        <v>65</v>
      </c>
      <c r="I23" s="3">
        <v>19</v>
      </c>
      <c r="J23" s="161" t="s">
        <v>23</v>
      </c>
      <c r="K23" s="117">
        <f t="shared" si="1"/>
        <v>27</v>
      </c>
      <c r="L23" s="161" t="s">
        <v>31</v>
      </c>
      <c r="M23" s="316">
        <v>1345</v>
      </c>
      <c r="N23" s="89">
        <f t="shared" si="2"/>
        <v>2121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6152</v>
      </c>
      <c r="D24" s="89">
        <f t="shared" ref="D24:D31" si="6">SUM(L6)</f>
        <v>4781</v>
      </c>
      <c r="E24" s="52">
        <f t="shared" si="4"/>
        <v>90.007315288953919</v>
      </c>
      <c r="F24" s="55">
        <f t="shared" si="5"/>
        <v>128.67600920309559</v>
      </c>
      <c r="G24" s="3"/>
      <c r="H24" s="126">
        <v>24</v>
      </c>
      <c r="I24" s="3">
        <v>6</v>
      </c>
      <c r="J24" s="161" t="s">
        <v>13</v>
      </c>
      <c r="K24" s="117">
        <f t="shared" si="1"/>
        <v>36</v>
      </c>
      <c r="L24" s="163" t="s">
        <v>5</v>
      </c>
      <c r="M24" s="316">
        <v>1670</v>
      </c>
      <c r="N24" s="89">
        <f t="shared" si="2"/>
        <v>1760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5614</v>
      </c>
      <c r="D25" s="89">
        <f t="shared" si="6"/>
        <v>3436</v>
      </c>
      <c r="E25" s="52">
        <f t="shared" si="4"/>
        <v>112.93502313417822</v>
      </c>
      <c r="F25" s="55">
        <f t="shared" si="5"/>
        <v>163.38766006984866</v>
      </c>
      <c r="G25" s="3"/>
      <c r="H25" s="91">
        <v>15</v>
      </c>
      <c r="I25" s="3">
        <v>20</v>
      </c>
      <c r="J25" s="161" t="s">
        <v>24</v>
      </c>
      <c r="K25" s="181">
        <f t="shared" si="1"/>
        <v>37</v>
      </c>
      <c r="L25" s="384" t="s">
        <v>37</v>
      </c>
      <c r="M25" s="317">
        <v>1913</v>
      </c>
      <c r="N25" s="167">
        <f t="shared" si="2"/>
        <v>1484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28</v>
      </c>
      <c r="C26" s="89">
        <f t="shared" si="3"/>
        <v>3955</v>
      </c>
      <c r="D26" s="89">
        <f t="shared" si="6"/>
        <v>3464</v>
      </c>
      <c r="E26" s="52">
        <f t="shared" si="4"/>
        <v>85.090361445783131</v>
      </c>
      <c r="F26" s="55">
        <f t="shared" si="5"/>
        <v>114.17436489607391</v>
      </c>
      <c r="G26" s="12"/>
      <c r="H26" s="91">
        <v>12</v>
      </c>
      <c r="I26" s="3">
        <v>9</v>
      </c>
      <c r="J26" s="3" t="s">
        <v>166</v>
      </c>
      <c r="K26" s="3"/>
      <c r="L26" s="366" t="s">
        <v>159</v>
      </c>
      <c r="M26" s="318">
        <v>70298</v>
      </c>
      <c r="N26" s="193">
        <f>SUM(H44)</f>
        <v>68042</v>
      </c>
      <c r="S26" s="26"/>
      <c r="T26" s="26"/>
      <c r="U26" s="26"/>
    </row>
    <row r="27" spans="1:21" x14ac:dyDescent="0.15">
      <c r="A27" s="61">
        <v>6</v>
      </c>
      <c r="B27" s="161" t="s">
        <v>38</v>
      </c>
      <c r="C27" s="43">
        <f t="shared" si="3"/>
        <v>3525</v>
      </c>
      <c r="D27" s="89">
        <f t="shared" si="6"/>
        <v>3551</v>
      </c>
      <c r="E27" s="52">
        <f t="shared" si="4"/>
        <v>74.398480371464743</v>
      </c>
      <c r="F27" s="55">
        <f t="shared" si="5"/>
        <v>99.267811883976336</v>
      </c>
      <c r="G27" s="3"/>
      <c r="H27" s="377">
        <v>11</v>
      </c>
      <c r="I27" s="3">
        <v>4</v>
      </c>
      <c r="J27" s="161" t="s">
        <v>11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3228</v>
      </c>
      <c r="D28" s="89">
        <f t="shared" si="6"/>
        <v>3642</v>
      </c>
      <c r="E28" s="52">
        <f t="shared" si="4"/>
        <v>94.857478695268881</v>
      </c>
      <c r="F28" s="55">
        <f t="shared" si="5"/>
        <v>88.632619439868193</v>
      </c>
      <c r="G28" s="3"/>
      <c r="H28" s="377">
        <v>5</v>
      </c>
      <c r="I28" s="3">
        <v>22</v>
      </c>
      <c r="J28" s="161" t="s">
        <v>26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31</v>
      </c>
      <c r="C29" s="43">
        <f t="shared" si="3"/>
        <v>2121</v>
      </c>
      <c r="D29" s="89">
        <f t="shared" si="6"/>
        <v>1589</v>
      </c>
      <c r="E29" s="52">
        <f t="shared" si="4"/>
        <v>157.69516728624535</v>
      </c>
      <c r="F29" s="55">
        <f t="shared" si="5"/>
        <v>133.48017621145374</v>
      </c>
      <c r="G29" s="11"/>
      <c r="H29" s="126">
        <v>1</v>
      </c>
      <c r="I29" s="3">
        <v>12</v>
      </c>
      <c r="J29" s="161" t="s">
        <v>18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1760</v>
      </c>
      <c r="D30" s="89">
        <f t="shared" si="6"/>
        <v>1934</v>
      </c>
      <c r="E30" s="52">
        <f t="shared" si="4"/>
        <v>105.38922155688624</v>
      </c>
      <c r="F30" s="55">
        <f t="shared" si="5"/>
        <v>91.003102378490169</v>
      </c>
      <c r="G30" s="12"/>
      <c r="H30" s="126">
        <v>0</v>
      </c>
      <c r="I30" s="3">
        <v>3</v>
      </c>
      <c r="J30" s="161" t="s">
        <v>10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37</v>
      </c>
      <c r="C31" s="43">
        <f t="shared" si="3"/>
        <v>1484</v>
      </c>
      <c r="D31" s="89">
        <f t="shared" si="6"/>
        <v>1095</v>
      </c>
      <c r="E31" s="52">
        <f t="shared" si="4"/>
        <v>77.57449032932567</v>
      </c>
      <c r="F31" s="55">
        <f t="shared" si="5"/>
        <v>135.52511415525115</v>
      </c>
      <c r="G31" s="92"/>
      <c r="H31" s="377">
        <v>0</v>
      </c>
      <c r="I31" s="3">
        <v>5</v>
      </c>
      <c r="J31" s="161" t="s">
        <v>12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68042</v>
      </c>
      <c r="D32" s="67">
        <f>SUM(L14)</f>
        <v>69559</v>
      </c>
      <c r="E32" s="70">
        <f t="shared" si="4"/>
        <v>96.790804859313212</v>
      </c>
      <c r="F32" s="68">
        <f t="shared" si="5"/>
        <v>97.819117583634039</v>
      </c>
      <c r="G32" s="69"/>
      <c r="H32" s="436">
        <v>0</v>
      </c>
      <c r="I32" s="3">
        <v>7</v>
      </c>
      <c r="J32" s="161" t="s">
        <v>14</v>
      </c>
      <c r="L32" s="29"/>
      <c r="M32" s="26"/>
      <c r="S32" s="26"/>
      <c r="T32" s="26"/>
      <c r="U32" s="26"/>
    </row>
    <row r="33" spans="2:30" x14ac:dyDescent="0.15">
      <c r="H33" s="89">
        <v>0</v>
      </c>
      <c r="I33" s="3">
        <v>8</v>
      </c>
      <c r="J33" s="161" t="s">
        <v>15</v>
      </c>
      <c r="L33" s="29"/>
      <c r="M33" s="26"/>
      <c r="S33" s="26"/>
      <c r="T33" s="26"/>
      <c r="U33" s="26"/>
    </row>
    <row r="34" spans="2:30" x14ac:dyDescent="0.15">
      <c r="H34" s="89">
        <v>0</v>
      </c>
      <c r="I34" s="3">
        <v>10</v>
      </c>
      <c r="J34" s="161" t="s">
        <v>16</v>
      </c>
      <c r="L34" s="29"/>
      <c r="M34" s="26"/>
      <c r="S34" s="26"/>
      <c r="T34" s="26"/>
      <c r="U34" s="26"/>
    </row>
    <row r="35" spans="2:30" x14ac:dyDescent="0.15">
      <c r="H35" s="350">
        <v>0</v>
      </c>
      <c r="I35" s="3">
        <v>11</v>
      </c>
      <c r="J35" s="161" t="s">
        <v>17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98">
        <v>0</v>
      </c>
      <c r="I36" s="3">
        <v>13</v>
      </c>
      <c r="J36" s="161" t="s">
        <v>7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88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29</v>
      </c>
      <c r="J39" s="161" t="s">
        <v>95</v>
      </c>
      <c r="L39" s="48"/>
      <c r="M39" s="26"/>
      <c r="S39" s="26"/>
      <c r="T39" s="26"/>
      <c r="U39" s="26"/>
    </row>
    <row r="40" spans="2:30" x14ac:dyDescent="0.15">
      <c r="C40" s="26"/>
      <c r="H40" s="336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31</v>
      </c>
      <c r="J41" s="161" t="s">
        <v>105</v>
      </c>
      <c r="L41" s="48"/>
      <c r="M41" s="26"/>
      <c r="S41" s="26"/>
      <c r="T41" s="26"/>
      <c r="U41" s="26"/>
    </row>
    <row r="42" spans="2:30" x14ac:dyDescent="0.15">
      <c r="H42" s="88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68042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194</v>
      </c>
      <c r="I47" s="3"/>
      <c r="J47" s="179" t="s">
        <v>71</v>
      </c>
      <c r="K47" s="3"/>
      <c r="L47" s="301" t="s">
        <v>186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53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48156</v>
      </c>
      <c r="I49" s="3">
        <v>26</v>
      </c>
      <c r="J49" s="161" t="s">
        <v>30</v>
      </c>
      <c r="K49" s="3">
        <f>SUM(I49)</f>
        <v>26</v>
      </c>
      <c r="L49" s="306">
        <v>59879</v>
      </c>
      <c r="S49" s="26"/>
      <c r="T49" s="26"/>
      <c r="U49" s="26"/>
      <c r="V49" s="26"/>
    </row>
    <row r="50" spans="1:22" x14ac:dyDescent="0.15">
      <c r="H50" s="89">
        <v>13820</v>
      </c>
      <c r="I50" s="3">
        <v>33</v>
      </c>
      <c r="J50" s="161" t="s">
        <v>0</v>
      </c>
      <c r="K50" s="3">
        <f t="shared" ref="K50:K58" si="7">SUM(I50)</f>
        <v>33</v>
      </c>
      <c r="L50" s="306">
        <v>16585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6873</v>
      </c>
      <c r="I51" s="3">
        <v>13</v>
      </c>
      <c r="J51" s="161" t="s">
        <v>7</v>
      </c>
      <c r="K51" s="3">
        <f t="shared" si="7"/>
        <v>13</v>
      </c>
      <c r="L51" s="306">
        <v>14354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6104</v>
      </c>
      <c r="I52" s="3">
        <v>34</v>
      </c>
      <c r="J52" s="161" t="s">
        <v>1</v>
      </c>
      <c r="K52" s="3">
        <f t="shared" si="7"/>
        <v>34</v>
      </c>
      <c r="L52" s="306">
        <v>6030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194</v>
      </c>
      <c r="D53" s="59" t="s">
        <v>186</v>
      </c>
      <c r="E53" s="59" t="s">
        <v>51</v>
      </c>
      <c r="F53" s="59" t="s">
        <v>50</v>
      </c>
      <c r="G53" s="59" t="s">
        <v>52</v>
      </c>
      <c r="H53" s="336">
        <v>5106</v>
      </c>
      <c r="I53" s="3">
        <v>25</v>
      </c>
      <c r="J53" s="161" t="s">
        <v>29</v>
      </c>
      <c r="K53" s="3">
        <f t="shared" si="7"/>
        <v>25</v>
      </c>
      <c r="L53" s="306">
        <v>6180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48156</v>
      </c>
      <c r="D54" s="98">
        <f>SUM(L49)</f>
        <v>59879</v>
      </c>
      <c r="E54" s="52">
        <f t="shared" ref="E54:E64" si="9">SUM(N63/M63*100)</f>
        <v>104.23151014047316</v>
      </c>
      <c r="F54" s="52">
        <f>SUM(C54/D54*100)</f>
        <v>80.422184739224107</v>
      </c>
      <c r="G54" s="3"/>
      <c r="H54" s="44">
        <v>4059</v>
      </c>
      <c r="I54" s="3">
        <v>40</v>
      </c>
      <c r="J54" s="161" t="s">
        <v>2</v>
      </c>
      <c r="K54" s="3">
        <f t="shared" si="7"/>
        <v>40</v>
      </c>
      <c r="L54" s="306">
        <v>3796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13820</v>
      </c>
      <c r="D55" s="98">
        <f t="shared" ref="D55:D64" si="10">SUM(L50)</f>
        <v>16585</v>
      </c>
      <c r="E55" s="52">
        <f t="shared" si="9"/>
        <v>79.224948406328821</v>
      </c>
      <c r="F55" s="52">
        <f t="shared" ref="F55:F64" si="11">SUM(C55/D55*100)</f>
        <v>83.328308712692191</v>
      </c>
      <c r="G55" s="3"/>
      <c r="H55" s="88">
        <v>2828</v>
      </c>
      <c r="I55" s="3">
        <v>24</v>
      </c>
      <c r="J55" s="161" t="s">
        <v>28</v>
      </c>
      <c r="K55" s="3">
        <f t="shared" si="7"/>
        <v>24</v>
      </c>
      <c r="L55" s="306">
        <v>2473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6873</v>
      </c>
      <c r="D56" s="98">
        <f t="shared" si="10"/>
        <v>14354</v>
      </c>
      <c r="E56" s="52">
        <f t="shared" si="9"/>
        <v>46.828370920487842</v>
      </c>
      <c r="F56" s="52">
        <f t="shared" si="11"/>
        <v>47.882123449909429</v>
      </c>
      <c r="G56" s="3"/>
      <c r="H56" s="44">
        <v>2452</v>
      </c>
      <c r="I56" s="3">
        <v>36</v>
      </c>
      <c r="J56" s="161" t="s">
        <v>5</v>
      </c>
      <c r="K56" s="3">
        <f t="shared" si="7"/>
        <v>36</v>
      </c>
      <c r="L56" s="306">
        <v>3537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1</v>
      </c>
      <c r="C57" s="43">
        <f t="shared" si="8"/>
        <v>6104</v>
      </c>
      <c r="D57" s="98">
        <f t="shared" si="10"/>
        <v>6030</v>
      </c>
      <c r="E57" s="52">
        <f t="shared" si="9"/>
        <v>126.14176482744368</v>
      </c>
      <c r="F57" s="52">
        <f t="shared" si="11"/>
        <v>101.22719734660033</v>
      </c>
      <c r="G57" s="3"/>
      <c r="H57" s="126">
        <v>2265</v>
      </c>
      <c r="I57" s="3">
        <v>22</v>
      </c>
      <c r="J57" s="161" t="s">
        <v>26</v>
      </c>
      <c r="K57" s="3">
        <f t="shared" si="7"/>
        <v>22</v>
      </c>
      <c r="L57" s="306">
        <v>3808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5106</v>
      </c>
      <c r="D58" s="98">
        <f t="shared" si="10"/>
        <v>6180</v>
      </c>
      <c r="E58" s="52">
        <f t="shared" si="9"/>
        <v>69.945205479452056</v>
      </c>
      <c r="F58" s="52">
        <f t="shared" si="11"/>
        <v>82.621359223300971</v>
      </c>
      <c r="G58" s="12"/>
      <c r="H58" s="167">
        <v>2138</v>
      </c>
      <c r="I58" s="14">
        <v>16</v>
      </c>
      <c r="J58" s="163" t="s">
        <v>3</v>
      </c>
      <c r="K58" s="14">
        <f t="shared" si="7"/>
        <v>16</v>
      </c>
      <c r="L58" s="307">
        <v>2549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</v>
      </c>
      <c r="C59" s="43">
        <f t="shared" si="8"/>
        <v>4059</v>
      </c>
      <c r="D59" s="98">
        <f t="shared" si="10"/>
        <v>3796</v>
      </c>
      <c r="E59" s="52">
        <f t="shared" si="9"/>
        <v>47.518145633341135</v>
      </c>
      <c r="F59" s="52">
        <f t="shared" si="11"/>
        <v>106.92834562697577</v>
      </c>
      <c r="G59" s="3"/>
      <c r="H59" s="438">
        <v>1558</v>
      </c>
      <c r="I59" s="338">
        <v>38</v>
      </c>
      <c r="J59" s="223" t="s">
        <v>38</v>
      </c>
      <c r="K59" s="8" t="s">
        <v>67</v>
      </c>
      <c r="L59" s="308">
        <v>123860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28</v>
      </c>
      <c r="C60" s="43">
        <f t="shared" si="8"/>
        <v>2828</v>
      </c>
      <c r="D60" s="98">
        <f t="shared" si="10"/>
        <v>2473</v>
      </c>
      <c r="E60" s="52">
        <f t="shared" si="9"/>
        <v>85.645063597819501</v>
      </c>
      <c r="F60" s="52">
        <f t="shared" si="11"/>
        <v>114.35503437120906</v>
      </c>
      <c r="G60" s="3"/>
      <c r="H60" s="91">
        <v>1409</v>
      </c>
      <c r="I60" s="140">
        <v>17</v>
      </c>
      <c r="J60" s="161" t="s">
        <v>21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2452</v>
      </c>
      <c r="D61" s="98">
        <f t="shared" si="10"/>
        <v>3537</v>
      </c>
      <c r="E61" s="52">
        <f t="shared" si="9"/>
        <v>97.032053818757419</v>
      </c>
      <c r="F61" s="52">
        <f t="shared" si="11"/>
        <v>69.324286118179245</v>
      </c>
      <c r="G61" s="11"/>
      <c r="H61" s="126">
        <v>416</v>
      </c>
      <c r="I61" s="140">
        <v>12</v>
      </c>
      <c r="J61" s="161" t="s">
        <v>18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26</v>
      </c>
      <c r="C62" s="43">
        <f t="shared" si="8"/>
        <v>2265</v>
      </c>
      <c r="D62" s="98">
        <f t="shared" si="10"/>
        <v>3808</v>
      </c>
      <c r="E62" s="52">
        <f t="shared" si="9"/>
        <v>123.77049180327869</v>
      </c>
      <c r="F62" s="52">
        <f t="shared" si="11"/>
        <v>59.480042016806721</v>
      </c>
      <c r="G62" s="12"/>
      <c r="H62" s="91">
        <v>407</v>
      </c>
      <c r="I62" s="174">
        <v>21</v>
      </c>
      <c r="J62" s="3" t="s">
        <v>157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3</v>
      </c>
      <c r="C63" s="333">
        <f t="shared" si="8"/>
        <v>2138</v>
      </c>
      <c r="D63" s="138">
        <f t="shared" si="10"/>
        <v>2549</v>
      </c>
      <c r="E63" s="57">
        <f t="shared" si="9"/>
        <v>111.29619989588755</v>
      </c>
      <c r="F63" s="57">
        <f t="shared" si="11"/>
        <v>83.876029815613961</v>
      </c>
      <c r="G63" s="92"/>
      <c r="H63" s="420">
        <v>187</v>
      </c>
      <c r="I63" s="3">
        <v>23</v>
      </c>
      <c r="J63" s="161" t="s">
        <v>27</v>
      </c>
      <c r="K63" s="3">
        <f>SUM(K49)</f>
        <v>26</v>
      </c>
      <c r="L63" s="161" t="s">
        <v>30</v>
      </c>
      <c r="M63" s="170">
        <v>46201</v>
      </c>
      <c r="N63" s="89">
        <f>SUM(H49)</f>
        <v>48156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98039</v>
      </c>
      <c r="D64" s="139">
        <f t="shared" si="10"/>
        <v>123860</v>
      </c>
      <c r="E64" s="70">
        <f t="shared" si="9"/>
        <v>86.762480419834148</v>
      </c>
      <c r="F64" s="70">
        <f t="shared" si="11"/>
        <v>79.153076053608913</v>
      </c>
      <c r="G64" s="69"/>
      <c r="H64" s="126">
        <v>134</v>
      </c>
      <c r="I64" s="3">
        <v>11</v>
      </c>
      <c r="J64" s="161" t="s">
        <v>17</v>
      </c>
      <c r="K64" s="3">
        <f t="shared" ref="K64:K72" si="12">SUM(K50)</f>
        <v>33</v>
      </c>
      <c r="L64" s="161" t="s">
        <v>0</v>
      </c>
      <c r="M64" s="170">
        <v>17444</v>
      </c>
      <c r="N64" s="89">
        <f t="shared" ref="N64:N72" si="13">SUM(H50)</f>
        <v>13820</v>
      </c>
      <c r="O64" s="45"/>
      <c r="S64" s="26"/>
      <c r="T64" s="26"/>
      <c r="U64" s="26"/>
      <c r="V64" s="26"/>
    </row>
    <row r="65" spans="2:22" x14ac:dyDescent="0.15">
      <c r="H65" s="89">
        <v>49</v>
      </c>
      <c r="I65" s="3">
        <v>4</v>
      </c>
      <c r="J65" s="161" t="s">
        <v>11</v>
      </c>
      <c r="K65" s="3">
        <f t="shared" si="12"/>
        <v>13</v>
      </c>
      <c r="L65" s="161" t="s">
        <v>7</v>
      </c>
      <c r="M65" s="170">
        <v>14677</v>
      </c>
      <c r="N65" s="89">
        <f t="shared" si="13"/>
        <v>6873</v>
      </c>
      <c r="O65" s="45"/>
      <c r="S65" s="26"/>
      <c r="T65" s="26"/>
      <c r="U65" s="26"/>
      <c r="V65" s="26"/>
    </row>
    <row r="66" spans="2:22" x14ac:dyDescent="0.15">
      <c r="H66" s="43">
        <v>26</v>
      </c>
      <c r="I66" s="3">
        <v>1</v>
      </c>
      <c r="J66" s="161" t="s">
        <v>4</v>
      </c>
      <c r="K66" s="3">
        <f t="shared" si="12"/>
        <v>34</v>
      </c>
      <c r="L66" s="161" t="s">
        <v>1</v>
      </c>
      <c r="M66" s="170">
        <v>4839</v>
      </c>
      <c r="N66" s="89">
        <f t="shared" si="13"/>
        <v>6104</v>
      </c>
      <c r="O66" s="45"/>
      <c r="S66" s="26"/>
      <c r="T66" s="26"/>
      <c r="U66" s="26"/>
      <c r="V66" s="26"/>
    </row>
    <row r="67" spans="2:22" x14ac:dyDescent="0.15">
      <c r="H67" s="43">
        <v>22</v>
      </c>
      <c r="I67" s="3">
        <v>9</v>
      </c>
      <c r="J67" s="3" t="s">
        <v>164</v>
      </c>
      <c r="K67" s="3">
        <f t="shared" si="12"/>
        <v>25</v>
      </c>
      <c r="L67" s="161" t="s">
        <v>29</v>
      </c>
      <c r="M67" s="170">
        <v>7300</v>
      </c>
      <c r="N67" s="89">
        <f t="shared" si="13"/>
        <v>5106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22</v>
      </c>
      <c r="I68" s="3">
        <v>29</v>
      </c>
      <c r="J68" s="161" t="s">
        <v>95</v>
      </c>
      <c r="K68" s="3">
        <f t="shared" si="12"/>
        <v>40</v>
      </c>
      <c r="L68" s="161" t="s">
        <v>2</v>
      </c>
      <c r="M68" s="170">
        <v>8542</v>
      </c>
      <c r="N68" s="89">
        <f t="shared" si="13"/>
        <v>4059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88">
        <v>6</v>
      </c>
      <c r="I69" s="3">
        <v>15</v>
      </c>
      <c r="J69" s="161" t="s">
        <v>20</v>
      </c>
      <c r="K69" s="3">
        <f t="shared" si="12"/>
        <v>24</v>
      </c>
      <c r="L69" s="161" t="s">
        <v>28</v>
      </c>
      <c r="M69" s="170">
        <v>3302</v>
      </c>
      <c r="N69" s="89">
        <f t="shared" si="13"/>
        <v>2828</v>
      </c>
      <c r="O69" s="45"/>
      <c r="S69" s="26"/>
      <c r="T69" s="26"/>
      <c r="U69" s="26"/>
      <c r="V69" s="26"/>
    </row>
    <row r="70" spans="2:22" x14ac:dyDescent="0.15">
      <c r="B70" s="50"/>
      <c r="H70" s="44">
        <v>2</v>
      </c>
      <c r="I70" s="3">
        <v>27</v>
      </c>
      <c r="J70" s="161" t="s">
        <v>31</v>
      </c>
      <c r="K70" s="3">
        <f t="shared" si="12"/>
        <v>36</v>
      </c>
      <c r="L70" s="161" t="s">
        <v>5</v>
      </c>
      <c r="M70" s="170">
        <v>2527</v>
      </c>
      <c r="N70" s="89">
        <f t="shared" si="13"/>
        <v>2452</v>
      </c>
      <c r="O70" s="45"/>
      <c r="S70" s="26"/>
      <c r="T70" s="26"/>
      <c r="U70" s="26"/>
      <c r="V70" s="26"/>
    </row>
    <row r="71" spans="2:22" x14ac:dyDescent="0.15">
      <c r="B71" s="50"/>
      <c r="H71" s="292">
        <v>0</v>
      </c>
      <c r="I71" s="3">
        <v>2</v>
      </c>
      <c r="J71" s="161" t="s">
        <v>6</v>
      </c>
      <c r="K71" s="3">
        <f t="shared" si="12"/>
        <v>22</v>
      </c>
      <c r="L71" s="161" t="s">
        <v>26</v>
      </c>
      <c r="M71" s="170">
        <v>1830</v>
      </c>
      <c r="N71" s="89">
        <f t="shared" si="13"/>
        <v>2265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3</v>
      </c>
      <c r="J72" s="161" t="s">
        <v>10</v>
      </c>
      <c r="K72" s="3">
        <f t="shared" si="12"/>
        <v>16</v>
      </c>
      <c r="L72" s="163" t="s">
        <v>3</v>
      </c>
      <c r="M72" s="171">
        <v>1921</v>
      </c>
      <c r="N72" s="89">
        <f t="shared" si="13"/>
        <v>2138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5</v>
      </c>
      <c r="J73" s="161" t="s">
        <v>12</v>
      </c>
      <c r="K73" s="43"/>
      <c r="L73" s="3" t="s">
        <v>181</v>
      </c>
      <c r="M73" s="169">
        <v>112997</v>
      </c>
      <c r="N73" s="168">
        <f>SUM(H89)</f>
        <v>98039</v>
      </c>
      <c r="O73" s="45"/>
      <c r="S73" s="26"/>
      <c r="T73" s="26"/>
      <c r="U73" s="26"/>
      <c r="V73" s="26"/>
    </row>
    <row r="74" spans="2:22" x14ac:dyDescent="0.15">
      <c r="B74" s="50"/>
      <c r="H74" s="292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88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336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437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88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98039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78" sqref="M7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198</v>
      </c>
      <c r="I2" s="3"/>
      <c r="J2" s="187" t="s">
        <v>103</v>
      </c>
      <c r="K2" s="3"/>
      <c r="L2" s="180" t="s">
        <v>197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21838</v>
      </c>
      <c r="I4" s="3">
        <v>33</v>
      </c>
      <c r="J4" s="33" t="s">
        <v>0</v>
      </c>
      <c r="K4" s="203">
        <f>SUM(I4)</f>
        <v>33</v>
      </c>
      <c r="L4" s="275">
        <v>17875</v>
      </c>
      <c r="M4" s="45"/>
      <c r="R4" s="48"/>
      <c r="S4" s="26"/>
      <c r="T4" s="26"/>
      <c r="U4" s="26"/>
      <c r="V4" s="26"/>
    </row>
    <row r="5" spans="5:30" x14ac:dyDescent="0.15">
      <c r="H5" s="88">
        <v>17125</v>
      </c>
      <c r="I5" s="3">
        <v>17</v>
      </c>
      <c r="J5" s="33" t="s">
        <v>21</v>
      </c>
      <c r="K5" s="203">
        <f t="shared" ref="K5:K13" si="0">SUM(I5)</f>
        <v>17</v>
      </c>
      <c r="L5" s="275">
        <v>27365</v>
      </c>
      <c r="M5" s="45"/>
      <c r="R5" s="48"/>
      <c r="S5" s="26"/>
      <c r="T5" s="26"/>
      <c r="U5" s="26"/>
      <c r="V5" s="26"/>
    </row>
    <row r="6" spans="5:30" x14ac:dyDescent="0.15">
      <c r="H6" s="88">
        <v>15900</v>
      </c>
      <c r="I6" s="3">
        <v>2</v>
      </c>
      <c r="J6" s="33" t="s">
        <v>6</v>
      </c>
      <c r="K6" s="203">
        <f t="shared" si="0"/>
        <v>2</v>
      </c>
      <c r="L6" s="275">
        <v>20435</v>
      </c>
      <c r="M6" s="45"/>
      <c r="R6" s="48"/>
      <c r="S6" s="26"/>
      <c r="T6" s="26"/>
      <c r="U6" s="26"/>
      <c r="V6" s="26"/>
    </row>
    <row r="7" spans="5:30" x14ac:dyDescent="0.15">
      <c r="H7" s="88">
        <v>14837</v>
      </c>
      <c r="I7" s="3">
        <v>34</v>
      </c>
      <c r="J7" s="33" t="s">
        <v>1</v>
      </c>
      <c r="K7" s="203">
        <f t="shared" si="0"/>
        <v>34</v>
      </c>
      <c r="L7" s="275">
        <v>15957</v>
      </c>
      <c r="M7" s="45"/>
      <c r="R7" s="48"/>
      <c r="S7" s="26"/>
      <c r="T7" s="26"/>
      <c r="U7" s="26"/>
      <c r="V7" s="26"/>
    </row>
    <row r="8" spans="5:30" x14ac:dyDescent="0.15">
      <c r="H8" s="88">
        <v>14503</v>
      </c>
      <c r="I8" s="3">
        <v>31</v>
      </c>
      <c r="J8" s="33" t="s">
        <v>64</v>
      </c>
      <c r="K8" s="203">
        <f t="shared" si="0"/>
        <v>31</v>
      </c>
      <c r="L8" s="275">
        <v>32081</v>
      </c>
      <c r="M8" s="45"/>
      <c r="R8" s="48"/>
      <c r="S8" s="26"/>
      <c r="T8" s="26"/>
      <c r="U8" s="26"/>
      <c r="V8" s="26"/>
    </row>
    <row r="9" spans="5:30" x14ac:dyDescent="0.15">
      <c r="H9" s="88">
        <v>10946</v>
      </c>
      <c r="I9" s="3">
        <v>3</v>
      </c>
      <c r="J9" s="33" t="s">
        <v>10</v>
      </c>
      <c r="K9" s="203">
        <f t="shared" si="0"/>
        <v>3</v>
      </c>
      <c r="L9" s="275">
        <v>11192</v>
      </c>
      <c r="M9" s="45"/>
      <c r="R9" s="48"/>
      <c r="S9" s="26"/>
      <c r="T9" s="26"/>
      <c r="U9" s="26"/>
      <c r="V9" s="26"/>
    </row>
    <row r="10" spans="5:30" x14ac:dyDescent="0.15">
      <c r="H10" s="292">
        <v>10563</v>
      </c>
      <c r="I10" s="3">
        <v>25</v>
      </c>
      <c r="J10" s="33" t="s">
        <v>29</v>
      </c>
      <c r="K10" s="203">
        <f t="shared" si="0"/>
        <v>25</v>
      </c>
      <c r="L10" s="275">
        <v>7274</v>
      </c>
      <c r="M10" s="45"/>
      <c r="R10" s="48"/>
      <c r="S10" s="26"/>
      <c r="T10" s="26"/>
      <c r="U10" s="26"/>
      <c r="V10" s="26"/>
    </row>
    <row r="11" spans="5:30" x14ac:dyDescent="0.15">
      <c r="H11" s="88">
        <v>10509</v>
      </c>
      <c r="I11" s="3">
        <v>40</v>
      </c>
      <c r="J11" s="33" t="s">
        <v>2</v>
      </c>
      <c r="K11" s="203">
        <f t="shared" si="0"/>
        <v>40</v>
      </c>
      <c r="L11" s="276">
        <v>12152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29">
        <v>8823</v>
      </c>
      <c r="I12" s="3">
        <v>13</v>
      </c>
      <c r="J12" s="33" t="s">
        <v>7</v>
      </c>
      <c r="K12" s="203">
        <f t="shared" si="0"/>
        <v>13</v>
      </c>
      <c r="L12" s="276">
        <v>7577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5831</v>
      </c>
      <c r="I13" s="14">
        <v>16</v>
      </c>
      <c r="J13" s="77" t="s">
        <v>3</v>
      </c>
      <c r="K13" s="203">
        <f t="shared" si="0"/>
        <v>16</v>
      </c>
      <c r="L13" s="276">
        <v>10007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5202</v>
      </c>
      <c r="I14" s="222">
        <v>1</v>
      </c>
      <c r="J14" s="382" t="s">
        <v>4</v>
      </c>
      <c r="K14" s="108" t="s">
        <v>8</v>
      </c>
      <c r="L14" s="277">
        <v>192021</v>
      </c>
      <c r="N14" s="32"/>
      <c r="R14" s="48"/>
      <c r="S14" s="26"/>
      <c r="T14" s="26"/>
      <c r="U14" s="26"/>
      <c r="V14" s="26"/>
    </row>
    <row r="15" spans="5:30" x14ac:dyDescent="0.15">
      <c r="H15" s="88">
        <v>5150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4398</v>
      </c>
      <c r="I16" s="3">
        <v>21</v>
      </c>
      <c r="J16" s="3" t="s">
        <v>160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4395</v>
      </c>
      <c r="I17" s="3">
        <v>26</v>
      </c>
      <c r="J17" s="33" t="s">
        <v>30</v>
      </c>
      <c r="L17" s="32"/>
      <c r="R17" s="48"/>
      <c r="S17" s="26"/>
      <c r="T17" s="26"/>
      <c r="U17" s="26"/>
      <c r="V17" s="26"/>
    </row>
    <row r="18" spans="1:22" x14ac:dyDescent="0.15">
      <c r="H18" s="123">
        <v>4132</v>
      </c>
      <c r="I18" s="3">
        <v>11</v>
      </c>
      <c r="J18" s="33" t="s">
        <v>17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1867</v>
      </c>
      <c r="I19" s="3">
        <v>14</v>
      </c>
      <c r="J19" s="33" t="s">
        <v>19</v>
      </c>
      <c r="K19" s="117">
        <f>SUM(I4)</f>
        <v>33</v>
      </c>
      <c r="L19" s="33" t="s">
        <v>0</v>
      </c>
      <c r="M19" s="370">
        <v>23350</v>
      </c>
      <c r="N19" s="89">
        <f>SUM(H4)</f>
        <v>21838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199</v>
      </c>
      <c r="D20" s="59" t="s">
        <v>200</v>
      </c>
      <c r="E20" s="59" t="s">
        <v>51</v>
      </c>
      <c r="F20" s="59" t="s">
        <v>50</v>
      </c>
      <c r="G20" s="60" t="s">
        <v>52</v>
      </c>
      <c r="H20" s="88">
        <v>1453</v>
      </c>
      <c r="I20" s="3">
        <v>9</v>
      </c>
      <c r="J20" s="3" t="s">
        <v>165</v>
      </c>
      <c r="K20" s="117">
        <f t="shared" ref="K20:K28" si="1">SUM(I5)</f>
        <v>17</v>
      </c>
      <c r="L20" s="33" t="s">
        <v>21</v>
      </c>
      <c r="M20" s="371">
        <v>22458</v>
      </c>
      <c r="N20" s="89">
        <f t="shared" ref="N20:N28" si="2">SUM(H5)</f>
        <v>17125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0</v>
      </c>
      <c r="C21" s="202">
        <f>SUM(H4)</f>
        <v>21838</v>
      </c>
      <c r="D21" s="89">
        <f>SUM(L4)</f>
        <v>17875</v>
      </c>
      <c r="E21" s="52">
        <f t="shared" ref="E21:E30" si="3">SUM(N19/M19*100)</f>
        <v>93.524625267665954</v>
      </c>
      <c r="F21" s="52">
        <f t="shared" ref="F21:F31" si="4">SUM(C21/D21*100)</f>
        <v>122.17062937062937</v>
      </c>
      <c r="G21" s="62"/>
      <c r="H21" s="88">
        <v>1377</v>
      </c>
      <c r="I21" s="3">
        <v>36</v>
      </c>
      <c r="J21" s="33" t="s">
        <v>5</v>
      </c>
      <c r="K21" s="117">
        <f t="shared" si="1"/>
        <v>2</v>
      </c>
      <c r="L21" s="33" t="s">
        <v>6</v>
      </c>
      <c r="M21" s="371">
        <v>10364</v>
      </c>
      <c r="N21" s="89">
        <f t="shared" si="2"/>
        <v>15900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21</v>
      </c>
      <c r="C22" s="202">
        <f t="shared" ref="C22:C30" si="5">SUM(H5)</f>
        <v>17125</v>
      </c>
      <c r="D22" s="89">
        <f t="shared" ref="D22:D29" si="6">SUM(L5)</f>
        <v>27365</v>
      </c>
      <c r="E22" s="52">
        <f t="shared" si="3"/>
        <v>76.253450886098491</v>
      </c>
      <c r="F22" s="52">
        <f t="shared" si="4"/>
        <v>62.579937876849989</v>
      </c>
      <c r="G22" s="62"/>
      <c r="H22" s="88">
        <v>1261</v>
      </c>
      <c r="I22" s="3">
        <v>37</v>
      </c>
      <c r="J22" s="33" t="s">
        <v>37</v>
      </c>
      <c r="K22" s="117">
        <f t="shared" si="1"/>
        <v>34</v>
      </c>
      <c r="L22" s="33" t="s">
        <v>1</v>
      </c>
      <c r="M22" s="371">
        <v>15271</v>
      </c>
      <c r="N22" s="89">
        <f t="shared" si="2"/>
        <v>14837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6</v>
      </c>
      <c r="C23" s="202">
        <f t="shared" si="5"/>
        <v>15900</v>
      </c>
      <c r="D23" s="89">
        <f t="shared" si="6"/>
        <v>20435</v>
      </c>
      <c r="E23" s="52">
        <f t="shared" si="3"/>
        <v>153.41566962562717</v>
      </c>
      <c r="F23" s="52">
        <f t="shared" si="4"/>
        <v>77.807682896990457</v>
      </c>
      <c r="G23" s="62"/>
      <c r="H23" s="44">
        <v>1187</v>
      </c>
      <c r="I23" s="3">
        <v>24</v>
      </c>
      <c r="J23" s="33" t="s">
        <v>28</v>
      </c>
      <c r="K23" s="117">
        <f t="shared" si="1"/>
        <v>31</v>
      </c>
      <c r="L23" s="33" t="s">
        <v>64</v>
      </c>
      <c r="M23" s="371">
        <v>13063</v>
      </c>
      <c r="N23" s="89">
        <f t="shared" si="2"/>
        <v>14503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14837</v>
      </c>
      <c r="D24" s="89">
        <f t="shared" si="6"/>
        <v>15957</v>
      </c>
      <c r="E24" s="52">
        <f t="shared" si="3"/>
        <v>97.158011918014537</v>
      </c>
      <c r="F24" s="52">
        <f t="shared" si="4"/>
        <v>92.981136805163871</v>
      </c>
      <c r="G24" s="62"/>
      <c r="H24" s="88">
        <v>472</v>
      </c>
      <c r="I24" s="3">
        <v>12</v>
      </c>
      <c r="J24" s="33" t="s">
        <v>18</v>
      </c>
      <c r="K24" s="117">
        <f t="shared" si="1"/>
        <v>3</v>
      </c>
      <c r="L24" s="33" t="s">
        <v>10</v>
      </c>
      <c r="M24" s="371">
        <v>24135</v>
      </c>
      <c r="N24" s="89">
        <f t="shared" si="2"/>
        <v>10946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64</v>
      </c>
      <c r="C25" s="202">
        <f t="shared" si="5"/>
        <v>14503</v>
      </c>
      <c r="D25" s="89">
        <f t="shared" si="6"/>
        <v>32081</v>
      </c>
      <c r="E25" s="52">
        <f t="shared" si="3"/>
        <v>111.02350149276583</v>
      </c>
      <c r="F25" s="52">
        <f t="shared" si="4"/>
        <v>45.207443658240081</v>
      </c>
      <c r="G25" s="72"/>
      <c r="H25" s="88">
        <v>407</v>
      </c>
      <c r="I25" s="3">
        <v>27</v>
      </c>
      <c r="J25" s="33" t="s">
        <v>31</v>
      </c>
      <c r="K25" s="117">
        <f t="shared" si="1"/>
        <v>25</v>
      </c>
      <c r="L25" s="33" t="s">
        <v>29</v>
      </c>
      <c r="M25" s="371">
        <v>12010</v>
      </c>
      <c r="N25" s="89">
        <f t="shared" si="2"/>
        <v>10563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10</v>
      </c>
      <c r="C26" s="202">
        <f t="shared" si="5"/>
        <v>10946</v>
      </c>
      <c r="D26" s="89">
        <f t="shared" si="6"/>
        <v>11192</v>
      </c>
      <c r="E26" s="52">
        <f t="shared" si="3"/>
        <v>45.353221462606172</v>
      </c>
      <c r="F26" s="52">
        <f t="shared" si="4"/>
        <v>97.802001429592565</v>
      </c>
      <c r="G26" s="62"/>
      <c r="H26" s="88">
        <v>228</v>
      </c>
      <c r="I26" s="3">
        <v>7</v>
      </c>
      <c r="J26" s="33" t="s">
        <v>14</v>
      </c>
      <c r="K26" s="117">
        <f t="shared" si="1"/>
        <v>40</v>
      </c>
      <c r="L26" s="33" t="s">
        <v>2</v>
      </c>
      <c r="M26" s="372">
        <v>13149</v>
      </c>
      <c r="N26" s="89">
        <f t="shared" si="2"/>
        <v>10509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29</v>
      </c>
      <c r="C27" s="202">
        <f t="shared" si="5"/>
        <v>10563</v>
      </c>
      <c r="D27" s="89">
        <f t="shared" si="6"/>
        <v>7274</v>
      </c>
      <c r="E27" s="52">
        <f t="shared" si="3"/>
        <v>87.951706910907575</v>
      </c>
      <c r="F27" s="52">
        <f t="shared" si="4"/>
        <v>145.21583722848501</v>
      </c>
      <c r="G27" s="62"/>
      <c r="H27" s="88">
        <v>228</v>
      </c>
      <c r="I27" s="3">
        <v>39</v>
      </c>
      <c r="J27" s="33" t="s">
        <v>39</v>
      </c>
      <c r="K27" s="117">
        <f t="shared" si="1"/>
        <v>13</v>
      </c>
      <c r="L27" s="33" t="s">
        <v>7</v>
      </c>
      <c r="M27" s="373">
        <v>10054</v>
      </c>
      <c r="N27" s="89">
        <f t="shared" si="2"/>
        <v>8823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</v>
      </c>
      <c r="C28" s="202">
        <f t="shared" si="5"/>
        <v>10509</v>
      </c>
      <c r="D28" s="89">
        <f t="shared" si="6"/>
        <v>12152</v>
      </c>
      <c r="E28" s="52">
        <f t="shared" si="3"/>
        <v>79.922427561031256</v>
      </c>
      <c r="F28" s="52">
        <f t="shared" si="4"/>
        <v>86.479591836734699</v>
      </c>
      <c r="G28" s="73"/>
      <c r="H28" s="88">
        <v>131</v>
      </c>
      <c r="I28" s="3">
        <v>20</v>
      </c>
      <c r="J28" s="33" t="s">
        <v>24</v>
      </c>
      <c r="K28" s="181">
        <f t="shared" si="1"/>
        <v>16</v>
      </c>
      <c r="L28" s="77" t="s">
        <v>3</v>
      </c>
      <c r="M28" s="373">
        <v>15979</v>
      </c>
      <c r="N28" s="167">
        <f t="shared" si="2"/>
        <v>5831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7</v>
      </c>
      <c r="C29" s="202">
        <f t="shared" si="5"/>
        <v>8823</v>
      </c>
      <c r="D29" s="89">
        <f t="shared" si="6"/>
        <v>7577</v>
      </c>
      <c r="E29" s="52">
        <f t="shared" si="3"/>
        <v>87.756116968370804</v>
      </c>
      <c r="F29" s="52">
        <f t="shared" si="4"/>
        <v>116.44450310149135</v>
      </c>
      <c r="G29" s="72"/>
      <c r="H29" s="88">
        <v>105</v>
      </c>
      <c r="I29" s="3">
        <v>10</v>
      </c>
      <c r="J29" s="33" t="s">
        <v>16</v>
      </c>
      <c r="K29" s="115"/>
      <c r="L29" s="115" t="s">
        <v>169</v>
      </c>
      <c r="M29" s="374">
        <v>195924</v>
      </c>
      <c r="N29" s="172">
        <f>SUM(H44)</f>
        <v>163094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</v>
      </c>
      <c r="C30" s="202">
        <f t="shared" si="5"/>
        <v>5831</v>
      </c>
      <c r="D30" s="89">
        <f>SUM(L13)</f>
        <v>10007</v>
      </c>
      <c r="E30" s="57">
        <f t="shared" si="3"/>
        <v>36.491645284435819</v>
      </c>
      <c r="F30" s="63">
        <f t="shared" si="4"/>
        <v>58.269211551913656</v>
      </c>
      <c r="G30" s="75"/>
      <c r="H30" s="292">
        <v>65</v>
      </c>
      <c r="I30" s="3">
        <v>4</v>
      </c>
      <c r="J30" s="33" t="s">
        <v>11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163094</v>
      </c>
      <c r="D31" s="67">
        <f>SUM(L14)</f>
        <v>192021</v>
      </c>
      <c r="E31" s="70">
        <f>SUM(N29/M29*100)</f>
        <v>83.243502582634093</v>
      </c>
      <c r="F31" s="63">
        <f t="shared" si="4"/>
        <v>84.935501846152235</v>
      </c>
      <c r="G31" s="71"/>
      <c r="H31" s="88">
        <v>51</v>
      </c>
      <c r="I31" s="3">
        <v>5</v>
      </c>
      <c r="J31" s="33" t="s">
        <v>12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44</v>
      </c>
      <c r="I32" s="3">
        <v>32</v>
      </c>
      <c r="J32" s="33" t="s">
        <v>35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41</v>
      </c>
      <c r="I33" s="3">
        <v>15</v>
      </c>
      <c r="J33" s="33" t="s">
        <v>20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22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350">
        <v>2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44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292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336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163094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198</v>
      </c>
      <c r="I48" s="3"/>
      <c r="J48" s="190" t="s">
        <v>91</v>
      </c>
      <c r="K48" s="3"/>
      <c r="L48" s="329" t="s">
        <v>197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99</v>
      </c>
      <c r="I49" s="3"/>
      <c r="J49" s="145" t="s">
        <v>9</v>
      </c>
      <c r="K49" s="3"/>
      <c r="L49" s="329" t="s">
        <v>174</v>
      </c>
      <c r="M49" s="82"/>
      <c r="R49" s="48"/>
      <c r="S49" s="26"/>
      <c r="T49" s="26"/>
      <c r="U49" s="26"/>
      <c r="V49" s="26"/>
    </row>
    <row r="50" spans="1:22" x14ac:dyDescent="0.15">
      <c r="H50" s="43">
        <v>13691</v>
      </c>
      <c r="I50" s="3">
        <v>16</v>
      </c>
      <c r="J50" s="33" t="s">
        <v>3</v>
      </c>
      <c r="K50" s="327">
        <f>SUM(I50)</f>
        <v>16</v>
      </c>
      <c r="L50" s="330">
        <v>29554</v>
      </c>
      <c r="M50" s="45"/>
      <c r="R50" s="48"/>
      <c r="S50" s="26"/>
      <c r="T50" s="26"/>
      <c r="U50" s="26"/>
      <c r="V50" s="26"/>
    </row>
    <row r="51" spans="1:22" x14ac:dyDescent="0.15">
      <c r="H51" s="44">
        <v>6748</v>
      </c>
      <c r="I51" s="3">
        <v>33</v>
      </c>
      <c r="J51" s="33" t="s">
        <v>0</v>
      </c>
      <c r="K51" s="327">
        <f t="shared" ref="K51:K59" si="7">SUM(I51)</f>
        <v>33</v>
      </c>
      <c r="L51" s="331">
        <v>10104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5924</v>
      </c>
      <c r="I52" s="3">
        <v>26</v>
      </c>
      <c r="J52" s="33" t="s">
        <v>30</v>
      </c>
      <c r="K52" s="327">
        <f t="shared" si="7"/>
        <v>26</v>
      </c>
      <c r="L52" s="331">
        <v>4030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194</v>
      </c>
      <c r="D53" s="59" t="s">
        <v>186</v>
      </c>
      <c r="E53" s="59" t="s">
        <v>51</v>
      </c>
      <c r="F53" s="59" t="s">
        <v>50</v>
      </c>
      <c r="G53" s="60" t="s">
        <v>52</v>
      </c>
      <c r="H53" s="88">
        <v>4390</v>
      </c>
      <c r="I53" s="3">
        <v>38</v>
      </c>
      <c r="J53" s="33" t="s">
        <v>38</v>
      </c>
      <c r="K53" s="327">
        <f t="shared" si="7"/>
        <v>38</v>
      </c>
      <c r="L53" s="331">
        <v>5352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13691</v>
      </c>
      <c r="D54" s="98">
        <f>SUM(L50)</f>
        <v>29554</v>
      </c>
      <c r="E54" s="52">
        <f t="shared" ref="E54:E63" si="8">SUM(N67/M67*100)</f>
        <v>54.759619230461567</v>
      </c>
      <c r="F54" s="52">
        <f t="shared" ref="F54:F61" si="9">SUM(C54/D54*100)</f>
        <v>46.325370508222235</v>
      </c>
      <c r="G54" s="62"/>
      <c r="H54" s="44">
        <v>4098</v>
      </c>
      <c r="I54" s="3">
        <v>25</v>
      </c>
      <c r="J54" s="33" t="s">
        <v>29</v>
      </c>
      <c r="K54" s="327">
        <f t="shared" si="7"/>
        <v>25</v>
      </c>
      <c r="L54" s="331">
        <v>798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6748</v>
      </c>
      <c r="D55" s="98">
        <f t="shared" ref="D55:D63" si="11">SUM(L51)</f>
        <v>10104</v>
      </c>
      <c r="E55" s="52">
        <f t="shared" si="8"/>
        <v>77.358706866903589</v>
      </c>
      <c r="F55" s="52">
        <f t="shared" si="9"/>
        <v>66.785431512272368</v>
      </c>
      <c r="G55" s="62"/>
      <c r="H55" s="44">
        <v>2978</v>
      </c>
      <c r="I55" s="3">
        <v>34</v>
      </c>
      <c r="J55" s="33" t="s">
        <v>1</v>
      </c>
      <c r="K55" s="327">
        <f t="shared" si="7"/>
        <v>34</v>
      </c>
      <c r="L55" s="331">
        <v>2410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5924</v>
      </c>
      <c r="D56" s="98">
        <f t="shared" si="11"/>
        <v>4030</v>
      </c>
      <c r="E56" s="52">
        <f t="shared" si="8"/>
        <v>71.20192307692308</v>
      </c>
      <c r="F56" s="52">
        <f t="shared" si="9"/>
        <v>146.99751861042182</v>
      </c>
      <c r="G56" s="62"/>
      <c r="H56" s="88">
        <v>1452</v>
      </c>
      <c r="I56" s="3">
        <v>36</v>
      </c>
      <c r="J56" s="33" t="s">
        <v>5</v>
      </c>
      <c r="K56" s="327">
        <f t="shared" si="7"/>
        <v>36</v>
      </c>
      <c r="L56" s="331">
        <v>2197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4390</v>
      </c>
      <c r="D57" s="98">
        <f t="shared" si="11"/>
        <v>5352</v>
      </c>
      <c r="E57" s="52">
        <f t="shared" si="8"/>
        <v>65.581117418583815</v>
      </c>
      <c r="F57" s="52">
        <f t="shared" si="9"/>
        <v>82.025411061285496</v>
      </c>
      <c r="G57" s="62"/>
      <c r="H57" s="44">
        <v>1285</v>
      </c>
      <c r="I57" s="3">
        <v>40</v>
      </c>
      <c r="J57" s="33" t="s">
        <v>2</v>
      </c>
      <c r="K57" s="327">
        <f t="shared" si="7"/>
        <v>40</v>
      </c>
      <c r="L57" s="331">
        <v>1423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29</v>
      </c>
      <c r="C58" s="43">
        <f t="shared" si="10"/>
        <v>4098</v>
      </c>
      <c r="D58" s="98">
        <f t="shared" si="11"/>
        <v>798</v>
      </c>
      <c r="E58" s="52">
        <f t="shared" si="8"/>
        <v>547.12950600801071</v>
      </c>
      <c r="F58" s="52">
        <f t="shared" si="9"/>
        <v>513.53383458646613</v>
      </c>
      <c r="G58" s="72"/>
      <c r="H58" s="44">
        <v>1232</v>
      </c>
      <c r="I58" s="3">
        <v>31</v>
      </c>
      <c r="J58" s="33" t="s">
        <v>106</v>
      </c>
      <c r="K58" s="327">
        <f t="shared" si="7"/>
        <v>31</v>
      </c>
      <c r="L58" s="331">
        <v>1468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1</v>
      </c>
      <c r="C59" s="43">
        <f t="shared" si="10"/>
        <v>2978</v>
      </c>
      <c r="D59" s="98">
        <f t="shared" si="11"/>
        <v>2410</v>
      </c>
      <c r="E59" s="52">
        <f t="shared" si="8"/>
        <v>96.375404530744333</v>
      </c>
      <c r="F59" s="52">
        <f t="shared" si="9"/>
        <v>123.56846473029046</v>
      </c>
      <c r="G59" s="62"/>
      <c r="H59" s="433">
        <v>671</v>
      </c>
      <c r="I59" s="14">
        <v>14</v>
      </c>
      <c r="J59" s="77" t="s">
        <v>19</v>
      </c>
      <c r="K59" s="328">
        <f t="shared" si="7"/>
        <v>14</v>
      </c>
      <c r="L59" s="332">
        <v>533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5</v>
      </c>
      <c r="C60" s="89">
        <f t="shared" si="10"/>
        <v>1452</v>
      </c>
      <c r="D60" s="98">
        <f t="shared" si="11"/>
        <v>2197</v>
      </c>
      <c r="E60" s="52">
        <f t="shared" si="8"/>
        <v>57.345971563981045</v>
      </c>
      <c r="F60" s="52">
        <f t="shared" si="9"/>
        <v>66.09012289485662</v>
      </c>
      <c r="G60" s="62"/>
      <c r="H60" s="386">
        <v>440</v>
      </c>
      <c r="I60" s="222">
        <v>24</v>
      </c>
      <c r="J60" s="382" t="s">
        <v>28</v>
      </c>
      <c r="K60" s="367" t="s">
        <v>8</v>
      </c>
      <c r="L60" s="376">
        <v>59338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</v>
      </c>
      <c r="C61" s="43">
        <f t="shared" si="10"/>
        <v>1285</v>
      </c>
      <c r="D61" s="98">
        <f t="shared" si="11"/>
        <v>1423</v>
      </c>
      <c r="E61" s="52">
        <f t="shared" si="8"/>
        <v>79.566563467492259</v>
      </c>
      <c r="F61" s="52">
        <f t="shared" si="9"/>
        <v>90.302178496134928</v>
      </c>
      <c r="G61" s="73"/>
      <c r="H61" s="292">
        <v>160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1232</v>
      </c>
      <c r="D62" s="98">
        <f t="shared" si="11"/>
        <v>1468</v>
      </c>
      <c r="E62" s="52">
        <f t="shared" si="8"/>
        <v>109.90187332738626</v>
      </c>
      <c r="F62" s="52">
        <f>SUM(C62/D62*100)</f>
        <v>83.923705722070835</v>
      </c>
      <c r="G62" s="72"/>
      <c r="H62" s="44">
        <v>105</v>
      </c>
      <c r="I62" s="3">
        <v>15</v>
      </c>
      <c r="J62" s="33" t="s">
        <v>20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19</v>
      </c>
      <c r="C63" s="43">
        <f t="shared" si="10"/>
        <v>671</v>
      </c>
      <c r="D63" s="98">
        <f t="shared" si="11"/>
        <v>533</v>
      </c>
      <c r="E63" s="57">
        <f t="shared" si="8"/>
        <v>70.114942528735639</v>
      </c>
      <c r="F63" s="52">
        <f>SUM(C63/D63*100)</f>
        <v>125.89118198874296</v>
      </c>
      <c r="G63" s="75"/>
      <c r="H63" s="44">
        <v>100</v>
      </c>
      <c r="I63" s="3">
        <v>9</v>
      </c>
      <c r="J63" s="3" t="s">
        <v>165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43464</v>
      </c>
      <c r="D64" s="67">
        <f>SUM(L60)</f>
        <v>59338</v>
      </c>
      <c r="E64" s="70">
        <f>SUM(N77/M77*100)</f>
        <v>72.639759338179999</v>
      </c>
      <c r="F64" s="70">
        <f>SUM(C64/D64*100)</f>
        <v>73.248171492129828</v>
      </c>
      <c r="G64" s="71"/>
      <c r="H64" s="350">
        <v>71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56</v>
      </c>
      <c r="I65" s="3">
        <v>11</v>
      </c>
      <c r="J65" s="33" t="s">
        <v>17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88">
        <v>46</v>
      </c>
      <c r="I66" s="3">
        <v>13</v>
      </c>
      <c r="J66" s="33" t="s">
        <v>7</v>
      </c>
      <c r="L66" s="191" t="s">
        <v>91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88">
        <v>16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4">
        <v>25002</v>
      </c>
      <c r="N67" s="89">
        <f>SUM(H50)</f>
        <v>13691</v>
      </c>
      <c r="R67" s="48"/>
      <c r="S67" s="26"/>
      <c r="T67" s="26"/>
      <c r="U67" s="26"/>
      <c r="V67" s="26"/>
    </row>
    <row r="68" spans="3:22" x14ac:dyDescent="0.15">
      <c r="C68" s="26"/>
      <c r="H68" s="44">
        <v>1</v>
      </c>
      <c r="I68" s="3">
        <v>28</v>
      </c>
      <c r="J68" s="33" t="s">
        <v>32</v>
      </c>
      <c r="K68" s="3">
        <f t="shared" ref="K68:K76" si="12">SUM(I51)</f>
        <v>33</v>
      </c>
      <c r="L68" s="33" t="s">
        <v>0</v>
      </c>
      <c r="M68" s="395">
        <v>8723</v>
      </c>
      <c r="N68" s="89">
        <f t="shared" ref="N68:N76" si="13">SUM(H51)</f>
        <v>6748</v>
      </c>
      <c r="R68" s="48"/>
      <c r="S68" s="26"/>
      <c r="T68" s="26"/>
      <c r="U68" s="26"/>
      <c r="V68" s="26"/>
    </row>
    <row r="69" spans="3:22" x14ac:dyDescent="0.15">
      <c r="H69" s="88">
        <v>0</v>
      </c>
      <c r="I69" s="3">
        <v>2</v>
      </c>
      <c r="J69" s="33" t="s">
        <v>6</v>
      </c>
      <c r="K69" s="3">
        <f t="shared" si="12"/>
        <v>26</v>
      </c>
      <c r="L69" s="33" t="s">
        <v>30</v>
      </c>
      <c r="M69" s="395">
        <v>8320</v>
      </c>
      <c r="N69" s="89">
        <f t="shared" si="13"/>
        <v>5924</v>
      </c>
      <c r="R69" s="48"/>
      <c r="S69" s="26"/>
      <c r="T69" s="26"/>
      <c r="U69" s="26"/>
      <c r="V69" s="26"/>
    </row>
    <row r="70" spans="3:22" x14ac:dyDescent="0.15">
      <c r="H70" s="44">
        <v>0</v>
      </c>
      <c r="I70" s="3">
        <v>3</v>
      </c>
      <c r="J70" s="33" t="s">
        <v>10</v>
      </c>
      <c r="K70" s="3">
        <f t="shared" si="12"/>
        <v>38</v>
      </c>
      <c r="L70" s="33" t="s">
        <v>38</v>
      </c>
      <c r="M70" s="395">
        <v>6694</v>
      </c>
      <c r="N70" s="89">
        <f t="shared" si="13"/>
        <v>4390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4</v>
      </c>
      <c r="J71" s="33" t="s">
        <v>11</v>
      </c>
      <c r="K71" s="3">
        <f t="shared" si="12"/>
        <v>25</v>
      </c>
      <c r="L71" s="33" t="s">
        <v>29</v>
      </c>
      <c r="M71" s="395">
        <v>749</v>
      </c>
      <c r="N71" s="89">
        <f t="shared" si="13"/>
        <v>4098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5</v>
      </c>
      <c r="J72" s="33" t="s">
        <v>12</v>
      </c>
      <c r="K72" s="3">
        <f t="shared" si="12"/>
        <v>34</v>
      </c>
      <c r="L72" s="33" t="s">
        <v>1</v>
      </c>
      <c r="M72" s="395">
        <v>3090</v>
      </c>
      <c r="N72" s="89">
        <f t="shared" si="13"/>
        <v>2978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6</v>
      </c>
      <c r="J73" s="33" t="s">
        <v>13</v>
      </c>
      <c r="K73" s="3">
        <f t="shared" si="12"/>
        <v>36</v>
      </c>
      <c r="L73" s="33" t="s">
        <v>5</v>
      </c>
      <c r="M73" s="395">
        <v>2532</v>
      </c>
      <c r="N73" s="89">
        <f t="shared" si="13"/>
        <v>1452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7</v>
      </c>
      <c r="J74" s="33" t="s">
        <v>14</v>
      </c>
      <c r="K74" s="3">
        <f t="shared" si="12"/>
        <v>40</v>
      </c>
      <c r="L74" s="33" t="s">
        <v>2</v>
      </c>
      <c r="M74" s="395">
        <v>1615</v>
      </c>
      <c r="N74" s="89">
        <f t="shared" si="13"/>
        <v>1285</v>
      </c>
      <c r="R74" s="48"/>
      <c r="S74" s="26"/>
      <c r="T74" s="26"/>
      <c r="U74" s="26"/>
      <c r="V74" s="26"/>
    </row>
    <row r="75" spans="3:22" x14ac:dyDescent="0.15">
      <c r="H75" s="292">
        <v>0</v>
      </c>
      <c r="I75" s="3">
        <v>8</v>
      </c>
      <c r="J75" s="33" t="s">
        <v>15</v>
      </c>
      <c r="K75" s="3">
        <f t="shared" si="12"/>
        <v>31</v>
      </c>
      <c r="L75" s="33" t="s">
        <v>64</v>
      </c>
      <c r="M75" s="395">
        <v>1121</v>
      </c>
      <c r="N75" s="89">
        <f t="shared" si="13"/>
        <v>1232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10</v>
      </c>
      <c r="J76" s="33" t="s">
        <v>16</v>
      </c>
      <c r="K76" s="14">
        <f t="shared" si="12"/>
        <v>14</v>
      </c>
      <c r="L76" s="77" t="s">
        <v>19</v>
      </c>
      <c r="M76" s="396">
        <v>957</v>
      </c>
      <c r="N76" s="167">
        <f t="shared" si="13"/>
        <v>671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12</v>
      </c>
      <c r="J77" s="33" t="s">
        <v>18</v>
      </c>
      <c r="K77" s="3"/>
      <c r="L77" s="115" t="s">
        <v>62</v>
      </c>
      <c r="M77" s="297">
        <v>59835</v>
      </c>
      <c r="N77" s="172">
        <f>SUM(H90)</f>
        <v>43464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18</v>
      </c>
      <c r="J78" s="33" t="s">
        <v>22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19</v>
      </c>
      <c r="J79" s="33" t="s">
        <v>23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 x14ac:dyDescent="0.15">
      <c r="H81" s="89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43464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58" sqref="N58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203</v>
      </c>
      <c r="I2" s="3"/>
      <c r="J2" s="183" t="s">
        <v>70</v>
      </c>
      <c r="K2" s="81"/>
      <c r="L2" s="319" t="s">
        <v>202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42489</v>
      </c>
      <c r="I4" s="3">
        <v>33</v>
      </c>
      <c r="J4" s="161" t="s">
        <v>0</v>
      </c>
      <c r="K4" s="121">
        <f>SUM(I4)</f>
        <v>33</v>
      </c>
      <c r="L4" s="312">
        <v>35816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10006</v>
      </c>
      <c r="I5" s="3">
        <v>9</v>
      </c>
      <c r="J5" s="3" t="s">
        <v>164</v>
      </c>
      <c r="K5" s="121">
        <f t="shared" ref="K5:K13" si="0">SUM(I5)</f>
        <v>9</v>
      </c>
      <c r="L5" s="313">
        <v>10124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9655</v>
      </c>
      <c r="I6" s="3">
        <v>13</v>
      </c>
      <c r="J6" s="161" t="s">
        <v>7</v>
      </c>
      <c r="K6" s="121">
        <f t="shared" si="0"/>
        <v>13</v>
      </c>
      <c r="L6" s="313">
        <v>9882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8815</v>
      </c>
      <c r="I7" s="3">
        <v>34</v>
      </c>
      <c r="J7" s="161" t="s">
        <v>1</v>
      </c>
      <c r="K7" s="121">
        <f t="shared" si="0"/>
        <v>34</v>
      </c>
      <c r="L7" s="313">
        <v>10212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4907</v>
      </c>
      <c r="I8" s="3">
        <v>24</v>
      </c>
      <c r="J8" s="161" t="s">
        <v>28</v>
      </c>
      <c r="K8" s="121">
        <f t="shared" si="0"/>
        <v>24</v>
      </c>
      <c r="L8" s="313">
        <v>5257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292">
        <v>4267</v>
      </c>
      <c r="I9" s="3">
        <v>25</v>
      </c>
      <c r="J9" s="161" t="s">
        <v>29</v>
      </c>
      <c r="K9" s="121">
        <f t="shared" si="0"/>
        <v>25</v>
      </c>
      <c r="L9" s="313">
        <v>5620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292">
        <v>2502</v>
      </c>
      <c r="I10" s="3">
        <v>20</v>
      </c>
      <c r="J10" s="161" t="s">
        <v>24</v>
      </c>
      <c r="K10" s="121">
        <f t="shared" si="0"/>
        <v>20</v>
      </c>
      <c r="L10" s="313">
        <v>400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1426</v>
      </c>
      <c r="I11" s="3">
        <v>12</v>
      </c>
      <c r="J11" s="161" t="s">
        <v>18</v>
      </c>
      <c r="K11" s="121">
        <f t="shared" si="0"/>
        <v>12</v>
      </c>
      <c r="L11" s="313">
        <v>1209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1223</v>
      </c>
      <c r="I12" s="3">
        <v>40</v>
      </c>
      <c r="J12" s="161" t="s">
        <v>2</v>
      </c>
      <c r="K12" s="121">
        <f t="shared" si="0"/>
        <v>40</v>
      </c>
      <c r="L12" s="313">
        <v>429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1046</v>
      </c>
      <c r="I13" s="14">
        <v>17</v>
      </c>
      <c r="J13" s="163" t="s">
        <v>21</v>
      </c>
      <c r="K13" s="182">
        <f t="shared" si="0"/>
        <v>17</v>
      </c>
      <c r="L13" s="321">
        <v>1053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1005</v>
      </c>
      <c r="I14" s="222">
        <v>36</v>
      </c>
      <c r="J14" s="223" t="s">
        <v>5</v>
      </c>
      <c r="K14" s="81" t="s">
        <v>8</v>
      </c>
      <c r="L14" s="322">
        <v>87195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712</v>
      </c>
      <c r="I15" s="3">
        <v>16</v>
      </c>
      <c r="J15" s="161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678</v>
      </c>
      <c r="I16" s="3">
        <v>1</v>
      </c>
      <c r="J16" s="161" t="s">
        <v>4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292">
        <v>554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502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410">
        <v>431</v>
      </c>
      <c r="I19" s="3">
        <v>31</v>
      </c>
      <c r="J19" s="3" t="s">
        <v>64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425</v>
      </c>
      <c r="I20" s="3">
        <v>26</v>
      </c>
      <c r="J20" s="161" t="s">
        <v>30</v>
      </c>
      <c r="K20" s="121">
        <f>SUM(I4)</f>
        <v>33</v>
      </c>
      <c r="L20" s="161" t="s">
        <v>0</v>
      </c>
      <c r="M20" s="323">
        <v>49376</v>
      </c>
      <c r="N20" s="89">
        <f>SUM(H4)</f>
        <v>42489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194</v>
      </c>
      <c r="D21" s="59" t="s">
        <v>186</v>
      </c>
      <c r="E21" s="59" t="s">
        <v>41</v>
      </c>
      <c r="F21" s="59" t="s">
        <v>50</v>
      </c>
      <c r="G21" s="60" t="s">
        <v>52</v>
      </c>
      <c r="H21" s="88">
        <v>397</v>
      </c>
      <c r="I21" s="3">
        <v>38</v>
      </c>
      <c r="J21" s="161" t="s">
        <v>38</v>
      </c>
      <c r="K21" s="121">
        <f t="shared" ref="K21:K29" si="1">SUM(I5)</f>
        <v>9</v>
      </c>
      <c r="L21" s="3" t="s">
        <v>164</v>
      </c>
      <c r="M21" s="324">
        <v>9939</v>
      </c>
      <c r="N21" s="89">
        <f t="shared" ref="N21:N29" si="2">SUM(H5)</f>
        <v>10006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42489</v>
      </c>
      <c r="D22" s="98">
        <f>SUM(L4)</f>
        <v>35816</v>
      </c>
      <c r="E22" s="55">
        <f t="shared" ref="E22:E31" si="3">SUM(N20/M20*100)</f>
        <v>86.051928062216462</v>
      </c>
      <c r="F22" s="52">
        <f t="shared" ref="F22:F32" si="4">SUM(C22/D22*100)</f>
        <v>118.63133794951976</v>
      </c>
      <c r="G22" s="62"/>
      <c r="H22" s="88">
        <v>350</v>
      </c>
      <c r="I22" s="3">
        <v>18</v>
      </c>
      <c r="J22" s="161" t="s">
        <v>22</v>
      </c>
      <c r="K22" s="121">
        <f t="shared" si="1"/>
        <v>13</v>
      </c>
      <c r="L22" s="161" t="s">
        <v>7</v>
      </c>
      <c r="M22" s="324">
        <v>11352</v>
      </c>
      <c r="N22" s="89">
        <f t="shared" si="2"/>
        <v>9655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10006</v>
      </c>
      <c r="D23" s="98">
        <f t="shared" ref="D23:D31" si="6">SUM(L5)</f>
        <v>10124</v>
      </c>
      <c r="E23" s="55">
        <f t="shared" si="3"/>
        <v>100.67411208371064</v>
      </c>
      <c r="F23" s="52">
        <f t="shared" si="4"/>
        <v>98.834452785460286</v>
      </c>
      <c r="G23" s="62"/>
      <c r="H23" s="292">
        <v>133</v>
      </c>
      <c r="I23" s="3">
        <v>14</v>
      </c>
      <c r="J23" s="161" t="s">
        <v>19</v>
      </c>
      <c r="K23" s="121">
        <f t="shared" si="1"/>
        <v>34</v>
      </c>
      <c r="L23" s="161" t="s">
        <v>1</v>
      </c>
      <c r="M23" s="324">
        <v>9687</v>
      </c>
      <c r="N23" s="89">
        <f t="shared" si="2"/>
        <v>8815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9655</v>
      </c>
      <c r="D24" s="98">
        <f t="shared" si="6"/>
        <v>9882</v>
      </c>
      <c r="E24" s="55">
        <f t="shared" si="3"/>
        <v>85.051092318534188</v>
      </c>
      <c r="F24" s="52">
        <f t="shared" si="4"/>
        <v>97.702894150981578</v>
      </c>
      <c r="G24" s="62"/>
      <c r="H24" s="88">
        <v>92</v>
      </c>
      <c r="I24" s="3">
        <v>5</v>
      </c>
      <c r="J24" s="161" t="s">
        <v>12</v>
      </c>
      <c r="K24" s="121">
        <f t="shared" si="1"/>
        <v>24</v>
      </c>
      <c r="L24" s="161" t="s">
        <v>28</v>
      </c>
      <c r="M24" s="324">
        <v>5996</v>
      </c>
      <c r="N24" s="89">
        <f t="shared" si="2"/>
        <v>4907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8815</v>
      </c>
      <c r="D25" s="98">
        <f t="shared" si="6"/>
        <v>10212</v>
      </c>
      <c r="E25" s="55">
        <f t="shared" si="3"/>
        <v>90.998245070713324</v>
      </c>
      <c r="F25" s="52">
        <f t="shared" si="4"/>
        <v>86.320015667841758</v>
      </c>
      <c r="G25" s="62"/>
      <c r="H25" s="88">
        <v>67</v>
      </c>
      <c r="I25" s="3">
        <v>11</v>
      </c>
      <c r="J25" s="161" t="s">
        <v>17</v>
      </c>
      <c r="K25" s="121">
        <f t="shared" si="1"/>
        <v>25</v>
      </c>
      <c r="L25" s="161" t="s">
        <v>29</v>
      </c>
      <c r="M25" s="324">
        <v>4603</v>
      </c>
      <c r="N25" s="89">
        <f t="shared" si="2"/>
        <v>4267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4907</v>
      </c>
      <c r="D26" s="98">
        <f t="shared" si="6"/>
        <v>5257</v>
      </c>
      <c r="E26" s="55">
        <f t="shared" si="3"/>
        <v>81.837891927951972</v>
      </c>
      <c r="F26" s="52">
        <f t="shared" si="4"/>
        <v>93.342210386151805</v>
      </c>
      <c r="G26" s="72"/>
      <c r="H26" s="88">
        <v>51</v>
      </c>
      <c r="I26" s="3">
        <v>22</v>
      </c>
      <c r="J26" s="161" t="s">
        <v>26</v>
      </c>
      <c r="K26" s="121">
        <f t="shared" si="1"/>
        <v>20</v>
      </c>
      <c r="L26" s="161" t="s">
        <v>24</v>
      </c>
      <c r="M26" s="324">
        <v>1804</v>
      </c>
      <c r="N26" s="89">
        <f t="shared" si="2"/>
        <v>2502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4267</v>
      </c>
      <c r="D27" s="98">
        <f t="shared" si="6"/>
        <v>5620</v>
      </c>
      <c r="E27" s="55">
        <f t="shared" si="3"/>
        <v>92.700412774277638</v>
      </c>
      <c r="F27" s="52">
        <f t="shared" si="4"/>
        <v>75.92526690391459</v>
      </c>
      <c r="G27" s="76"/>
      <c r="H27" s="88">
        <v>19</v>
      </c>
      <c r="I27" s="3">
        <v>28</v>
      </c>
      <c r="J27" s="161" t="s">
        <v>32</v>
      </c>
      <c r="K27" s="121">
        <f t="shared" si="1"/>
        <v>12</v>
      </c>
      <c r="L27" s="161" t="s">
        <v>18</v>
      </c>
      <c r="M27" s="324">
        <v>2829</v>
      </c>
      <c r="N27" s="89">
        <f t="shared" si="2"/>
        <v>1426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24</v>
      </c>
      <c r="C28" s="43">
        <f t="shared" si="5"/>
        <v>2502</v>
      </c>
      <c r="D28" s="98">
        <f t="shared" si="6"/>
        <v>400</v>
      </c>
      <c r="E28" s="55">
        <f t="shared" si="3"/>
        <v>138.69179600886918</v>
      </c>
      <c r="F28" s="52">
        <f t="shared" si="4"/>
        <v>625.5</v>
      </c>
      <c r="G28" s="62"/>
      <c r="H28" s="88">
        <v>11</v>
      </c>
      <c r="I28" s="3">
        <v>2</v>
      </c>
      <c r="J28" s="161" t="s">
        <v>6</v>
      </c>
      <c r="K28" s="121">
        <f t="shared" si="1"/>
        <v>40</v>
      </c>
      <c r="L28" s="161" t="s">
        <v>2</v>
      </c>
      <c r="M28" s="324">
        <v>1262</v>
      </c>
      <c r="N28" s="89">
        <f t="shared" si="2"/>
        <v>1223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18</v>
      </c>
      <c r="C29" s="43">
        <f t="shared" si="5"/>
        <v>1426</v>
      </c>
      <c r="D29" s="98">
        <f t="shared" si="6"/>
        <v>1209</v>
      </c>
      <c r="E29" s="55">
        <f t="shared" si="3"/>
        <v>50.40650406504065</v>
      </c>
      <c r="F29" s="52">
        <f t="shared" si="4"/>
        <v>117.94871794871796</v>
      </c>
      <c r="G29" s="73"/>
      <c r="H29" s="88">
        <v>10</v>
      </c>
      <c r="I29" s="3">
        <v>4</v>
      </c>
      <c r="J29" s="161" t="s">
        <v>11</v>
      </c>
      <c r="K29" s="182">
        <f t="shared" si="1"/>
        <v>17</v>
      </c>
      <c r="L29" s="163" t="s">
        <v>21</v>
      </c>
      <c r="M29" s="325">
        <v>1065</v>
      </c>
      <c r="N29" s="89">
        <f t="shared" si="2"/>
        <v>1046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</v>
      </c>
      <c r="C30" s="43">
        <f t="shared" si="5"/>
        <v>1223</v>
      </c>
      <c r="D30" s="98">
        <f t="shared" si="6"/>
        <v>429</v>
      </c>
      <c r="E30" s="55">
        <f t="shared" si="3"/>
        <v>96.909667194928687</v>
      </c>
      <c r="F30" s="52">
        <f t="shared" si="4"/>
        <v>285.0815850815851</v>
      </c>
      <c r="G30" s="72"/>
      <c r="H30" s="88">
        <v>7</v>
      </c>
      <c r="I30" s="3">
        <v>27</v>
      </c>
      <c r="J30" s="161" t="s">
        <v>31</v>
      </c>
      <c r="K30" s="115"/>
      <c r="L30" s="335" t="s">
        <v>107</v>
      </c>
      <c r="M30" s="326">
        <v>108456</v>
      </c>
      <c r="N30" s="89">
        <f>SUM(H44)</f>
        <v>91792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21</v>
      </c>
      <c r="C31" s="43">
        <f t="shared" si="5"/>
        <v>1046</v>
      </c>
      <c r="D31" s="98">
        <f t="shared" si="6"/>
        <v>1053</v>
      </c>
      <c r="E31" s="56">
        <f t="shared" si="3"/>
        <v>98.215962441314559</v>
      </c>
      <c r="F31" s="63">
        <f t="shared" si="4"/>
        <v>99.335232668565993</v>
      </c>
      <c r="G31" s="75"/>
      <c r="H31" s="88">
        <v>7</v>
      </c>
      <c r="I31" s="3">
        <v>29</v>
      </c>
      <c r="J31" s="161" t="s">
        <v>54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91792</v>
      </c>
      <c r="D32" s="67">
        <f>SUM(L14)</f>
        <v>87195</v>
      </c>
      <c r="E32" s="68">
        <f>SUM(N30/M30*100)</f>
        <v>84.635243785498275</v>
      </c>
      <c r="F32" s="63">
        <f t="shared" si="4"/>
        <v>105.27209128963817</v>
      </c>
      <c r="G32" s="71"/>
      <c r="H32" s="89">
        <v>5</v>
      </c>
      <c r="I32" s="3">
        <v>32</v>
      </c>
      <c r="J32" s="161" t="s">
        <v>35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3</v>
      </c>
      <c r="J33" s="161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0</v>
      </c>
      <c r="I34" s="3">
        <v>7</v>
      </c>
      <c r="J34" s="161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8</v>
      </c>
      <c r="J35" s="161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10</v>
      </c>
      <c r="J36" s="161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15</v>
      </c>
      <c r="J37" s="161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292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91792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198</v>
      </c>
      <c r="I48" s="3"/>
      <c r="J48" s="179" t="s">
        <v>104</v>
      </c>
      <c r="K48" s="81"/>
      <c r="L48" s="299" t="s">
        <v>202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98">
        <v>325135</v>
      </c>
      <c r="I50" s="161">
        <v>17</v>
      </c>
      <c r="J50" s="161" t="s">
        <v>21</v>
      </c>
      <c r="K50" s="124">
        <f>SUM(I50)</f>
        <v>17</v>
      </c>
      <c r="L50" s="300">
        <v>252262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74503</v>
      </c>
      <c r="I51" s="161">
        <v>36</v>
      </c>
      <c r="J51" s="161" t="s">
        <v>5</v>
      </c>
      <c r="K51" s="124">
        <f t="shared" ref="K51:K59" si="7">SUM(I51)</f>
        <v>36</v>
      </c>
      <c r="L51" s="300">
        <v>87430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21446</v>
      </c>
      <c r="I52" s="161">
        <v>16</v>
      </c>
      <c r="J52" s="161" t="s">
        <v>3</v>
      </c>
      <c r="K52" s="124">
        <f t="shared" si="7"/>
        <v>16</v>
      </c>
      <c r="L52" s="300">
        <v>26284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15648</v>
      </c>
      <c r="I53" s="161">
        <v>40</v>
      </c>
      <c r="J53" s="161" t="s">
        <v>2</v>
      </c>
      <c r="K53" s="124">
        <f t="shared" si="7"/>
        <v>40</v>
      </c>
      <c r="L53" s="300">
        <v>14424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194</v>
      </c>
      <c r="D54" s="59" t="s">
        <v>186</v>
      </c>
      <c r="E54" s="59" t="s">
        <v>41</v>
      </c>
      <c r="F54" s="59" t="s">
        <v>50</v>
      </c>
      <c r="G54" s="60" t="s">
        <v>52</v>
      </c>
      <c r="H54" s="88">
        <v>15513</v>
      </c>
      <c r="I54" s="161">
        <v>26</v>
      </c>
      <c r="J54" s="161" t="s">
        <v>30</v>
      </c>
      <c r="K54" s="124">
        <f t="shared" si="7"/>
        <v>26</v>
      </c>
      <c r="L54" s="300">
        <v>17864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325135</v>
      </c>
      <c r="D55" s="5">
        <f t="shared" ref="D55:D64" si="8">SUM(L50)</f>
        <v>252262</v>
      </c>
      <c r="E55" s="52">
        <f>SUM(N66/M66*100)</f>
        <v>85.337494324132081</v>
      </c>
      <c r="F55" s="52">
        <f t="shared" ref="F55:F65" si="9">SUM(C55/D55*100)</f>
        <v>128.88782297769779</v>
      </c>
      <c r="G55" s="62"/>
      <c r="H55" s="88">
        <v>12487</v>
      </c>
      <c r="I55" s="161">
        <v>24</v>
      </c>
      <c r="J55" s="161" t="s">
        <v>28</v>
      </c>
      <c r="K55" s="124">
        <f t="shared" si="7"/>
        <v>24</v>
      </c>
      <c r="L55" s="300">
        <v>11802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74503</v>
      </c>
      <c r="D56" s="5">
        <f t="shared" si="8"/>
        <v>87430</v>
      </c>
      <c r="E56" s="52">
        <f t="shared" ref="E56:E65" si="11">SUM(N67/M67*100)</f>
        <v>94.864775389630225</v>
      </c>
      <c r="F56" s="52">
        <f t="shared" si="9"/>
        <v>85.214457280109798</v>
      </c>
      <c r="G56" s="62"/>
      <c r="H56" s="292">
        <v>11007</v>
      </c>
      <c r="I56" s="161">
        <v>33</v>
      </c>
      <c r="J56" s="161" t="s">
        <v>0</v>
      </c>
      <c r="K56" s="124">
        <f t="shared" si="7"/>
        <v>33</v>
      </c>
      <c r="L56" s="300">
        <v>13294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21446</v>
      </c>
      <c r="D57" s="5">
        <f t="shared" si="8"/>
        <v>26284</v>
      </c>
      <c r="E57" s="52">
        <f t="shared" si="11"/>
        <v>96.603603603603602</v>
      </c>
      <c r="F57" s="52">
        <f t="shared" si="9"/>
        <v>81.593364784659869</v>
      </c>
      <c r="G57" s="62"/>
      <c r="H57" s="88">
        <v>8910</v>
      </c>
      <c r="I57" s="161">
        <v>25</v>
      </c>
      <c r="J57" s="161" t="s">
        <v>29</v>
      </c>
      <c r="K57" s="124">
        <f t="shared" si="7"/>
        <v>25</v>
      </c>
      <c r="L57" s="300">
        <v>11279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2</v>
      </c>
      <c r="C58" s="43">
        <f t="shared" si="10"/>
        <v>15648</v>
      </c>
      <c r="D58" s="5">
        <f t="shared" si="8"/>
        <v>14424</v>
      </c>
      <c r="E58" s="52">
        <f t="shared" si="11"/>
        <v>84.556360099427209</v>
      </c>
      <c r="F58" s="52">
        <f t="shared" si="9"/>
        <v>108.48585690515806</v>
      </c>
      <c r="G58" s="62"/>
      <c r="H58" s="427">
        <v>8181</v>
      </c>
      <c r="I58" s="163">
        <v>37</v>
      </c>
      <c r="J58" s="163" t="s">
        <v>37</v>
      </c>
      <c r="K58" s="124">
        <f t="shared" si="7"/>
        <v>37</v>
      </c>
      <c r="L58" s="298">
        <v>10070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30</v>
      </c>
      <c r="C59" s="43">
        <f t="shared" si="10"/>
        <v>15513</v>
      </c>
      <c r="D59" s="5">
        <f t="shared" si="8"/>
        <v>17864</v>
      </c>
      <c r="E59" s="52">
        <f t="shared" si="11"/>
        <v>96.049780199368456</v>
      </c>
      <c r="F59" s="52">
        <f t="shared" si="9"/>
        <v>86.839453649798486</v>
      </c>
      <c r="G59" s="72"/>
      <c r="H59" s="427">
        <v>7443</v>
      </c>
      <c r="I59" s="163">
        <v>38</v>
      </c>
      <c r="J59" s="163" t="s">
        <v>38</v>
      </c>
      <c r="K59" s="124">
        <f t="shared" si="7"/>
        <v>38</v>
      </c>
      <c r="L59" s="298">
        <v>12085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28</v>
      </c>
      <c r="C60" s="43">
        <f t="shared" si="10"/>
        <v>12487</v>
      </c>
      <c r="D60" s="5">
        <f t="shared" si="8"/>
        <v>11802</v>
      </c>
      <c r="E60" s="52">
        <f t="shared" si="11"/>
        <v>97.001475957430287</v>
      </c>
      <c r="F60" s="52">
        <f t="shared" si="9"/>
        <v>105.80410099983052</v>
      </c>
      <c r="G60" s="62"/>
      <c r="H60" s="386">
        <v>4753</v>
      </c>
      <c r="I60" s="223">
        <v>34</v>
      </c>
      <c r="J60" s="223" t="s">
        <v>1</v>
      </c>
      <c r="K60" s="81" t="s">
        <v>8</v>
      </c>
      <c r="L60" s="413">
        <v>471020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0</v>
      </c>
      <c r="C61" s="43">
        <f t="shared" si="10"/>
        <v>11007</v>
      </c>
      <c r="D61" s="5">
        <f t="shared" si="8"/>
        <v>13294</v>
      </c>
      <c r="E61" s="52">
        <f t="shared" si="11"/>
        <v>60.765154024511425</v>
      </c>
      <c r="F61" s="52">
        <f t="shared" si="9"/>
        <v>82.796750413720474</v>
      </c>
      <c r="G61" s="62"/>
      <c r="H61" s="88">
        <v>2373</v>
      </c>
      <c r="I61" s="161">
        <v>35</v>
      </c>
      <c r="J61" s="161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8910</v>
      </c>
      <c r="D62" s="5">
        <f t="shared" si="8"/>
        <v>11279</v>
      </c>
      <c r="E62" s="52">
        <f t="shared" si="11"/>
        <v>89.981821854170875</v>
      </c>
      <c r="F62" s="52">
        <f t="shared" si="9"/>
        <v>78.996364925968606</v>
      </c>
      <c r="G62" s="73"/>
      <c r="H62" s="88">
        <v>2238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8181</v>
      </c>
      <c r="D63" s="5">
        <f t="shared" si="8"/>
        <v>10070</v>
      </c>
      <c r="E63" s="52">
        <f t="shared" si="11"/>
        <v>89.263502454991823</v>
      </c>
      <c r="F63" s="52">
        <f t="shared" si="9"/>
        <v>81.241310824230382</v>
      </c>
      <c r="G63" s="72"/>
      <c r="H63" s="88">
        <v>2080</v>
      </c>
      <c r="I63" s="161">
        <v>30</v>
      </c>
      <c r="J63" s="161" t="s">
        <v>98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38</v>
      </c>
      <c r="C64" s="43">
        <f t="shared" si="10"/>
        <v>7443</v>
      </c>
      <c r="D64" s="5">
        <f t="shared" si="8"/>
        <v>12085</v>
      </c>
      <c r="E64" s="57">
        <f t="shared" si="11"/>
        <v>88.659916617033957</v>
      </c>
      <c r="F64" s="52">
        <f t="shared" si="9"/>
        <v>61.588746379809677</v>
      </c>
      <c r="G64" s="75"/>
      <c r="H64" s="123">
        <v>1815</v>
      </c>
      <c r="I64" s="161">
        <v>14</v>
      </c>
      <c r="J64" s="161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518454</v>
      </c>
      <c r="D65" s="67">
        <f>SUM(L60)</f>
        <v>471020</v>
      </c>
      <c r="E65" s="70">
        <f t="shared" si="11"/>
        <v>87.524499749304894</v>
      </c>
      <c r="F65" s="70">
        <f t="shared" si="9"/>
        <v>110.07048532971</v>
      </c>
      <c r="G65" s="71"/>
      <c r="H65" s="89">
        <v>1614</v>
      </c>
      <c r="I65" s="161">
        <v>39</v>
      </c>
      <c r="J65" s="161" t="s">
        <v>39</v>
      </c>
      <c r="L65" s="192" t="s">
        <v>104</v>
      </c>
      <c r="M65" s="142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1132</v>
      </c>
      <c r="I66" s="161">
        <v>1</v>
      </c>
      <c r="J66" s="161" t="s">
        <v>4</v>
      </c>
      <c r="K66" s="117">
        <f>SUM(I50)</f>
        <v>17</v>
      </c>
      <c r="L66" s="161" t="s">
        <v>21</v>
      </c>
      <c r="M66" s="311">
        <v>380999</v>
      </c>
      <c r="N66" s="89">
        <f>SUM(H50)</f>
        <v>325135</v>
      </c>
      <c r="R66" s="48"/>
      <c r="S66" s="26"/>
      <c r="T66" s="26"/>
      <c r="U66" s="26"/>
      <c r="V66" s="26"/>
    </row>
    <row r="67" spans="1:22" ht="13.5" customHeight="1" x14ac:dyDescent="0.15">
      <c r="H67" s="88">
        <v>998</v>
      </c>
      <c r="I67" s="161">
        <v>29</v>
      </c>
      <c r="J67" s="161" t="s">
        <v>54</v>
      </c>
      <c r="K67" s="117">
        <f t="shared" ref="K67:K75" si="12">SUM(I51)</f>
        <v>36</v>
      </c>
      <c r="L67" s="161" t="s">
        <v>5</v>
      </c>
      <c r="M67" s="309">
        <v>78536</v>
      </c>
      <c r="N67" s="89">
        <f t="shared" ref="N67:N75" si="13">SUM(H51)</f>
        <v>74503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580</v>
      </c>
      <c r="I68" s="161">
        <v>21</v>
      </c>
      <c r="J68" s="161" t="s">
        <v>25</v>
      </c>
      <c r="K68" s="117">
        <f t="shared" si="12"/>
        <v>16</v>
      </c>
      <c r="L68" s="161" t="s">
        <v>3</v>
      </c>
      <c r="M68" s="309">
        <v>22200</v>
      </c>
      <c r="N68" s="89">
        <f t="shared" si="13"/>
        <v>21446</v>
      </c>
      <c r="R68" s="48"/>
      <c r="S68" s="26"/>
      <c r="T68" s="26"/>
      <c r="U68" s="26"/>
      <c r="V68" s="26"/>
    </row>
    <row r="69" spans="1:22" ht="13.5" customHeight="1" x14ac:dyDescent="0.15">
      <c r="H69" s="88">
        <v>277</v>
      </c>
      <c r="I69" s="161">
        <v>13</v>
      </c>
      <c r="J69" s="161" t="s">
        <v>7</v>
      </c>
      <c r="K69" s="117">
        <f t="shared" si="12"/>
        <v>40</v>
      </c>
      <c r="L69" s="161" t="s">
        <v>2</v>
      </c>
      <c r="M69" s="309">
        <v>18506</v>
      </c>
      <c r="N69" s="89">
        <f t="shared" si="13"/>
        <v>15648</v>
      </c>
      <c r="R69" s="48"/>
      <c r="S69" s="26"/>
      <c r="T69" s="26"/>
      <c r="U69" s="26"/>
      <c r="V69" s="26"/>
    </row>
    <row r="70" spans="1:22" ht="13.5" customHeight="1" x14ac:dyDescent="0.15">
      <c r="H70" s="88">
        <v>97</v>
      </c>
      <c r="I70" s="161">
        <v>9</v>
      </c>
      <c r="J70" s="3" t="s">
        <v>164</v>
      </c>
      <c r="K70" s="117">
        <f t="shared" si="12"/>
        <v>26</v>
      </c>
      <c r="L70" s="161" t="s">
        <v>30</v>
      </c>
      <c r="M70" s="309">
        <v>16151</v>
      </c>
      <c r="N70" s="89">
        <f t="shared" si="13"/>
        <v>15513</v>
      </c>
      <c r="R70" s="48"/>
      <c r="S70" s="26"/>
      <c r="T70" s="26"/>
      <c r="U70" s="26"/>
      <c r="V70" s="26"/>
    </row>
    <row r="71" spans="1:22" ht="13.5" customHeight="1" x14ac:dyDescent="0.15">
      <c r="H71" s="88">
        <v>66</v>
      </c>
      <c r="I71" s="161">
        <v>27</v>
      </c>
      <c r="J71" s="161" t="s">
        <v>31</v>
      </c>
      <c r="K71" s="117">
        <f t="shared" si="12"/>
        <v>24</v>
      </c>
      <c r="L71" s="161" t="s">
        <v>28</v>
      </c>
      <c r="M71" s="309">
        <v>12873</v>
      </c>
      <c r="N71" s="89">
        <f t="shared" si="13"/>
        <v>12487</v>
      </c>
      <c r="R71" s="48"/>
      <c r="S71" s="26"/>
      <c r="T71" s="26"/>
      <c r="U71" s="26"/>
      <c r="V71" s="26"/>
    </row>
    <row r="72" spans="1:22" ht="13.5" customHeight="1" x14ac:dyDescent="0.15">
      <c r="H72" s="88">
        <v>54</v>
      </c>
      <c r="I72" s="161">
        <v>2</v>
      </c>
      <c r="J72" s="161" t="s">
        <v>6</v>
      </c>
      <c r="K72" s="117">
        <f t="shared" si="12"/>
        <v>33</v>
      </c>
      <c r="L72" s="161" t="s">
        <v>0</v>
      </c>
      <c r="M72" s="309">
        <v>18114</v>
      </c>
      <c r="N72" s="89">
        <f t="shared" si="13"/>
        <v>11007</v>
      </c>
      <c r="R72" s="48"/>
      <c r="S72" s="26"/>
      <c r="T72" s="26"/>
      <c r="U72" s="26"/>
      <c r="V72" s="26"/>
    </row>
    <row r="73" spans="1:22" ht="13.5" customHeight="1" x14ac:dyDescent="0.15">
      <c r="H73" s="88">
        <v>31</v>
      </c>
      <c r="I73" s="161">
        <v>28</v>
      </c>
      <c r="J73" s="161" t="s">
        <v>32</v>
      </c>
      <c r="K73" s="117">
        <f t="shared" si="12"/>
        <v>25</v>
      </c>
      <c r="L73" s="161" t="s">
        <v>29</v>
      </c>
      <c r="M73" s="309">
        <v>9902</v>
      </c>
      <c r="N73" s="89">
        <f t="shared" si="13"/>
        <v>8910</v>
      </c>
      <c r="R73" s="48"/>
      <c r="S73" s="26"/>
      <c r="T73" s="26"/>
      <c r="U73" s="26"/>
      <c r="V73" s="26"/>
    </row>
    <row r="74" spans="1:22" ht="13.5" customHeight="1" x14ac:dyDescent="0.15">
      <c r="H74" s="292">
        <v>28</v>
      </c>
      <c r="I74" s="161">
        <v>4</v>
      </c>
      <c r="J74" s="161" t="s">
        <v>11</v>
      </c>
      <c r="K74" s="117">
        <f t="shared" si="12"/>
        <v>37</v>
      </c>
      <c r="L74" s="163" t="s">
        <v>37</v>
      </c>
      <c r="M74" s="310">
        <v>9165</v>
      </c>
      <c r="N74" s="89">
        <f t="shared" si="13"/>
        <v>8181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17</v>
      </c>
      <c r="I75" s="161">
        <v>11</v>
      </c>
      <c r="J75" s="161" t="s">
        <v>17</v>
      </c>
      <c r="K75" s="117">
        <f t="shared" si="12"/>
        <v>38</v>
      </c>
      <c r="L75" s="163" t="s">
        <v>38</v>
      </c>
      <c r="M75" s="310">
        <v>8395</v>
      </c>
      <c r="N75" s="167">
        <f t="shared" si="13"/>
        <v>7443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14</v>
      </c>
      <c r="I76" s="161">
        <v>23</v>
      </c>
      <c r="J76" s="161" t="s">
        <v>27</v>
      </c>
      <c r="K76" s="3"/>
      <c r="L76" s="335" t="s">
        <v>107</v>
      </c>
      <c r="M76" s="340">
        <v>592353</v>
      </c>
      <c r="N76" s="172">
        <f>SUM(H90)</f>
        <v>518454</v>
      </c>
      <c r="R76" s="48"/>
      <c r="S76" s="26"/>
      <c r="T76" s="26"/>
      <c r="U76" s="26"/>
      <c r="V76" s="26"/>
    </row>
    <row r="77" spans="1:22" ht="13.5" customHeight="1" x14ac:dyDescent="0.15">
      <c r="H77" s="88">
        <v>12</v>
      </c>
      <c r="I77" s="161">
        <v>22</v>
      </c>
      <c r="J77" s="161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2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292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88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518454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R12" sqref="R12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3" t="s">
        <v>217</v>
      </c>
      <c r="B1" s="464"/>
      <c r="C1" s="464"/>
      <c r="D1" s="464"/>
      <c r="E1" s="464"/>
      <c r="F1" s="464"/>
      <c r="G1" s="464"/>
      <c r="I1" s="387"/>
      <c r="J1" s="398"/>
      <c r="M1" s="16"/>
      <c r="N1" t="s">
        <v>194</v>
      </c>
      <c r="O1" s="405"/>
      <c r="Q1" s="282" t="s">
        <v>186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452339</v>
      </c>
      <c r="K3" s="198">
        <v>1</v>
      </c>
      <c r="L3" s="3">
        <f>SUM(H3)</f>
        <v>17</v>
      </c>
      <c r="M3" s="161" t="s">
        <v>21</v>
      </c>
      <c r="N3" s="13">
        <f>SUM(J3)</f>
        <v>452339</v>
      </c>
      <c r="O3" s="3">
        <f>SUM(H3)</f>
        <v>17</v>
      </c>
      <c r="P3" s="161" t="s">
        <v>21</v>
      </c>
      <c r="Q3" s="199">
        <v>323569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143124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143124</v>
      </c>
      <c r="O4" s="3">
        <f t="shared" ref="O4:O12" si="2">SUM(H4)</f>
        <v>26</v>
      </c>
      <c r="P4" s="161" t="s">
        <v>30</v>
      </c>
      <c r="Q4" s="86">
        <v>142651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115006</v>
      </c>
      <c r="K5" s="198">
        <v>3</v>
      </c>
      <c r="L5" s="3">
        <f t="shared" si="0"/>
        <v>36</v>
      </c>
      <c r="M5" s="161" t="s">
        <v>5</v>
      </c>
      <c r="N5" s="13">
        <f t="shared" si="1"/>
        <v>115006</v>
      </c>
      <c r="O5" s="3">
        <f t="shared" si="2"/>
        <v>36</v>
      </c>
      <c r="P5" s="161" t="s">
        <v>5</v>
      </c>
      <c r="Q5" s="86">
        <v>132911</v>
      </c>
    </row>
    <row r="6" spans="1:19" ht="13.5" customHeight="1" x14ac:dyDescent="0.15">
      <c r="H6" s="3">
        <v>31</v>
      </c>
      <c r="I6" s="161" t="s">
        <v>64</v>
      </c>
      <c r="J6" s="220">
        <v>94617</v>
      </c>
      <c r="K6" s="198">
        <v>4</v>
      </c>
      <c r="L6" s="3">
        <f t="shared" si="0"/>
        <v>31</v>
      </c>
      <c r="M6" s="161" t="s">
        <v>64</v>
      </c>
      <c r="N6" s="13">
        <f t="shared" si="1"/>
        <v>94617</v>
      </c>
      <c r="O6" s="3">
        <f t="shared" si="2"/>
        <v>31</v>
      </c>
      <c r="P6" s="161" t="s">
        <v>64</v>
      </c>
      <c r="Q6" s="86">
        <v>68941</v>
      </c>
    </row>
    <row r="7" spans="1:19" ht="13.5" customHeight="1" x14ac:dyDescent="0.15">
      <c r="H7" s="3">
        <v>33</v>
      </c>
      <c r="I7" s="161" t="s">
        <v>0</v>
      </c>
      <c r="J7" s="220">
        <v>86839</v>
      </c>
      <c r="K7" s="198">
        <v>5</v>
      </c>
      <c r="L7" s="3">
        <f t="shared" si="0"/>
        <v>33</v>
      </c>
      <c r="M7" s="161" t="s">
        <v>0</v>
      </c>
      <c r="N7" s="13">
        <f t="shared" si="1"/>
        <v>86839</v>
      </c>
      <c r="O7" s="3">
        <f t="shared" si="2"/>
        <v>33</v>
      </c>
      <c r="P7" s="161" t="s">
        <v>0</v>
      </c>
      <c r="Q7" s="86">
        <v>80342</v>
      </c>
    </row>
    <row r="8" spans="1:19" ht="13.5" customHeight="1" x14ac:dyDescent="0.15">
      <c r="H8" s="3">
        <v>34</v>
      </c>
      <c r="I8" s="161" t="s">
        <v>1</v>
      </c>
      <c r="J8" s="13">
        <v>72045</v>
      </c>
      <c r="K8" s="198">
        <v>6</v>
      </c>
      <c r="L8" s="3">
        <f t="shared" si="0"/>
        <v>34</v>
      </c>
      <c r="M8" s="161" t="s">
        <v>1</v>
      </c>
      <c r="N8" s="13">
        <f t="shared" si="1"/>
        <v>72045</v>
      </c>
      <c r="O8" s="3">
        <f t="shared" si="2"/>
        <v>34</v>
      </c>
      <c r="P8" s="161" t="s">
        <v>1</v>
      </c>
      <c r="Q8" s="86">
        <v>73225</v>
      </c>
    </row>
    <row r="9" spans="1:19" ht="13.5" customHeight="1" x14ac:dyDescent="0.15">
      <c r="H9" s="77">
        <v>40</v>
      </c>
      <c r="I9" s="163" t="s">
        <v>2</v>
      </c>
      <c r="J9" s="13">
        <v>65049</v>
      </c>
      <c r="K9" s="198">
        <v>7</v>
      </c>
      <c r="L9" s="3">
        <f t="shared" si="0"/>
        <v>40</v>
      </c>
      <c r="M9" s="163" t="s">
        <v>2</v>
      </c>
      <c r="N9" s="13">
        <f t="shared" si="1"/>
        <v>65049</v>
      </c>
      <c r="O9" s="3">
        <f t="shared" si="2"/>
        <v>40</v>
      </c>
      <c r="P9" s="163" t="s">
        <v>2</v>
      </c>
      <c r="Q9" s="86">
        <v>59638</v>
      </c>
    </row>
    <row r="10" spans="1:19" ht="13.5" customHeight="1" x14ac:dyDescent="0.15">
      <c r="H10" s="3">
        <v>16</v>
      </c>
      <c r="I10" s="161" t="s">
        <v>3</v>
      </c>
      <c r="J10" s="13">
        <v>64768</v>
      </c>
      <c r="K10" s="198">
        <v>8</v>
      </c>
      <c r="L10" s="3">
        <f t="shared" si="0"/>
        <v>16</v>
      </c>
      <c r="M10" s="161" t="s">
        <v>3</v>
      </c>
      <c r="N10" s="13">
        <f t="shared" si="1"/>
        <v>64768</v>
      </c>
      <c r="O10" s="3">
        <f t="shared" si="2"/>
        <v>16</v>
      </c>
      <c r="P10" s="161" t="s">
        <v>3</v>
      </c>
      <c r="Q10" s="86">
        <v>69314</v>
      </c>
    </row>
    <row r="11" spans="1:19" ht="13.5" customHeight="1" x14ac:dyDescent="0.15">
      <c r="H11" s="14">
        <v>25</v>
      </c>
      <c r="I11" s="163" t="s">
        <v>29</v>
      </c>
      <c r="J11" s="13">
        <v>55075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55075</v>
      </c>
      <c r="O11" s="3">
        <f t="shared" si="2"/>
        <v>25</v>
      </c>
      <c r="P11" s="163" t="s">
        <v>29</v>
      </c>
      <c r="Q11" s="86">
        <v>41689</v>
      </c>
    </row>
    <row r="12" spans="1:19" ht="13.5" customHeight="1" thickBot="1" x14ac:dyDescent="0.2">
      <c r="H12" s="274">
        <v>2</v>
      </c>
      <c r="I12" s="380" t="s">
        <v>6</v>
      </c>
      <c r="J12" s="423">
        <v>51544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51544</v>
      </c>
      <c r="O12" s="14">
        <f t="shared" si="2"/>
        <v>2</v>
      </c>
      <c r="P12" s="380" t="s">
        <v>6</v>
      </c>
      <c r="Q12" s="200">
        <v>59365</v>
      </c>
    </row>
    <row r="13" spans="1:19" ht="13.5" customHeight="1" thickTop="1" thickBot="1" x14ac:dyDescent="0.2">
      <c r="H13" s="122">
        <v>13</v>
      </c>
      <c r="I13" s="175" t="s">
        <v>7</v>
      </c>
      <c r="J13" s="425">
        <v>47685</v>
      </c>
      <c r="K13" s="104"/>
      <c r="L13" s="78"/>
      <c r="M13" s="164"/>
      <c r="N13" s="339">
        <f>SUM(J43)</f>
        <v>1545478</v>
      </c>
      <c r="O13" s="3"/>
      <c r="P13" s="273" t="s">
        <v>8</v>
      </c>
      <c r="Q13" s="201">
        <v>1407701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46164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39741</v>
      </c>
      <c r="K15" s="104"/>
      <c r="L15" s="26"/>
      <c r="M15" t="s">
        <v>195</v>
      </c>
      <c r="N15" s="15"/>
      <c r="O15"/>
      <c r="P15" t="s">
        <v>196</v>
      </c>
      <c r="Q15" s="85" t="s">
        <v>183</v>
      </c>
    </row>
    <row r="16" spans="1:19" ht="13.5" customHeight="1" x14ac:dyDescent="0.15">
      <c r="C16" s="15"/>
      <c r="E16" s="17"/>
      <c r="H16" s="3">
        <v>37</v>
      </c>
      <c r="I16" s="161" t="s">
        <v>37</v>
      </c>
      <c r="J16" s="137">
        <v>27555</v>
      </c>
      <c r="K16" s="104"/>
      <c r="L16" s="3">
        <f>SUM(L3)</f>
        <v>17</v>
      </c>
      <c r="M16" s="13">
        <f>SUM(N3)</f>
        <v>452339</v>
      </c>
      <c r="N16" s="161" t="s">
        <v>21</v>
      </c>
      <c r="O16" s="3">
        <f>SUM(O3)</f>
        <v>17</v>
      </c>
      <c r="P16" s="13">
        <f>SUM(M16)</f>
        <v>452339</v>
      </c>
      <c r="Q16" s="278">
        <v>443513</v>
      </c>
      <c r="R16" s="79"/>
    </row>
    <row r="17" spans="2:20" ht="13.5" customHeight="1" x14ac:dyDescent="0.15">
      <c r="C17" s="15"/>
      <c r="E17" s="17"/>
      <c r="H17" s="3">
        <v>3</v>
      </c>
      <c r="I17" s="161" t="s">
        <v>10</v>
      </c>
      <c r="J17" s="13">
        <v>26338</v>
      </c>
      <c r="K17" s="104"/>
      <c r="L17" s="3">
        <f t="shared" ref="L17:L25" si="3">SUM(L4)</f>
        <v>26</v>
      </c>
      <c r="M17" s="13">
        <f t="shared" ref="M17:M25" si="4">SUM(N4)</f>
        <v>143124</v>
      </c>
      <c r="N17" s="161" t="s">
        <v>30</v>
      </c>
      <c r="O17" s="3">
        <f t="shared" ref="O17:O25" si="5">SUM(O4)</f>
        <v>26</v>
      </c>
      <c r="P17" s="13">
        <f t="shared" ref="P17:P25" si="6">SUM(M17)</f>
        <v>143124</v>
      </c>
      <c r="Q17" s="279">
        <v>145414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164</v>
      </c>
      <c r="J18" s="137">
        <v>21980</v>
      </c>
      <c r="K18" s="104"/>
      <c r="L18" s="3">
        <f t="shared" si="3"/>
        <v>36</v>
      </c>
      <c r="M18" s="13">
        <f t="shared" si="4"/>
        <v>115006</v>
      </c>
      <c r="N18" s="161" t="s">
        <v>5</v>
      </c>
      <c r="O18" s="3">
        <f t="shared" si="5"/>
        <v>36</v>
      </c>
      <c r="P18" s="13">
        <f t="shared" si="6"/>
        <v>115006</v>
      </c>
      <c r="Q18" s="279">
        <v>121009</v>
      </c>
      <c r="R18" s="79"/>
      <c r="S18" s="112"/>
    </row>
    <row r="19" spans="2:20" ht="13.5" customHeight="1" x14ac:dyDescent="0.15">
      <c r="C19" s="15"/>
      <c r="E19" s="17"/>
      <c r="H19" s="3">
        <v>1</v>
      </c>
      <c r="I19" s="161" t="s">
        <v>4</v>
      </c>
      <c r="J19" s="13">
        <v>20162</v>
      </c>
      <c r="L19" s="3">
        <f t="shared" si="3"/>
        <v>31</v>
      </c>
      <c r="M19" s="13">
        <f t="shared" si="4"/>
        <v>94617</v>
      </c>
      <c r="N19" s="161" t="s">
        <v>64</v>
      </c>
      <c r="O19" s="3">
        <f t="shared" si="5"/>
        <v>31</v>
      </c>
      <c r="P19" s="13">
        <f t="shared" si="6"/>
        <v>94617</v>
      </c>
      <c r="Q19" s="279">
        <v>92696</v>
      </c>
      <c r="R19" s="79"/>
      <c r="S19" s="125"/>
    </row>
    <row r="20" spans="2:20" ht="13.5" customHeight="1" x14ac:dyDescent="0.15">
      <c r="B20" s="18"/>
      <c r="C20" s="15"/>
      <c r="E20" s="17"/>
      <c r="H20" s="3">
        <v>22</v>
      </c>
      <c r="I20" s="161" t="s">
        <v>26</v>
      </c>
      <c r="J20" s="13">
        <v>18343</v>
      </c>
      <c r="L20" s="3">
        <f t="shared" si="3"/>
        <v>33</v>
      </c>
      <c r="M20" s="13">
        <f t="shared" si="4"/>
        <v>86839</v>
      </c>
      <c r="N20" s="161" t="s">
        <v>0</v>
      </c>
      <c r="O20" s="3">
        <f t="shared" si="5"/>
        <v>33</v>
      </c>
      <c r="P20" s="13">
        <f t="shared" si="6"/>
        <v>86839</v>
      </c>
      <c r="Q20" s="279">
        <v>89195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18324</v>
      </c>
      <c r="L21" s="3">
        <f t="shared" si="3"/>
        <v>34</v>
      </c>
      <c r="M21" s="13">
        <f t="shared" si="4"/>
        <v>72045</v>
      </c>
      <c r="N21" s="161" t="s">
        <v>1</v>
      </c>
      <c r="O21" s="3">
        <f t="shared" si="5"/>
        <v>34</v>
      </c>
      <c r="P21" s="13">
        <f t="shared" si="6"/>
        <v>72045</v>
      </c>
      <c r="Q21" s="279">
        <v>69140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20">
        <v>13126</v>
      </c>
      <c r="K22" s="15"/>
      <c r="L22" s="3">
        <f t="shared" si="3"/>
        <v>40</v>
      </c>
      <c r="M22" s="13">
        <f t="shared" si="4"/>
        <v>65049</v>
      </c>
      <c r="N22" s="163" t="s">
        <v>2</v>
      </c>
      <c r="O22" s="3">
        <f t="shared" si="5"/>
        <v>40</v>
      </c>
      <c r="P22" s="13">
        <f t="shared" si="6"/>
        <v>65049</v>
      </c>
      <c r="Q22" s="279">
        <v>67517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11297</v>
      </c>
      <c r="K23" s="15"/>
      <c r="L23" s="3">
        <f t="shared" si="3"/>
        <v>16</v>
      </c>
      <c r="M23" s="13">
        <f t="shared" si="4"/>
        <v>64768</v>
      </c>
      <c r="N23" s="161" t="s">
        <v>3</v>
      </c>
      <c r="O23" s="3">
        <f t="shared" si="5"/>
        <v>16</v>
      </c>
      <c r="P23" s="13">
        <f t="shared" si="6"/>
        <v>64768</v>
      </c>
      <c r="Q23" s="279">
        <v>66949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9713</v>
      </c>
      <c r="K24" s="15"/>
      <c r="L24" s="3">
        <f t="shared" si="3"/>
        <v>25</v>
      </c>
      <c r="M24" s="13">
        <f t="shared" si="4"/>
        <v>55075</v>
      </c>
      <c r="N24" s="163" t="s">
        <v>29</v>
      </c>
      <c r="O24" s="3">
        <f t="shared" si="5"/>
        <v>25</v>
      </c>
      <c r="P24" s="13">
        <f t="shared" si="6"/>
        <v>55075</v>
      </c>
      <c r="Q24" s="279">
        <v>54464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7856</v>
      </c>
      <c r="K25" s="15"/>
      <c r="L25" s="14">
        <f t="shared" si="3"/>
        <v>2</v>
      </c>
      <c r="M25" s="114">
        <f t="shared" si="4"/>
        <v>51544</v>
      </c>
      <c r="N25" s="380" t="s">
        <v>6</v>
      </c>
      <c r="O25" s="14">
        <f t="shared" si="5"/>
        <v>2</v>
      </c>
      <c r="P25" s="114">
        <f t="shared" si="6"/>
        <v>51544</v>
      </c>
      <c r="Q25" s="280">
        <v>51251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6489</v>
      </c>
      <c r="K26" s="15"/>
      <c r="L26" s="115"/>
      <c r="M26" s="162">
        <f>SUM(J43-(M16+M17+M18+M19+M20+M21+M22+M23+M24+M25))</f>
        <v>345072</v>
      </c>
      <c r="N26" s="221" t="s">
        <v>45</v>
      </c>
      <c r="O26" s="116"/>
      <c r="P26" s="162">
        <f>SUM(M26)</f>
        <v>345072</v>
      </c>
      <c r="Q26" s="162"/>
      <c r="R26" s="176">
        <v>1549948</v>
      </c>
      <c r="T26" s="28"/>
    </row>
    <row r="27" spans="2:20" ht="13.5" customHeight="1" x14ac:dyDescent="0.15">
      <c r="H27" s="3">
        <v>12</v>
      </c>
      <c r="I27" s="161" t="s">
        <v>18</v>
      </c>
      <c r="J27" s="13">
        <v>5200</v>
      </c>
      <c r="K27" s="15"/>
      <c r="M27" t="s">
        <v>187</v>
      </c>
      <c r="O27" s="111"/>
      <c r="P27" s="28" t="s">
        <v>188</v>
      </c>
    </row>
    <row r="28" spans="2:20" ht="13.5" customHeight="1" x14ac:dyDescent="0.15">
      <c r="G28" s="17"/>
      <c r="H28" s="3">
        <v>29</v>
      </c>
      <c r="I28" s="161" t="s">
        <v>54</v>
      </c>
      <c r="J28" s="13">
        <v>5162</v>
      </c>
      <c r="K28" s="15"/>
      <c r="M28" s="86">
        <f t="shared" ref="M28:M37" si="7">SUM(Q3)</f>
        <v>323569</v>
      </c>
      <c r="N28" s="161" t="s">
        <v>21</v>
      </c>
      <c r="O28" s="3">
        <f>SUM(L3)</f>
        <v>17</v>
      </c>
      <c r="P28" s="86">
        <f t="shared" ref="P28:P37" si="8">SUM(Q3)</f>
        <v>323569</v>
      </c>
    </row>
    <row r="29" spans="2:20" ht="13.5" customHeight="1" x14ac:dyDescent="0.15">
      <c r="H29" s="3">
        <v>27</v>
      </c>
      <c r="I29" s="161" t="s">
        <v>31</v>
      </c>
      <c r="J29" s="137">
        <v>4983</v>
      </c>
      <c r="K29" s="15"/>
      <c r="M29" s="86">
        <f t="shared" si="7"/>
        <v>142651</v>
      </c>
      <c r="N29" s="161" t="s">
        <v>30</v>
      </c>
      <c r="O29" s="3">
        <f t="shared" ref="O29:O37" si="9">SUM(L4)</f>
        <v>26</v>
      </c>
      <c r="P29" s="86">
        <f t="shared" si="8"/>
        <v>142651</v>
      </c>
    </row>
    <row r="30" spans="2:20" ht="13.5" customHeight="1" x14ac:dyDescent="0.15">
      <c r="H30" s="3">
        <v>20</v>
      </c>
      <c r="I30" s="161" t="s">
        <v>24</v>
      </c>
      <c r="J30" s="13">
        <v>3076</v>
      </c>
      <c r="K30" s="15"/>
      <c r="M30" s="86">
        <f t="shared" si="7"/>
        <v>132911</v>
      </c>
      <c r="N30" s="161" t="s">
        <v>5</v>
      </c>
      <c r="O30" s="3">
        <f t="shared" si="9"/>
        <v>36</v>
      </c>
      <c r="P30" s="86">
        <f t="shared" si="8"/>
        <v>132911</v>
      </c>
    </row>
    <row r="31" spans="2:20" ht="13.5" customHeight="1" x14ac:dyDescent="0.15">
      <c r="H31" s="3">
        <v>10</v>
      </c>
      <c r="I31" s="161" t="s">
        <v>16</v>
      </c>
      <c r="J31" s="13">
        <v>2890</v>
      </c>
      <c r="K31" s="15"/>
      <c r="M31" s="86">
        <f t="shared" si="7"/>
        <v>68941</v>
      </c>
      <c r="N31" s="161" t="s">
        <v>64</v>
      </c>
      <c r="O31" s="3">
        <f t="shared" si="9"/>
        <v>31</v>
      </c>
      <c r="P31" s="86">
        <f t="shared" si="8"/>
        <v>68941</v>
      </c>
    </row>
    <row r="32" spans="2:20" ht="13.5" customHeight="1" x14ac:dyDescent="0.15">
      <c r="H32" s="3">
        <v>39</v>
      </c>
      <c r="I32" s="161" t="s">
        <v>39</v>
      </c>
      <c r="J32" s="13">
        <v>2341</v>
      </c>
      <c r="K32" s="15"/>
      <c r="M32" s="86">
        <f t="shared" si="7"/>
        <v>80342</v>
      </c>
      <c r="N32" s="161" t="s">
        <v>0</v>
      </c>
      <c r="O32" s="3">
        <f t="shared" si="9"/>
        <v>33</v>
      </c>
      <c r="P32" s="86">
        <f t="shared" si="8"/>
        <v>80342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1635</v>
      </c>
      <c r="K33" s="15"/>
      <c r="M33" s="86">
        <f t="shared" si="7"/>
        <v>73225</v>
      </c>
      <c r="N33" s="161" t="s">
        <v>1</v>
      </c>
      <c r="O33" s="3">
        <f t="shared" si="9"/>
        <v>34</v>
      </c>
      <c r="P33" s="86">
        <f t="shared" si="8"/>
        <v>73225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1342</v>
      </c>
      <c r="K34" s="15"/>
      <c r="M34" s="86">
        <f t="shared" si="7"/>
        <v>59638</v>
      </c>
      <c r="N34" s="163" t="s">
        <v>2</v>
      </c>
      <c r="O34" s="3">
        <f t="shared" si="9"/>
        <v>40</v>
      </c>
      <c r="P34" s="86">
        <f t="shared" si="8"/>
        <v>59638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1221</v>
      </c>
      <c r="K35" s="15"/>
      <c r="M35" s="86">
        <f t="shared" si="7"/>
        <v>69314</v>
      </c>
      <c r="N35" s="161" t="s">
        <v>3</v>
      </c>
      <c r="O35" s="3">
        <f t="shared" si="9"/>
        <v>16</v>
      </c>
      <c r="P35" s="86">
        <f t="shared" si="8"/>
        <v>69314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669</v>
      </c>
      <c r="K36" s="15"/>
      <c r="M36" s="86">
        <f t="shared" si="7"/>
        <v>41689</v>
      </c>
      <c r="N36" s="163" t="s">
        <v>29</v>
      </c>
      <c r="O36" s="3">
        <f t="shared" si="9"/>
        <v>25</v>
      </c>
      <c r="P36" s="86">
        <f t="shared" si="8"/>
        <v>41689</v>
      </c>
      <c r="S36" s="28"/>
    </row>
    <row r="37" spans="8:21" ht="13.5" customHeight="1" thickBot="1" x14ac:dyDescent="0.2">
      <c r="H37" s="3">
        <v>19</v>
      </c>
      <c r="I37" s="161" t="s">
        <v>23</v>
      </c>
      <c r="J37" s="13">
        <v>470</v>
      </c>
      <c r="K37" s="15"/>
      <c r="M37" s="113">
        <f t="shared" si="7"/>
        <v>59365</v>
      </c>
      <c r="N37" s="380" t="s">
        <v>6</v>
      </c>
      <c r="O37" s="14">
        <f t="shared" si="9"/>
        <v>2</v>
      </c>
      <c r="P37" s="113">
        <f t="shared" si="8"/>
        <v>59365</v>
      </c>
      <c r="S37" s="28"/>
    </row>
    <row r="38" spans="8:21" ht="13.5" customHeight="1" thickTop="1" x14ac:dyDescent="0.15">
      <c r="H38" s="3">
        <v>18</v>
      </c>
      <c r="I38" s="161" t="s">
        <v>22</v>
      </c>
      <c r="J38" s="220">
        <v>460</v>
      </c>
      <c r="K38" s="15"/>
      <c r="M38" s="345">
        <f>SUM(Q13-(Q3+Q4+Q5+Q6+Q7+Q8+Q9+Q10+Q11+Q12))</f>
        <v>356056</v>
      </c>
      <c r="N38" s="414" t="s">
        <v>190</v>
      </c>
      <c r="O38" s="347"/>
      <c r="P38" s="348">
        <f>SUM(M38)</f>
        <v>356056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358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285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207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1545478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204</v>
      </c>
      <c r="D52" s="8" t="s">
        <v>205</v>
      </c>
      <c r="E52" s="24" t="s">
        <v>43</v>
      </c>
      <c r="F52" s="23" t="s">
        <v>42</v>
      </c>
      <c r="G52" s="8" t="s">
        <v>176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452339</v>
      </c>
      <c r="D53" s="87">
        <f t="shared" ref="D53:D63" si="10">SUM(Q3)</f>
        <v>323569</v>
      </c>
      <c r="E53" s="80">
        <f t="shared" ref="E53:E62" si="11">SUM(P16/Q16*100)</f>
        <v>101.99002058564236</v>
      </c>
      <c r="F53" s="20">
        <f t="shared" ref="F53:F63" si="12">SUM(C53/D53*100)</f>
        <v>139.79676668654909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143124</v>
      </c>
      <c r="D54" s="87">
        <f t="shared" si="10"/>
        <v>142651</v>
      </c>
      <c r="E54" s="80">
        <f t="shared" si="11"/>
        <v>98.425186020603235</v>
      </c>
      <c r="F54" s="400">
        <f t="shared" si="12"/>
        <v>100.33157846772893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115006</v>
      </c>
      <c r="D55" s="87">
        <f t="shared" si="10"/>
        <v>132911</v>
      </c>
      <c r="E55" s="80">
        <f t="shared" si="11"/>
        <v>95.039211959441033</v>
      </c>
      <c r="F55" s="20">
        <f t="shared" si="12"/>
        <v>86.528579274853101</v>
      </c>
      <c r="G55" s="21"/>
      <c r="I55" s="465"/>
      <c r="J55" s="466"/>
    </row>
    <row r="56" spans="1:19" ht="13.5" customHeight="1" x14ac:dyDescent="0.15">
      <c r="A56" s="9">
        <v>4</v>
      </c>
      <c r="B56" s="161" t="s">
        <v>64</v>
      </c>
      <c r="C56" s="417">
        <f t="shared" si="13"/>
        <v>94617</v>
      </c>
      <c r="D56" s="87">
        <f t="shared" si="10"/>
        <v>68941</v>
      </c>
      <c r="E56" s="80">
        <f t="shared" si="11"/>
        <v>102.0723655821179</v>
      </c>
      <c r="F56" s="20">
        <f t="shared" si="12"/>
        <v>137.24344004293528</v>
      </c>
      <c r="G56" s="21"/>
      <c r="I56" s="465"/>
      <c r="J56" s="466"/>
    </row>
    <row r="57" spans="1:19" ht="13.5" customHeight="1" x14ac:dyDescent="0.15">
      <c r="A57" s="9">
        <v>5</v>
      </c>
      <c r="B57" s="161" t="s">
        <v>0</v>
      </c>
      <c r="C57" s="417">
        <f t="shared" si="13"/>
        <v>86839</v>
      </c>
      <c r="D57" s="87">
        <f t="shared" si="10"/>
        <v>80342</v>
      </c>
      <c r="E57" s="80">
        <f t="shared" si="11"/>
        <v>97.358596333875212</v>
      </c>
      <c r="F57" s="20">
        <f t="shared" si="12"/>
        <v>108.08667944537105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1</v>
      </c>
      <c r="C58" s="417">
        <f t="shared" si="13"/>
        <v>72045</v>
      </c>
      <c r="D58" s="87">
        <f t="shared" si="10"/>
        <v>73225</v>
      </c>
      <c r="E58" s="80">
        <f t="shared" si="11"/>
        <v>104.20161990164883</v>
      </c>
      <c r="F58" s="20">
        <f t="shared" si="12"/>
        <v>98.388528508023228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65049</v>
      </c>
      <c r="D59" s="87">
        <f t="shared" si="10"/>
        <v>59638</v>
      </c>
      <c r="E59" s="80">
        <f t="shared" si="11"/>
        <v>96.344624316838718</v>
      </c>
      <c r="F59" s="20">
        <f t="shared" si="12"/>
        <v>109.07307421442705</v>
      </c>
      <c r="G59" s="21"/>
    </row>
    <row r="60" spans="1:19" ht="13.5" customHeight="1" x14ac:dyDescent="0.15">
      <c r="A60" s="9">
        <v>8</v>
      </c>
      <c r="B60" s="161" t="s">
        <v>3</v>
      </c>
      <c r="C60" s="417">
        <f t="shared" si="13"/>
        <v>64768</v>
      </c>
      <c r="D60" s="87">
        <f t="shared" si="10"/>
        <v>69314</v>
      </c>
      <c r="E60" s="80">
        <f t="shared" si="11"/>
        <v>96.742296374852501</v>
      </c>
      <c r="F60" s="20">
        <f t="shared" si="12"/>
        <v>93.441440401650453</v>
      </c>
      <c r="G60" s="21"/>
    </row>
    <row r="61" spans="1:19" ht="13.5" customHeight="1" x14ac:dyDescent="0.15">
      <c r="A61" s="9">
        <v>9</v>
      </c>
      <c r="B61" s="163" t="s">
        <v>29</v>
      </c>
      <c r="C61" s="417">
        <f t="shared" si="13"/>
        <v>55075</v>
      </c>
      <c r="D61" s="87">
        <f t="shared" si="10"/>
        <v>41689</v>
      </c>
      <c r="E61" s="80">
        <f t="shared" si="11"/>
        <v>101.12184195064631</v>
      </c>
      <c r="F61" s="20">
        <f t="shared" si="12"/>
        <v>132.10918947444171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51544</v>
      </c>
      <c r="D62" s="129">
        <f t="shared" si="10"/>
        <v>59365</v>
      </c>
      <c r="E62" s="130">
        <f t="shared" si="11"/>
        <v>100.5716961620261</v>
      </c>
      <c r="F62" s="131">
        <f t="shared" si="12"/>
        <v>86.825570622420628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1545478</v>
      </c>
      <c r="D63" s="134">
        <f t="shared" si="10"/>
        <v>1407701</v>
      </c>
      <c r="E63" s="135">
        <f>SUM(C63/R26*100)</f>
        <v>99.711603227979268</v>
      </c>
      <c r="F63" s="136">
        <f t="shared" si="12"/>
        <v>109.78737672275575</v>
      </c>
      <c r="G63" s="141">
        <v>63.7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2023-10-04T02:03:47Z</cp:lastPrinted>
  <dcterms:created xsi:type="dcterms:W3CDTF">2004-08-12T01:21:30Z</dcterms:created>
  <dcterms:modified xsi:type="dcterms:W3CDTF">2023-10-06T05:21:59Z</dcterms:modified>
</cp:coreProperties>
</file>